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15edcd842ceca2d/Desktop/BootCampClassWork/ExcelHomework/Excel-Homework/"/>
    </mc:Choice>
  </mc:AlternateContent>
  <xr:revisionPtr revIDLastSave="93" documentId="14_{EF5BC535-8A89-4833-92AA-A057626416CC}" xr6:coauthVersionLast="45" xr6:coauthVersionMax="45" xr10:uidLastSave="{E200A57B-46C5-4D63-A93E-2C61AA4FE67B}"/>
  <bookViews>
    <workbookView xWindow="768" yWindow="768" windowWidth="9492" windowHeight="12132" xr2:uid="{00000000-000D-0000-FFFF-FFFF00000000}"/>
  </bookViews>
  <sheets>
    <sheet name="KickStarterData" sheetId="1" r:id="rId1"/>
    <sheet name="PTable CatgStats" sheetId="5" r:id="rId2"/>
    <sheet name="PTable LaunchDateOutcomes" sheetId="9" r:id="rId3"/>
    <sheet name="PTable SubCategoryStats" sheetId="6" r:id="rId4"/>
    <sheet name="Bonus" sheetId="10" r:id="rId5"/>
    <sheet name="Bonus Statistical" sheetId="11" r:id="rId6"/>
  </sheets>
  <definedNames>
    <definedName name="_xlnm._FilterDatabase" localSheetId="5" hidden="1">'Bonus Statistical'!$J$1:$J$4117</definedName>
    <definedName name="_xlnm._FilterDatabase" localSheetId="0" hidden="1">KickStarterData!$F$1:$F$4117</definedName>
    <definedName name="_xlnm.Print_Area" localSheetId="2">'PTable LaunchDateOutcomes'!$A$1:$R$24</definedName>
  </definedName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" i="1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/>
  <c r="I2" i="11" l="1"/>
  <c r="Q2" i="11"/>
  <c r="P2" i="11"/>
  <c r="O2" i="11"/>
  <c r="N2" i="11"/>
  <c r="M2" i="11"/>
  <c r="H2" i="11"/>
  <c r="G2" i="11"/>
  <c r="F2" i="11"/>
  <c r="E2" i="11"/>
  <c r="C2" i="11" l="1"/>
  <c r="K3956" i="11" l="1"/>
  <c r="K3958" i="11"/>
  <c r="K3959" i="11"/>
  <c r="K3960" i="11"/>
  <c r="K3961" i="11"/>
  <c r="K3962" i="11"/>
  <c r="K3963" i="11"/>
  <c r="K3964" i="11"/>
  <c r="K3965" i="11"/>
  <c r="K3966" i="11"/>
  <c r="K3967" i="11"/>
  <c r="K3968" i="11"/>
  <c r="K3969" i="11"/>
  <c r="K3970" i="11"/>
  <c r="K3971" i="11"/>
  <c r="K3972" i="11"/>
  <c r="K3973" i="11"/>
  <c r="K3974" i="11"/>
  <c r="K3975" i="11"/>
  <c r="K3976" i="11"/>
  <c r="K3977" i="11"/>
  <c r="K3978" i="11"/>
  <c r="K3979" i="11"/>
  <c r="K3980" i="11"/>
  <c r="K3981" i="11"/>
  <c r="K3982" i="11"/>
  <c r="K3983" i="11"/>
  <c r="K3984" i="11"/>
  <c r="K3985" i="11"/>
  <c r="K3986" i="11"/>
  <c r="K3987" i="11"/>
  <c r="K3988" i="11"/>
  <c r="K3989" i="11"/>
  <c r="K3990" i="11"/>
  <c r="K3991" i="11"/>
  <c r="K3992" i="11"/>
  <c r="K3993" i="11"/>
  <c r="K3994" i="11"/>
  <c r="K3995" i="11"/>
  <c r="K3996" i="11"/>
  <c r="K3997" i="11"/>
  <c r="K3998" i="11"/>
  <c r="K3999" i="11"/>
  <c r="K4000" i="11"/>
  <c r="K4001" i="11"/>
  <c r="K4002" i="11"/>
  <c r="K4003" i="11"/>
  <c r="K4004" i="11"/>
  <c r="K4005" i="11"/>
  <c r="K4006" i="11"/>
  <c r="K4007" i="11"/>
  <c r="K4008" i="11"/>
  <c r="K4009" i="11"/>
  <c r="K4010" i="11"/>
  <c r="K4011" i="11"/>
  <c r="K4012" i="11"/>
  <c r="K4013" i="11"/>
  <c r="K4014" i="11"/>
  <c r="K4015" i="11"/>
  <c r="K4016" i="11"/>
  <c r="K4017" i="11"/>
  <c r="K4018" i="11"/>
  <c r="K4019" i="11"/>
  <c r="K4020" i="11"/>
  <c r="K4021" i="11"/>
  <c r="K4022" i="11"/>
  <c r="K4023" i="11"/>
  <c r="K4024" i="11"/>
  <c r="K4025" i="11"/>
  <c r="K4026" i="11"/>
  <c r="K4027" i="11"/>
  <c r="K4028" i="11"/>
  <c r="K4029" i="11"/>
  <c r="K4030" i="11"/>
  <c r="K4031" i="11"/>
  <c r="K4032" i="11"/>
  <c r="K4033" i="11"/>
  <c r="K4034" i="11"/>
  <c r="K4035" i="11"/>
  <c r="K4036" i="11"/>
  <c r="K4037" i="11"/>
  <c r="K4038" i="11"/>
  <c r="K4039" i="11"/>
  <c r="K4040" i="11"/>
  <c r="K4041" i="11"/>
  <c r="K4042" i="11"/>
  <c r="K4043" i="11"/>
  <c r="K4044" i="11"/>
  <c r="K4045" i="11"/>
  <c r="K4046" i="11"/>
  <c r="K4047" i="11"/>
  <c r="K4048" i="11"/>
  <c r="K4049" i="11"/>
  <c r="K4050" i="11"/>
  <c r="K4051" i="11"/>
  <c r="K4052" i="11"/>
  <c r="K4053" i="11"/>
  <c r="K4054" i="11"/>
  <c r="K4055" i="11"/>
  <c r="K4056" i="11"/>
  <c r="K4057" i="11"/>
  <c r="K4058" i="11"/>
  <c r="K4059" i="11"/>
  <c r="K4060" i="11"/>
  <c r="K4061" i="11"/>
  <c r="K4062" i="11"/>
  <c r="K4063" i="11"/>
  <c r="K4064" i="11"/>
  <c r="K4065" i="11"/>
  <c r="K4066" i="11"/>
  <c r="K4067" i="11"/>
  <c r="K4068" i="11"/>
  <c r="K4069" i="11"/>
  <c r="K4070" i="11"/>
  <c r="K4071" i="11"/>
  <c r="K4072" i="11"/>
  <c r="K4073" i="11"/>
  <c r="K4074" i="11"/>
  <c r="K4075" i="11"/>
  <c r="K4076" i="11"/>
  <c r="K4077" i="11"/>
  <c r="K4078" i="11"/>
  <c r="K4079" i="11"/>
  <c r="K4080" i="11"/>
  <c r="K4081" i="11"/>
  <c r="K4082" i="11"/>
  <c r="K4083" i="11"/>
  <c r="K4084" i="11"/>
  <c r="K4085" i="11"/>
  <c r="K4086" i="11"/>
  <c r="K4087" i="11"/>
  <c r="K4088" i="11"/>
  <c r="K4089" i="11"/>
  <c r="K4090" i="11"/>
  <c r="K4091" i="11"/>
  <c r="K4092" i="11"/>
  <c r="K4093" i="11"/>
  <c r="K4094" i="11"/>
  <c r="K4095" i="11"/>
  <c r="K4096" i="11"/>
  <c r="K4097" i="11"/>
  <c r="K4098" i="11"/>
  <c r="K4099" i="11"/>
  <c r="K4100" i="11"/>
  <c r="K4101" i="11"/>
  <c r="K4102" i="11"/>
  <c r="K4103" i="11"/>
  <c r="K4104" i="11"/>
  <c r="K4105" i="11"/>
  <c r="K4106" i="11"/>
  <c r="K4107" i="11"/>
  <c r="K4108" i="11"/>
  <c r="K4109" i="11"/>
  <c r="K4110" i="11"/>
  <c r="K4111" i="11"/>
  <c r="K4112" i="11"/>
  <c r="K4113" i="11"/>
  <c r="K4114" i="11"/>
  <c r="K4115" i="11"/>
  <c r="C3" i="11" l="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2002" i="11"/>
  <c r="C2003" i="11"/>
  <c r="C2004" i="11"/>
  <c r="C2005" i="11"/>
  <c r="C2006" i="11"/>
  <c r="C2007" i="11"/>
  <c r="C2008" i="11"/>
  <c r="C2009" i="11"/>
  <c r="C2010" i="11"/>
  <c r="C2011" i="11"/>
  <c r="C2012" i="11"/>
  <c r="C2013" i="11"/>
  <c r="C2014" i="11"/>
  <c r="C2015" i="11"/>
  <c r="C2016" i="11"/>
  <c r="C2017" i="11"/>
  <c r="C2018" i="11"/>
  <c r="C2019" i="11"/>
  <c r="C2020" i="11"/>
  <c r="C2021" i="11"/>
  <c r="C2022" i="11"/>
  <c r="C2023" i="11"/>
  <c r="C2024" i="11"/>
  <c r="C2025" i="11"/>
  <c r="C2026" i="11"/>
  <c r="C2027" i="11"/>
  <c r="C2028" i="11"/>
  <c r="C2029" i="11"/>
  <c r="C2030" i="11"/>
  <c r="C2031" i="11"/>
  <c r="C2032" i="11"/>
  <c r="C2033" i="11"/>
  <c r="C2034" i="11"/>
  <c r="C2035" i="11"/>
  <c r="C2036" i="11"/>
  <c r="C2037" i="11"/>
  <c r="C2038" i="11"/>
  <c r="C2039" i="11"/>
  <c r="C2040" i="11"/>
  <c r="C2041" i="11"/>
  <c r="C2042" i="11"/>
  <c r="C2043" i="11"/>
  <c r="C2044" i="11"/>
  <c r="C2045" i="11"/>
  <c r="C2046" i="11"/>
  <c r="C2047" i="11"/>
  <c r="C2048" i="11"/>
  <c r="C2049" i="11"/>
  <c r="C2050" i="11"/>
  <c r="C2051" i="11"/>
  <c r="C2052" i="11"/>
  <c r="C2053" i="11"/>
  <c r="C2054" i="11"/>
  <c r="C2055" i="11"/>
  <c r="C2056" i="11"/>
  <c r="C2057" i="11"/>
  <c r="C2058" i="11"/>
  <c r="C2059" i="11"/>
  <c r="C2060" i="11"/>
  <c r="C2061" i="11"/>
  <c r="C2062" i="11"/>
  <c r="C2063" i="11"/>
  <c r="C2064" i="11"/>
  <c r="C2065" i="11"/>
  <c r="C2066" i="11"/>
  <c r="C2067" i="11"/>
  <c r="C2068" i="11"/>
  <c r="C2069" i="11"/>
  <c r="C2070" i="11"/>
  <c r="C2071" i="11"/>
  <c r="C2072" i="11"/>
  <c r="C2073" i="11"/>
  <c r="C2074" i="11"/>
  <c r="C2075" i="11"/>
  <c r="C2076" i="11"/>
  <c r="C2077" i="11"/>
  <c r="C2078" i="11"/>
  <c r="C2079" i="11"/>
  <c r="C2080" i="11"/>
  <c r="C2081" i="11"/>
  <c r="C2082" i="11"/>
  <c r="C2083" i="11"/>
  <c r="C2084" i="11"/>
  <c r="C2085" i="11"/>
  <c r="C2086" i="11"/>
  <c r="C2087" i="11"/>
  <c r="C2088" i="11"/>
  <c r="C2089" i="11"/>
  <c r="C2090" i="11"/>
  <c r="C2091" i="11"/>
  <c r="C2092" i="11"/>
  <c r="C2093" i="11"/>
  <c r="C2094" i="11"/>
  <c r="C2095" i="11"/>
  <c r="C2096" i="11"/>
  <c r="C2097" i="11"/>
  <c r="C2098" i="11"/>
  <c r="C2099" i="11"/>
  <c r="C2100" i="11"/>
  <c r="C2101" i="11"/>
  <c r="C2102" i="11"/>
  <c r="C2103" i="11"/>
  <c r="C2104" i="11"/>
  <c r="C2105" i="11"/>
  <c r="C2106" i="11"/>
  <c r="C2107" i="11"/>
  <c r="C2108" i="11"/>
  <c r="C2109" i="11"/>
  <c r="C2110" i="11"/>
  <c r="C2111" i="11"/>
  <c r="C2112" i="11"/>
  <c r="C2113" i="11"/>
  <c r="C2114" i="11"/>
  <c r="C2115" i="11"/>
  <c r="C2116" i="11"/>
  <c r="C2117" i="11"/>
  <c r="C2118" i="11"/>
  <c r="C2119" i="11"/>
  <c r="C2120" i="11"/>
  <c r="C2121" i="11"/>
  <c r="C2122" i="11"/>
  <c r="C2123" i="11"/>
  <c r="C2124" i="11"/>
  <c r="C2125" i="11"/>
  <c r="C2126" i="11"/>
  <c r="C2127" i="11"/>
  <c r="C2128" i="11"/>
  <c r="C2129" i="11"/>
  <c r="C2130" i="11"/>
  <c r="C2131" i="11"/>
  <c r="C2132" i="11"/>
  <c r="C2133" i="11"/>
  <c r="C2134" i="11"/>
  <c r="C2135" i="11"/>
  <c r="C2136" i="11"/>
  <c r="C2137" i="11"/>
  <c r="C2138" i="11"/>
  <c r="C2139" i="11"/>
  <c r="C2140" i="11"/>
  <c r="C2141" i="11"/>
  <c r="C2142" i="11"/>
  <c r="C2143" i="11"/>
  <c r="C2144" i="11"/>
  <c r="C2145" i="11"/>
  <c r="C2146" i="11"/>
  <c r="C2147" i="11"/>
  <c r="C2148" i="11"/>
  <c r="C2149" i="11"/>
  <c r="C2150" i="11"/>
  <c r="C2151" i="11"/>
  <c r="C2152" i="11"/>
  <c r="C2153" i="11"/>
  <c r="C2154" i="11"/>
  <c r="C2155" i="11"/>
  <c r="C2156" i="11"/>
  <c r="C2157" i="11"/>
  <c r="C2158" i="11"/>
  <c r="C2159" i="11"/>
  <c r="C2160" i="11"/>
  <c r="C2161" i="11"/>
  <c r="C2162" i="11"/>
  <c r="C2163" i="11"/>
  <c r="C2164" i="11"/>
  <c r="C2165" i="11"/>
  <c r="C2166" i="11"/>
  <c r="C2167" i="11"/>
  <c r="C2168" i="11"/>
  <c r="C2169" i="11"/>
  <c r="C2170" i="11"/>
  <c r="C2171" i="11"/>
  <c r="C2172" i="11"/>
  <c r="C2173" i="11"/>
  <c r="C2174" i="11"/>
  <c r="C2175" i="11"/>
  <c r="C2176" i="11"/>
  <c r="C2177" i="11"/>
  <c r="C2178" i="11"/>
  <c r="C2179" i="11"/>
  <c r="C2180" i="11"/>
  <c r="C2181" i="11"/>
  <c r="C2182" i="11"/>
  <c r="C2183" i="11"/>
  <c r="C2184" i="11"/>
  <c r="C2185" i="11"/>
  <c r="C2186" i="11"/>
  <c r="C2187" i="11"/>
  <c r="C2188" i="11"/>
  <c r="C2189" i="11"/>
  <c r="C2190" i="11"/>
  <c r="C2191" i="11"/>
  <c r="C2192" i="11"/>
  <c r="C2193" i="11"/>
  <c r="C2194" i="11"/>
  <c r="C2195" i="11"/>
  <c r="C2196" i="11"/>
  <c r="C2197" i="11"/>
  <c r="C2198" i="11"/>
  <c r="C2199" i="11"/>
  <c r="C2200" i="11"/>
  <c r="C2201" i="11"/>
  <c r="C2202" i="11"/>
  <c r="C2203" i="11"/>
  <c r="C2204" i="11"/>
  <c r="C2205" i="11"/>
  <c r="C2206" i="11"/>
  <c r="C2207" i="11"/>
  <c r="C2208" i="11"/>
  <c r="C2209" i="11"/>
  <c r="C2210" i="11"/>
  <c r="C2211" i="11"/>
  <c r="C2212" i="11"/>
  <c r="C2213" i="11"/>
  <c r="C2214" i="11"/>
  <c r="C2215" i="11"/>
  <c r="C2216" i="11"/>
  <c r="C2217" i="11"/>
  <c r="C2218" i="11"/>
  <c r="C2219" i="11"/>
  <c r="C2220" i="11"/>
  <c r="C2221" i="11"/>
  <c r="C2222" i="11"/>
  <c r="C2223" i="11"/>
  <c r="C2224" i="11"/>
  <c r="C2225" i="11"/>
  <c r="C2226" i="11"/>
  <c r="C2227" i="11"/>
  <c r="C2228" i="11"/>
  <c r="C2229" i="11"/>
  <c r="C2230" i="11"/>
  <c r="C2231" i="11"/>
  <c r="C2232" i="11"/>
  <c r="C2233" i="11"/>
  <c r="C2234" i="11"/>
  <c r="C2235" i="11"/>
  <c r="C2236" i="11"/>
  <c r="C2237" i="11"/>
  <c r="C2238" i="11"/>
  <c r="C2239" i="11"/>
  <c r="C2240" i="11"/>
  <c r="C2241" i="11"/>
  <c r="C2242" i="11"/>
  <c r="C2243" i="11"/>
  <c r="C2244" i="11"/>
  <c r="C2245" i="11"/>
  <c r="C2246" i="11"/>
  <c r="C2247" i="11"/>
  <c r="C2248" i="11"/>
  <c r="C2249" i="11"/>
  <c r="C2250" i="11"/>
  <c r="C2251" i="11"/>
  <c r="C2252" i="11"/>
  <c r="C2253" i="11"/>
  <c r="C2254" i="11"/>
  <c r="C2255" i="11"/>
  <c r="C2256" i="11"/>
  <c r="C2257" i="11"/>
  <c r="C2258" i="11"/>
  <c r="C2259" i="11"/>
  <c r="C2260" i="11"/>
  <c r="C2261" i="11"/>
  <c r="C2262" i="11"/>
  <c r="C2263" i="11"/>
  <c r="C2264" i="11"/>
  <c r="C2265" i="11"/>
  <c r="C2266" i="11"/>
  <c r="C2267" i="11"/>
  <c r="C2268" i="11"/>
  <c r="C2269" i="11"/>
  <c r="C2270" i="11"/>
  <c r="C2271" i="11"/>
  <c r="C2272" i="11"/>
  <c r="C2273" i="11"/>
  <c r="C2274" i="11"/>
  <c r="C2275" i="11"/>
  <c r="C2276" i="11"/>
  <c r="C2277" i="11"/>
  <c r="C2278" i="11"/>
  <c r="C2279" i="11"/>
  <c r="C2280" i="11"/>
  <c r="C2281" i="11"/>
  <c r="C2282" i="11"/>
  <c r="C2283" i="11"/>
  <c r="C2284" i="11"/>
  <c r="C2285" i="11"/>
  <c r="C2286" i="11"/>
  <c r="C2287" i="11"/>
  <c r="C2288" i="11"/>
  <c r="C2289" i="11"/>
  <c r="C2290" i="11"/>
  <c r="C2291" i="11"/>
  <c r="C2292" i="11"/>
  <c r="C2293" i="11"/>
  <c r="C2294" i="11"/>
  <c r="C2295" i="11"/>
  <c r="C2296" i="11"/>
  <c r="C2297" i="11"/>
  <c r="C2298" i="11"/>
  <c r="C2299" i="11"/>
  <c r="C2300" i="11"/>
  <c r="C2301" i="11"/>
  <c r="C2302" i="11"/>
  <c r="C2303" i="11"/>
  <c r="C2304" i="11"/>
  <c r="C2305" i="11"/>
  <c r="C2306" i="11"/>
  <c r="C2307" i="11"/>
  <c r="C2308" i="11"/>
  <c r="C2309" i="11"/>
  <c r="C2310" i="11"/>
  <c r="C2311" i="11"/>
  <c r="C2312" i="11"/>
  <c r="C2313" i="11"/>
  <c r="C2314" i="11"/>
  <c r="C2315" i="11"/>
  <c r="C2316" i="11"/>
  <c r="C2317" i="11"/>
  <c r="C2318" i="11"/>
  <c r="C2319" i="11"/>
  <c r="C2320" i="11"/>
  <c r="C2321" i="11"/>
  <c r="C2322" i="11"/>
  <c r="C2323" i="11"/>
  <c r="C2324" i="11"/>
  <c r="C2325" i="11"/>
  <c r="C2326" i="11"/>
  <c r="C2327" i="11"/>
  <c r="C2328" i="11"/>
  <c r="C2329" i="11"/>
  <c r="C2330" i="11"/>
  <c r="C2331" i="11"/>
  <c r="C2332" i="11"/>
  <c r="C2333" i="11"/>
  <c r="C2334" i="11"/>
  <c r="C2335" i="11"/>
  <c r="C2336" i="11"/>
  <c r="C2337" i="11"/>
  <c r="C2338" i="11"/>
  <c r="C2339" i="11"/>
  <c r="C2340" i="11"/>
  <c r="C2341" i="11"/>
  <c r="C2342" i="11"/>
  <c r="C2343" i="11"/>
  <c r="C2344" i="11"/>
  <c r="C2345" i="11"/>
  <c r="C2346" i="11"/>
  <c r="C2347" i="11"/>
  <c r="C2348" i="11"/>
  <c r="C2349" i="11"/>
  <c r="C2350" i="11"/>
  <c r="C2351" i="11"/>
  <c r="C2352" i="11"/>
  <c r="C2353" i="11"/>
  <c r="C2354" i="11"/>
  <c r="C2355" i="11"/>
  <c r="C2356" i="11"/>
  <c r="C2357" i="11"/>
  <c r="C2358" i="11"/>
  <c r="C2359" i="11"/>
  <c r="C2360" i="11"/>
  <c r="C2361" i="11"/>
  <c r="C2362" i="11"/>
  <c r="C2363" i="11"/>
  <c r="C2364" i="11"/>
  <c r="C2365" i="11"/>
  <c r="C2366" i="11"/>
  <c r="C2367" i="11"/>
  <c r="C2368" i="11"/>
  <c r="C2369" i="11"/>
  <c r="C2370" i="11"/>
  <c r="C2371" i="11"/>
  <c r="C2372" i="11"/>
  <c r="C2373" i="11"/>
  <c r="C2374" i="11"/>
  <c r="C2375" i="11"/>
  <c r="C2376" i="11"/>
  <c r="C2377" i="11"/>
  <c r="C2378" i="11"/>
  <c r="C2379" i="11"/>
  <c r="C2380" i="11"/>
  <c r="C2381" i="11"/>
  <c r="C2382" i="11"/>
  <c r="C2383" i="11"/>
  <c r="C2384" i="11"/>
  <c r="C2385" i="11"/>
  <c r="C2386" i="11"/>
  <c r="C2387" i="11"/>
  <c r="C2388" i="11"/>
  <c r="C2389" i="11"/>
  <c r="C2390" i="11"/>
  <c r="C2391" i="11"/>
  <c r="C2392" i="11"/>
  <c r="C2393" i="11"/>
  <c r="C2394" i="11"/>
  <c r="C2395" i="11"/>
  <c r="C2396" i="11"/>
  <c r="C2397" i="11"/>
  <c r="C2398" i="11"/>
  <c r="C2399" i="11"/>
  <c r="C2400" i="11"/>
  <c r="C2401" i="11"/>
  <c r="C2402" i="11"/>
  <c r="C2403" i="11"/>
  <c r="C2404" i="11"/>
  <c r="C2405" i="11"/>
  <c r="C2406" i="11"/>
  <c r="C2407" i="11"/>
  <c r="C2408" i="11"/>
  <c r="C2409" i="11"/>
  <c r="C2410" i="11"/>
  <c r="C2411" i="11"/>
  <c r="C2412" i="11"/>
  <c r="C2413" i="11"/>
  <c r="C2414" i="11"/>
  <c r="C2415" i="11"/>
  <c r="C2416" i="11"/>
  <c r="C2417" i="11"/>
  <c r="C2418" i="11"/>
  <c r="C2419" i="11"/>
  <c r="C2420" i="11"/>
  <c r="C2421" i="11"/>
  <c r="C2422" i="11"/>
  <c r="C2423" i="11"/>
  <c r="C2424" i="11"/>
  <c r="C2425" i="11"/>
  <c r="C2426" i="11"/>
  <c r="C2427" i="11"/>
  <c r="C2428" i="11"/>
  <c r="C2429" i="11"/>
  <c r="C2430" i="11"/>
  <c r="C2431" i="11"/>
  <c r="C2432" i="11"/>
  <c r="C2433" i="11"/>
  <c r="C2434" i="11"/>
  <c r="C2435" i="11"/>
  <c r="C2436" i="11"/>
  <c r="C2437" i="11"/>
  <c r="C2438" i="11"/>
  <c r="C2439" i="11"/>
  <c r="C2440" i="11"/>
  <c r="C2441" i="11"/>
  <c r="C2442" i="11"/>
  <c r="C2443" i="11"/>
  <c r="C2444" i="11"/>
  <c r="C2445" i="11"/>
  <c r="C2446" i="11"/>
  <c r="C2447" i="11"/>
  <c r="C2448" i="11"/>
  <c r="C2449" i="11"/>
  <c r="C2450" i="11"/>
  <c r="C2451" i="11"/>
  <c r="C2452" i="11"/>
  <c r="C2453" i="11"/>
  <c r="C2454" i="11"/>
  <c r="C2455" i="11"/>
  <c r="C2456" i="11"/>
  <c r="C2457" i="11"/>
  <c r="C2458" i="11"/>
  <c r="C2459" i="11"/>
  <c r="C2460" i="11"/>
  <c r="C2461" i="11"/>
  <c r="C2462" i="11"/>
  <c r="C2463" i="11"/>
  <c r="C2464" i="11"/>
  <c r="C2465" i="11"/>
  <c r="C2466" i="11"/>
  <c r="C2467" i="11"/>
  <c r="C2468" i="11"/>
  <c r="C2469" i="11"/>
  <c r="C2470" i="11"/>
  <c r="C2471" i="11"/>
  <c r="C2472" i="11"/>
  <c r="C2473" i="11"/>
  <c r="C2474" i="11"/>
  <c r="C2475" i="11"/>
  <c r="C2476" i="11"/>
  <c r="C2477" i="11"/>
  <c r="C2478" i="11"/>
  <c r="C2479" i="11"/>
  <c r="C2480" i="11"/>
  <c r="C2481" i="11"/>
  <c r="C2482" i="11"/>
  <c r="C2483" i="11"/>
  <c r="C2484" i="11"/>
  <c r="C2485" i="11"/>
  <c r="C2486" i="11"/>
  <c r="C2487" i="11"/>
  <c r="C2488" i="11"/>
  <c r="C2489" i="11"/>
  <c r="C2490" i="11"/>
  <c r="C2491" i="11"/>
  <c r="C2492" i="11"/>
  <c r="C2493" i="11"/>
  <c r="C2494" i="11"/>
  <c r="C2495" i="11"/>
  <c r="C2496" i="11"/>
  <c r="C2497" i="11"/>
  <c r="C2498" i="11"/>
  <c r="C2499" i="11"/>
  <c r="C2500" i="11"/>
  <c r="C2501" i="11"/>
  <c r="C2502" i="11"/>
  <c r="C2503" i="11"/>
  <c r="C2504" i="11"/>
  <c r="C2505" i="11"/>
  <c r="C2506" i="11"/>
  <c r="C2507" i="11"/>
  <c r="C2508" i="11"/>
  <c r="C2509" i="11"/>
  <c r="C2510" i="11"/>
  <c r="C2511" i="11"/>
  <c r="C2512" i="11"/>
  <c r="C2513" i="11"/>
  <c r="C2514" i="11"/>
  <c r="C2515" i="11"/>
  <c r="C2516" i="11"/>
  <c r="C2517" i="11"/>
  <c r="C2518" i="11"/>
  <c r="C2519" i="11"/>
  <c r="C2520" i="11"/>
  <c r="C2521" i="11"/>
  <c r="C2522" i="11"/>
  <c r="C2523" i="11"/>
  <c r="C2524" i="11"/>
  <c r="C2525" i="11"/>
  <c r="C2526" i="11"/>
  <c r="C2527" i="11"/>
  <c r="C2528" i="11"/>
  <c r="C2529" i="11"/>
  <c r="C2530" i="11"/>
  <c r="C2531" i="11"/>
  <c r="C2532" i="11"/>
  <c r="C2533" i="11"/>
  <c r="C2534" i="11"/>
  <c r="C2535" i="11"/>
  <c r="C2536" i="11"/>
  <c r="C2537" i="11"/>
  <c r="C2538" i="11"/>
  <c r="C2539" i="11"/>
  <c r="C2540" i="11"/>
  <c r="C2541" i="11"/>
  <c r="C2542" i="11"/>
  <c r="C2543" i="11"/>
  <c r="C2544" i="11"/>
  <c r="C2545" i="11"/>
  <c r="C2546" i="11"/>
  <c r="C2547" i="11"/>
  <c r="C2548" i="11"/>
  <c r="C2549" i="11"/>
  <c r="C2550" i="11"/>
  <c r="C2551" i="11"/>
  <c r="C2552" i="11"/>
  <c r="C2553" i="11"/>
  <c r="C2554" i="11"/>
  <c r="C2555" i="11"/>
  <c r="C2556" i="11"/>
  <c r="C2557" i="11"/>
  <c r="C2558" i="11"/>
  <c r="C2559" i="11"/>
  <c r="C2560" i="11"/>
  <c r="C2561" i="11"/>
  <c r="C2562" i="11"/>
  <c r="C2563" i="11"/>
  <c r="C2564" i="11"/>
  <c r="C2565" i="11"/>
  <c r="C2566" i="11"/>
  <c r="C2567" i="11"/>
  <c r="C2568" i="11"/>
  <c r="C2569" i="11"/>
  <c r="C2570" i="11"/>
  <c r="C2571" i="11"/>
  <c r="C2572" i="11"/>
  <c r="C2573" i="11"/>
  <c r="C2574" i="11"/>
  <c r="C2575" i="11"/>
  <c r="C2576" i="11"/>
  <c r="C2577" i="11"/>
  <c r="C2578" i="11"/>
  <c r="C2579" i="11"/>
  <c r="C2580" i="11"/>
  <c r="C2581" i="11"/>
  <c r="C2582" i="11"/>
  <c r="C2583" i="11"/>
  <c r="C2584" i="11"/>
  <c r="C2585" i="11"/>
  <c r="C2586" i="11"/>
  <c r="C2587" i="11"/>
  <c r="C2588" i="11"/>
  <c r="C2589" i="11"/>
  <c r="C2590" i="11"/>
  <c r="C2591" i="11"/>
  <c r="C2592" i="11"/>
  <c r="C2593" i="11"/>
  <c r="C2594" i="11"/>
  <c r="C2595" i="11"/>
  <c r="C2596" i="11"/>
  <c r="C2597" i="11"/>
  <c r="C2598" i="11"/>
  <c r="C2599" i="11"/>
  <c r="C2600" i="11"/>
  <c r="C2601" i="11"/>
  <c r="C2602" i="11"/>
  <c r="C2603" i="11"/>
  <c r="C2604" i="11"/>
  <c r="C2605" i="11"/>
  <c r="C2606" i="11"/>
  <c r="C2607" i="11"/>
  <c r="C2608" i="11"/>
  <c r="C2609" i="11"/>
  <c r="C2610" i="11"/>
  <c r="C2611" i="11"/>
  <c r="C2612" i="11"/>
  <c r="C2613" i="11"/>
  <c r="C2614" i="11"/>
  <c r="C2615" i="11"/>
  <c r="C2616" i="11"/>
  <c r="C2617" i="11"/>
  <c r="C2618" i="11"/>
  <c r="C2619" i="11"/>
  <c r="C2620" i="11"/>
  <c r="C2621" i="11"/>
  <c r="C2622" i="11"/>
  <c r="C2623" i="11"/>
  <c r="C2624" i="11"/>
  <c r="C2625" i="11"/>
  <c r="C2626" i="11"/>
  <c r="C2627" i="11"/>
  <c r="C2628" i="11"/>
  <c r="C2629" i="11"/>
  <c r="C2630" i="11"/>
  <c r="C2631" i="11"/>
  <c r="C2632" i="11"/>
  <c r="C2633" i="11"/>
  <c r="C2634" i="11"/>
  <c r="C2635" i="11"/>
  <c r="C2636" i="11"/>
  <c r="C2637" i="11"/>
  <c r="C2638" i="11"/>
  <c r="C2639" i="11"/>
  <c r="C2640" i="11"/>
  <c r="C2641" i="11"/>
  <c r="C2642" i="11"/>
  <c r="C2643" i="11"/>
  <c r="C2644" i="11"/>
  <c r="C2645" i="11"/>
  <c r="C2646" i="11"/>
  <c r="C2647" i="11"/>
  <c r="C2648" i="11"/>
  <c r="C2649" i="11"/>
  <c r="C2650" i="11"/>
  <c r="C2651" i="11"/>
  <c r="C2652" i="11"/>
  <c r="C2653" i="11"/>
  <c r="C2654" i="11"/>
  <c r="C2655" i="11"/>
  <c r="C2656" i="11"/>
  <c r="C2657" i="11"/>
  <c r="C2658" i="11"/>
  <c r="C2659" i="11"/>
  <c r="C2660" i="11"/>
  <c r="C2661" i="11"/>
  <c r="C2662" i="11"/>
  <c r="C2663" i="11"/>
  <c r="C2664" i="11"/>
  <c r="C2665" i="11"/>
  <c r="C2666" i="11"/>
  <c r="C2667" i="11"/>
  <c r="C2668" i="11"/>
  <c r="C2669" i="11"/>
  <c r="C2670" i="11"/>
  <c r="C2671" i="11"/>
  <c r="C2672" i="11"/>
  <c r="C2673" i="11"/>
  <c r="C2674" i="11"/>
  <c r="C2675" i="11"/>
  <c r="C2676" i="11"/>
  <c r="C2677" i="11"/>
  <c r="C2678" i="11"/>
  <c r="C2679" i="11"/>
  <c r="C2680" i="11"/>
  <c r="C2681" i="11"/>
  <c r="C2682" i="11"/>
  <c r="C2683" i="11"/>
  <c r="C2684" i="11"/>
  <c r="C2685" i="11"/>
  <c r="C2686" i="11"/>
  <c r="C2687" i="11"/>
  <c r="C2688" i="11"/>
  <c r="C2689" i="11"/>
  <c r="C2690" i="11"/>
  <c r="C2691" i="11"/>
  <c r="C2692" i="11"/>
  <c r="C2693" i="11"/>
  <c r="C2694" i="11"/>
  <c r="C2695" i="11"/>
  <c r="C2696" i="11"/>
  <c r="C2697" i="11"/>
  <c r="C2698" i="11"/>
  <c r="C2699" i="11"/>
  <c r="C2700" i="11"/>
  <c r="C2701" i="11"/>
  <c r="C2702" i="11"/>
  <c r="C2703" i="11"/>
  <c r="C2704" i="11"/>
  <c r="C2705" i="11"/>
  <c r="C2706" i="11"/>
  <c r="C2707" i="11"/>
  <c r="C2708" i="11"/>
  <c r="C2709" i="11"/>
  <c r="C2710" i="11"/>
  <c r="C2711" i="11"/>
  <c r="C2712" i="11"/>
  <c r="C2713" i="11"/>
  <c r="C2714" i="11"/>
  <c r="C2715" i="11"/>
  <c r="C2716" i="11"/>
  <c r="C2717" i="11"/>
  <c r="C2718" i="11"/>
  <c r="C2719" i="11"/>
  <c r="C2720" i="11"/>
  <c r="C2721" i="11"/>
  <c r="C2722" i="11"/>
  <c r="C2723" i="11"/>
  <c r="C2724" i="11"/>
  <c r="C2725" i="11"/>
  <c r="C2726" i="11"/>
  <c r="C2727" i="11"/>
  <c r="C2728" i="11"/>
  <c r="C2729" i="11"/>
  <c r="C2730" i="11"/>
  <c r="C2731" i="11"/>
  <c r="C2732" i="11"/>
  <c r="C2733" i="11"/>
  <c r="C2734" i="11"/>
  <c r="C2735" i="11"/>
  <c r="C2736" i="11"/>
  <c r="C2737" i="11"/>
  <c r="C2738" i="11"/>
  <c r="C2739" i="11"/>
  <c r="C2740" i="11"/>
  <c r="C2741" i="11"/>
  <c r="C2742" i="11"/>
  <c r="C2743" i="11"/>
  <c r="C2744" i="11"/>
  <c r="C2745" i="11"/>
  <c r="C2746" i="11"/>
  <c r="C2747" i="11"/>
  <c r="C2748" i="11"/>
  <c r="C2749" i="11"/>
  <c r="C2750" i="11"/>
  <c r="C2751" i="11"/>
  <c r="C2752" i="11"/>
  <c r="C2753" i="11"/>
  <c r="C2754" i="11"/>
  <c r="C2755" i="11"/>
  <c r="C2756" i="11"/>
  <c r="C2757" i="11"/>
  <c r="C2758" i="11"/>
  <c r="C2759" i="11"/>
  <c r="C2760" i="11"/>
  <c r="C2761" i="11"/>
  <c r="C2762" i="11"/>
  <c r="C2763" i="11"/>
  <c r="C2764" i="11"/>
  <c r="C2765" i="11"/>
  <c r="C2766" i="11"/>
  <c r="C2767" i="11"/>
  <c r="C2768" i="11"/>
  <c r="C2769" i="11"/>
  <c r="C2770" i="11"/>
  <c r="C2771" i="11"/>
  <c r="C2772" i="11"/>
  <c r="C2773" i="11"/>
  <c r="C2774" i="11"/>
  <c r="C2775" i="11"/>
  <c r="C2776" i="11"/>
  <c r="C2777" i="11"/>
  <c r="C2778" i="11"/>
  <c r="C2779" i="11"/>
  <c r="C2780" i="11"/>
  <c r="C2781" i="11"/>
  <c r="C2782" i="11"/>
  <c r="C2783" i="11"/>
  <c r="C2784" i="11"/>
  <c r="C2785" i="11"/>
  <c r="C2786" i="11"/>
  <c r="C2787" i="11"/>
  <c r="C2788" i="11"/>
  <c r="C2789" i="11"/>
  <c r="C2790" i="11"/>
  <c r="C2791" i="11"/>
  <c r="C2792" i="11"/>
  <c r="C2793" i="11"/>
  <c r="C2794" i="11"/>
  <c r="C2795" i="11"/>
  <c r="C2796" i="11"/>
  <c r="C2797" i="11"/>
  <c r="C2798" i="11"/>
  <c r="C2799" i="11"/>
  <c r="C2800" i="11"/>
  <c r="C2801" i="11"/>
  <c r="C2802" i="11"/>
  <c r="C2803" i="11"/>
  <c r="C2804" i="11"/>
  <c r="C2805" i="11"/>
  <c r="C2806" i="11"/>
  <c r="C2807" i="11"/>
  <c r="C2808" i="11"/>
  <c r="C2809" i="11"/>
  <c r="C2810" i="11"/>
  <c r="C2811" i="11"/>
  <c r="C2812" i="11"/>
  <c r="C2813" i="11"/>
  <c r="C2814" i="11"/>
  <c r="C2815" i="11"/>
  <c r="C2816" i="11"/>
  <c r="C2817" i="11"/>
  <c r="C2818" i="11"/>
  <c r="C2819" i="11"/>
  <c r="C2820" i="11"/>
  <c r="C2821" i="11"/>
  <c r="C2822" i="11"/>
  <c r="C2823" i="11"/>
  <c r="C2824" i="11"/>
  <c r="C2825" i="11"/>
  <c r="C2826" i="11"/>
  <c r="C2827" i="11"/>
  <c r="C2828" i="11"/>
  <c r="C2829" i="11"/>
  <c r="C2830" i="11"/>
  <c r="C2831" i="11"/>
  <c r="C2832" i="11"/>
  <c r="C2833" i="11"/>
  <c r="C2834" i="11"/>
  <c r="C2835" i="11"/>
  <c r="C2836" i="11"/>
  <c r="C2837" i="11"/>
  <c r="C2838" i="11"/>
  <c r="C2839" i="11"/>
  <c r="C2840" i="11"/>
  <c r="C2841" i="11"/>
  <c r="C2842" i="11"/>
  <c r="C2843" i="11"/>
  <c r="C2844" i="11"/>
  <c r="C2845" i="11"/>
  <c r="C2846" i="11"/>
  <c r="C2847" i="11"/>
  <c r="C2848" i="11"/>
  <c r="C2849" i="11"/>
  <c r="C2850" i="11"/>
  <c r="C2851" i="11"/>
  <c r="C2852" i="11"/>
  <c r="C2853" i="11"/>
  <c r="C2854" i="11"/>
  <c r="C2855" i="11"/>
  <c r="C2856" i="11"/>
  <c r="C2857" i="11"/>
  <c r="C2858" i="11"/>
  <c r="C2859" i="11"/>
  <c r="C2860" i="11"/>
  <c r="C2861" i="11"/>
  <c r="C2862" i="11"/>
  <c r="C2863" i="11"/>
  <c r="C2864" i="11"/>
  <c r="C2865" i="11"/>
  <c r="C2866" i="11"/>
  <c r="C2867" i="11"/>
  <c r="C2868" i="11"/>
  <c r="C2869" i="11"/>
  <c r="C2870" i="11"/>
  <c r="C2871" i="11"/>
  <c r="C2872" i="11"/>
  <c r="C2873" i="11"/>
  <c r="C2874" i="11"/>
  <c r="C2875" i="11"/>
  <c r="C2876" i="11"/>
  <c r="C2877" i="11"/>
  <c r="C2878" i="11"/>
  <c r="C2879" i="11"/>
  <c r="C2880" i="11"/>
  <c r="C2881" i="11"/>
  <c r="C2882" i="11"/>
  <c r="C2883" i="11"/>
  <c r="C2884" i="11"/>
  <c r="C2885" i="11"/>
  <c r="C2886" i="11"/>
  <c r="C2887" i="11"/>
  <c r="C2888" i="11"/>
  <c r="C2889" i="11"/>
  <c r="C2890" i="11"/>
  <c r="C2891" i="11"/>
  <c r="C2892" i="11"/>
  <c r="C2893" i="11"/>
  <c r="C2894" i="11"/>
  <c r="C2895" i="11"/>
  <c r="C2896" i="11"/>
  <c r="C2897" i="11"/>
  <c r="C2898" i="11"/>
  <c r="C2899" i="11"/>
  <c r="C2900" i="11"/>
  <c r="C2901" i="11"/>
  <c r="C2902" i="11"/>
  <c r="C2903" i="11"/>
  <c r="C2904" i="11"/>
  <c r="C2905" i="11"/>
  <c r="C2906" i="11"/>
  <c r="C2907" i="11"/>
  <c r="C2908" i="11"/>
  <c r="C2909" i="11"/>
  <c r="C2910" i="11"/>
  <c r="C2911" i="11"/>
  <c r="C2912" i="11"/>
  <c r="C2913" i="11"/>
  <c r="C2914" i="11"/>
  <c r="C2915" i="11"/>
  <c r="C2916" i="11"/>
  <c r="C2917" i="11"/>
  <c r="C2918" i="11"/>
  <c r="C2919" i="11"/>
  <c r="C2920" i="11"/>
  <c r="C2921" i="11"/>
  <c r="C2922" i="11"/>
  <c r="C2923" i="11"/>
  <c r="C2924" i="11"/>
  <c r="C2925" i="11"/>
  <c r="C2926" i="11"/>
  <c r="C2927" i="11"/>
  <c r="C2928" i="11"/>
  <c r="C2929" i="11"/>
  <c r="C2930" i="11"/>
  <c r="C2931" i="11"/>
  <c r="C2932" i="11"/>
  <c r="C2933" i="11"/>
  <c r="C2934" i="11"/>
  <c r="C2935" i="11"/>
  <c r="C2936" i="11"/>
  <c r="C2937" i="11"/>
  <c r="C2938" i="11"/>
  <c r="C2939" i="11"/>
  <c r="C2940" i="11"/>
  <c r="C2941" i="11"/>
  <c r="C2942" i="11"/>
  <c r="C2943" i="11"/>
  <c r="C2944" i="11"/>
  <c r="C2945" i="11"/>
  <c r="C2946" i="11"/>
  <c r="C2947" i="11"/>
  <c r="C2948" i="11"/>
  <c r="C2949" i="11"/>
  <c r="C2950" i="11"/>
  <c r="C2951" i="11"/>
  <c r="C2952" i="11"/>
  <c r="C2953" i="11"/>
  <c r="C2954" i="11"/>
  <c r="C2955" i="11"/>
  <c r="C2956" i="11"/>
  <c r="C2957" i="11"/>
  <c r="C2958" i="11"/>
  <c r="C2959" i="11"/>
  <c r="C2960" i="11"/>
  <c r="C2961" i="11"/>
  <c r="C2962" i="11"/>
  <c r="C2963" i="11"/>
  <c r="C2964" i="11"/>
  <c r="C2965" i="11"/>
  <c r="C2966" i="11"/>
  <c r="C2967" i="11"/>
  <c r="C2968" i="11"/>
  <c r="C2969" i="11"/>
  <c r="C2970" i="11"/>
  <c r="C2971" i="11"/>
  <c r="C2972" i="11"/>
  <c r="C2973" i="11"/>
  <c r="C2974" i="11"/>
  <c r="C2975" i="11"/>
  <c r="C2976" i="11"/>
  <c r="C2977" i="11"/>
  <c r="C2978" i="11"/>
  <c r="C2979" i="11"/>
  <c r="C2980" i="11"/>
  <c r="C2981" i="11"/>
  <c r="C2982" i="11"/>
  <c r="C2983" i="11"/>
  <c r="C2984" i="11"/>
  <c r="C2985" i="11"/>
  <c r="C2986" i="11"/>
  <c r="C2987" i="11"/>
  <c r="C2988" i="11"/>
  <c r="C2989" i="11"/>
  <c r="C2990" i="11"/>
  <c r="C2991" i="11"/>
  <c r="C2992" i="11"/>
  <c r="C2993" i="11"/>
  <c r="C2994" i="11"/>
  <c r="C2995" i="11"/>
  <c r="C2996" i="11"/>
  <c r="C2997" i="11"/>
  <c r="C2998" i="11"/>
  <c r="C2999" i="11"/>
  <c r="C3000" i="11"/>
  <c r="C3001" i="11"/>
  <c r="C3002" i="11"/>
  <c r="C3003" i="11"/>
  <c r="C3004" i="11"/>
  <c r="C3005" i="11"/>
  <c r="C3006" i="11"/>
  <c r="C3007" i="11"/>
  <c r="C3008" i="11"/>
  <c r="C3009" i="11"/>
  <c r="C3010" i="11"/>
  <c r="C3011" i="11"/>
  <c r="C3012" i="11"/>
  <c r="C3013" i="11"/>
  <c r="C3014" i="11"/>
  <c r="C3015" i="11"/>
  <c r="C3016" i="11"/>
  <c r="C3017" i="11"/>
  <c r="C3018" i="11"/>
  <c r="C3019" i="11"/>
  <c r="C3020" i="11"/>
  <c r="C3021" i="11"/>
  <c r="C3022" i="11"/>
  <c r="C3023" i="11"/>
  <c r="C3024" i="11"/>
  <c r="C3025" i="11"/>
  <c r="C3026" i="11"/>
  <c r="C3027" i="11"/>
  <c r="C3028" i="11"/>
  <c r="C3029" i="11"/>
  <c r="C3030" i="11"/>
  <c r="C3031" i="11"/>
  <c r="C3032" i="11"/>
  <c r="C3033" i="11"/>
  <c r="C3034" i="11"/>
  <c r="C3035" i="11"/>
  <c r="C3036" i="11"/>
  <c r="C3037" i="11"/>
  <c r="C3038" i="11"/>
  <c r="C3039" i="11"/>
  <c r="C3040" i="11"/>
  <c r="C3041" i="11"/>
  <c r="C3042" i="11"/>
  <c r="C3043" i="11"/>
  <c r="C3044" i="11"/>
  <c r="C3045" i="11"/>
  <c r="C3046" i="11"/>
  <c r="C3047" i="11"/>
  <c r="C3048" i="11"/>
  <c r="C3049" i="11"/>
  <c r="C3050" i="11"/>
  <c r="C3051" i="11"/>
  <c r="C3052" i="11"/>
  <c r="C3053" i="11"/>
  <c r="C3054" i="11"/>
  <c r="C3055" i="11"/>
  <c r="C3056" i="11"/>
  <c r="C3057" i="11"/>
  <c r="C3058" i="11"/>
  <c r="C3059" i="11"/>
  <c r="C3060" i="11"/>
  <c r="C3061" i="11"/>
  <c r="C3062" i="11"/>
  <c r="C3063" i="11"/>
  <c r="C3064" i="11"/>
  <c r="C3065" i="11"/>
  <c r="C3066" i="11"/>
  <c r="C3067" i="11"/>
  <c r="C3068" i="11"/>
  <c r="C3069" i="11"/>
  <c r="C3070" i="11"/>
  <c r="C3071" i="11"/>
  <c r="C3072" i="11"/>
  <c r="C3073" i="11"/>
  <c r="C3074" i="11"/>
  <c r="C3075" i="11"/>
  <c r="C3076" i="11"/>
  <c r="C3077" i="11"/>
  <c r="C3078" i="11"/>
  <c r="C3079" i="11"/>
  <c r="C3080" i="11"/>
  <c r="C3081" i="11"/>
  <c r="C3082" i="11"/>
  <c r="C3083" i="11"/>
  <c r="C3084" i="11"/>
  <c r="C3085" i="11"/>
  <c r="C3086" i="11"/>
  <c r="C3087" i="11"/>
  <c r="C3088" i="11"/>
  <c r="C3089" i="11"/>
  <c r="C3090" i="11"/>
  <c r="C3091" i="11"/>
  <c r="C3092" i="11"/>
  <c r="C3093" i="11"/>
  <c r="C3094" i="11"/>
  <c r="C3095" i="11"/>
  <c r="C3096" i="11"/>
  <c r="C3097" i="11"/>
  <c r="C3098" i="11"/>
  <c r="C3099" i="11"/>
  <c r="C3100" i="11"/>
  <c r="C3101" i="11"/>
  <c r="C3102" i="11"/>
  <c r="C3103" i="11"/>
  <c r="C3104" i="11"/>
  <c r="C3105" i="11"/>
  <c r="C3106" i="11"/>
  <c r="C3107" i="11"/>
  <c r="C3108" i="11"/>
  <c r="C3109" i="11"/>
  <c r="C3110" i="11"/>
  <c r="C3111" i="11"/>
  <c r="C3112" i="11"/>
  <c r="C3113" i="11"/>
  <c r="C3114" i="11"/>
  <c r="C3115" i="11"/>
  <c r="C3116" i="11"/>
  <c r="C3117" i="11"/>
  <c r="C3118" i="11"/>
  <c r="C3119" i="11"/>
  <c r="C3120" i="11"/>
  <c r="C3121" i="11"/>
  <c r="C3122" i="11"/>
  <c r="C3123" i="11"/>
  <c r="C3124" i="11"/>
  <c r="C3125" i="11"/>
  <c r="C3126" i="11"/>
  <c r="C3127" i="11"/>
  <c r="C3128" i="11"/>
  <c r="C3129" i="11"/>
  <c r="C3130" i="11"/>
  <c r="C3131" i="11"/>
  <c r="C3132" i="11"/>
  <c r="C3133" i="11"/>
  <c r="C3134" i="11"/>
  <c r="C3135" i="11"/>
  <c r="C3136" i="11"/>
  <c r="C3137" i="11"/>
  <c r="C3138" i="11"/>
  <c r="C3139" i="11"/>
  <c r="C3140" i="11"/>
  <c r="C3141" i="11"/>
  <c r="C3142" i="11"/>
  <c r="C3143" i="11"/>
  <c r="C3144" i="11"/>
  <c r="C3145" i="11"/>
  <c r="C3146" i="11"/>
  <c r="C3147" i="11"/>
  <c r="C3148" i="11"/>
  <c r="C3149" i="11"/>
  <c r="C3150" i="11"/>
  <c r="C3151" i="11"/>
  <c r="C3152" i="11"/>
  <c r="C3153" i="11"/>
  <c r="C3154" i="11"/>
  <c r="C3155" i="11"/>
  <c r="C3156" i="11"/>
  <c r="C3157" i="11"/>
  <c r="C3158" i="11"/>
  <c r="C3159" i="11"/>
  <c r="C3160" i="11"/>
  <c r="C3161" i="11"/>
  <c r="C3162" i="11"/>
  <c r="C3163" i="11"/>
  <c r="C3164" i="11"/>
  <c r="C3165" i="11"/>
  <c r="C3166" i="11"/>
  <c r="C3167" i="11"/>
  <c r="C3168" i="11"/>
  <c r="C3169" i="11"/>
  <c r="C3170" i="11"/>
  <c r="C3171" i="11"/>
  <c r="C3172" i="11"/>
  <c r="C3173" i="11"/>
  <c r="C3174" i="11"/>
  <c r="C3175" i="11"/>
  <c r="C3176" i="11"/>
  <c r="C3177" i="11"/>
  <c r="C3178" i="11"/>
  <c r="C3179" i="11"/>
  <c r="C3180" i="11"/>
  <c r="C3181" i="11"/>
  <c r="C3182" i="11"/>
  <c r="C3183" i="11"/>
  <c r="C3184" i="11"/>
  <c r="C3185" i="11"/>
  <c r="C3186" i="11"/>
  <c r="C3187" i="11"/>
  <c r="C3188" i="11"/>
  <c r="C3189" i="11"/>
  <c r="C3190" i="11"/>
  <c r="C3191" i="11"/>
  <c r="C3192" i="11"/>
  <c r="C3193" i="11"/>
  <c r="C3194" i="11"/>
  <c r="C3195" i="11"/>
  <c r="C3196" i="11"/>
  <c r="C3197" i="11"/>
  <c r="C3198" i="11"/>
  <c r="C3199" i="11"/>
  <c r="C3200" i="11"/>
  <c r="C3201" i="11"/>
  <c r="C3202" i="11"/>
  <c r="C3203" i="11"/>
  <c r="C3204" i="11"/>
  <c r="C3205" i="11"/>
  <c r="C3206" i="11"/>
  <c r="C3207" i="11"/>
  <c r="C3208" i="11"/>
  <c r="C3209" i="11"/>
  <c r="C3210" i="11"/>
  <c r="C3211" i="11"/>
  <c r="C3212" i="11"/>
  <c r="C3213" i="11"/>
  <c r="C3214" i="11"/>
  <c r="C3215" i="11"/>
  <c r="C3216" i="11"/>
  <c r="C3217" i="11"/>
  <c r="C3218" i="11"/>
  <c r="C3219" i="11"/>
  <c r="C3220" i="11"/>
  <c r="C3221" i="11"/>
  <c r="C3222" i="11"/>
  <c r="C3223" i="11"/>
  <c r="C3224" i="11"/>
  <c r="C3225" i="11"/>
  <c r="C3226" i="11"/>
  <c r="C3227" i="11"/>
  <c r="C3228" i="11"/>
  <c r="C3229" i="11"/>
  <c r="C3230" i="11"/>
  <c r="C3231" i="11"/>
  <c r="C3232" i="11"/>
  <c r="C3233" i="11"/>
  <c r="C3234" i="11"/>
  <c r="C3235" i="11"/>
  <c r="C3236" i="11"/>
  <c r="C3237" i="11"/>
  <c r="C3238" i="11"/>
  <c r="C3239" i="11"/>
  <c r="C3240" i="11"/>
  <c r="C3241" i="11"/>
  <c r="C3242" i="11"/>
  <c r="C3243" i="11"/>
  <c r="C3244" i="11"/>
  <c r="C3245" i="11"/>
  <c r="C3246" i="11"/>
  <c r="C3247" i="11"/>
  <c r="C3248" i="11"/>
  <c r="C3249" i="11"/>
  <c r="C3250" i="11"/>
  <c r="C3251" i="11"/>
  <c r="C3252" i="11"/>
  <c r="C3253" i="11"/>
  <c r="C3254" i="11"/>
  <c r="C3255" i="11"/>
  <c r="C3256" i="11"/>
  <c r="C3257" i="11"/>
  <c r="C3258" i="11"/>
  <c r="C3259" i="11"/>
  <c r="C3260" i="11"/>
  <c r="C3261" i="11"/>
  <c r="C3262" i="11"/>
  <c r="C3263" i="11"/>
  <c r="C3264" i="11"/>
  <c r="C3265" i="11"/>
  <c r="C3266" i="11"/>
  <c r="C3267" i="11"/>
  <c r="C3268" i="11"/>
  <c r="C3269" i="11"/>
  <c r="C3270" i="11"/>
  <c r="C3271" i="11"/>
  <c r="C3272" i="11"/>
  <c r="C3273" i="11"/>
  <c r="C3274" i="11"/>
  <c r="C3275" i="11"/>
  <c r="C3276" i="11"/>
  <c r="C3277" i="11"/>
  <c r="C3278" i="11"/>
  <c r="C3279" i="11"/>
  <c r="C3280" i="11"/>
  <c r="C3281" i="11"/>
  <c r="C3282" i="11"/>
  <c r="C3283" i="11"/>
  <c r="C3284" i="11"/>
  <c r="C3285" i="11"/>
  <c r="C3286" i="11"/>
  <c r="C3287" i="11"/>
  <c r="C3288" i="11"/>
  <c r="C3289" i="11"/>
  <c r="C3290" i="11"/>
  <c r="C3291" i="11"/>
  <c r="C3292" i="11"/>
  <c r="C3293" i="11"/>
  <c r="C3294" i="11"/>
  <c r="C3295" i="11"/>
  <c r="C3296" i="11"/>
  <c r="C3297" i="11"/>
  <c r="C3298" i="11"/>
  <c r="C3299" i="11"/>
  <c r="C3300" i="11"/>
  <c r="C3301" i="11"/>
  <c r="C3302" i="11"/>
  <c r="C3303" i="11"/>
  <c r="C3304" i="11"/>
  <c r="C3305" i="11"/>
  <c r="C3306" i="11"/>
  <c r="C3307" i="11"/>
  <c r="C3308" i="11"/>
  <c r="C3309" i="11"/>
  <c r="C3310" i="11"/>
  <c r="C3311" i="11"/>
  <c r="C3312" i="11"/>
  <c r="C3313" i="11"/>
  <c r="C3314" i="11"/>
  <c r="C3315" i="11"/>
  <c r="C3316" i="11"/>
  <c r="C3317" i="11"/>
  <c r="C3318" i="11"/>
  <c r="C3319" i="11"/>
  <c r="C3320" i="11"/>
  <c r="C3321" i="11"/>
  <c r="C3322" i="11"/>
  <c r="C3323" i="11"/>
  <c r="C3324" i="11"/>
  <c r="C3325" i="11"/>
  <c r="C3326" i="11"/>
  <c r="C3327" i="11"/>
  <c r="C3328" i="11"/>
  <c r="C3329" i="11"/>
  <c r="C3330" i="11"/>
  <c r="C3331" i="11"/>
  <c r="C3332" i="11"/>
  <c r="C3333" i="11"/>
  <c r="C3334" i="11"/>
  <c r="C3335" i="11"/>
  <c r="C3336" i="11"/>
  <c r="C3337" i="11"/>
  <c r="C3338" i="11"/>
  <c r="C3339" i="11"/>
  <c r="C3340" i="11"/>
  <c r="C3341" i="11"/>
  <c r="C3342" i="11"/>
  <c r="C3343" i="11"/>
  <c r="C3344" i="11"/>
  <c r="C3345" i="11"/>
  <c r="C3346" i="11"/>
  <c r="C3347" i="11"/>
  <c r="C3348" i="11"/>
  <c r="C3349" i="11"/>
  <c r="C3350" i="11"/>
  <c r="C3351" i="11"/>
  <c r="C3352" i="11"/>
  <c r="C3353" i="11"/>
  <c r="C3354" i="11"/>
  <c r="C3355" i="11"/>
  <c r="C3356" i="11"/>
  <c r="C3357" i="11"/>
  <c r="C3358" i="11"/>
  <c r="C3359" i="11"/>
  <c r="C3360" i="11"/>
  <c r="C3361" i="11"/>
  <c r="C3362" i="11"/>
  <c r="C3363" i="11"/>
  <c r="C3364" i="11"/>
  <c r="C3365" i="11"/>
  <c r="C3366" i="11"/>
  <c r="C3367" i="11"/>
  <c r="C3368" i="11"/>
  <c r="C3369" i="11"/>
  <c r="C3370" i="11"/>
  <c r="C3371" i="11"/>
  <c r="C3372" i="11"/>
  <c r="C3373" i="11"/>
  <c r="C3374" i="11"/>
  <c r="C3375" i="11"/>
  <c r="C3376" i="11"/>
  <c r="C3377" i="11"/>
  <c r="C3378" i="11"/>
  <c r="C3379" i="11"/>
  <c r="C3380" i="11"/>
  <c r="C3381" i="11"/>
  <c r="C3382" i="11"/>
  <c r="C3383" i="11"/>
  <c r="C3384" i="11"/>
  <c r="C3385" i="11"/>
  <c r="C3386" i="11"/>
  <c r="C3387" i="11"/>
  <c r="C3388" i="11"/>
  <c r="C3389" i="11"/>
  <c r="C3390" i="11"/>
  <c r="C3391" i="11"/>
  <c r="C3392" i="11"/>
  <c r="C3393" i="11"/>
  <c r="C3394" i="11"/>
  <c r="C3395" i="11"/>
  <c r="C3396" i="11"/>
  <c r="C3397" i="11"/>
  <c r="C3398" i="11"/>
  <c r="C3399" i="11"/>
  <c r="C3400" i="11"/>
  <c r="C3401" i="11"/>
  <c r="C3402" i="11"/>
  <c r="C3403" i="11"/>
  <c r="C3404" i="11"/>
  <c r="C3405" i="11"/>
  <c r="C3406" i="11"/>
  <c r="C3407" i="11"/>
  <c r="C3408" i="11"/>
  <c r="C3409" i="11"/>
  <c r="C3410" i="11"/>
  <c r="C3411" i="11"/>
  <c r="C3412" i="11"/>
  <c r="C3413" i="11"/>
  <c r="C3414" i="11"/>
  <c r="C3415" i="11"/>
  <c r="C3416" i="11"/>
  <c r="C3417" i="11"/>
  <c r="C3418" i="11"/>
  <c r="C3419" i="11"/>
  <c r="C3420" i="11"/>
  <c r="C3421" i="11"/>
  <c r="C3422" i="11"/>
  <c r="C3423" i="11"/>
  <c r="C3424" i="11"/>
  <c r="C3425" i="11"/>
  <c r="C3426" i="11"/>
  <c r="C3427" i="11"/>
  <c r="C3428" i="11"/>
  <c r="C3429" i="11"/>
  <c r="C3430" i="11"/>
  <c r="C3431" i="11"/>
  <c r="C3432" i="11"/>
  <c r="C3433" i="11"/>
  <c r="C3434" i="11"/>
  <c r="C3435" i="11"/>
  <c r="C3436" i="11"/>
  <c r="C3437" i="11"/>
  <c r="C3438" i="11"/>
  <c r="C3439" i="11"/>
  <c r="C3440" i="11"/>
  <c r="C3441" i="11"/>
  <c r="C3442" i="11"/>
  <c r="C3443" i="11"/>
  <c r="C3444" i="11"/>
  <c r="C3445" i="11"/>
  <c r="C3446" i="11"/>
  <c r="C3447" i="11"/>
  <c r="C3448" i="11"/>
  <c r="C3449" i="11"/>
  <c r="C3450" i="11"/>
  <c r="C3451" i="11"/>
  <c r="C3452" i="11"/>
  <c r="C3453" i="11"/>
  <c r="C3454" i="11"/>
  <c r="C3455" i="11"/>
  <c r="C3456" i="11"/>
  <c r="C3457" i="11"/>
  <c r="C3458" i="11"/>
  <c r="C3459" i="11"/>
  <c r="C3460" i="11"/>
  <c r="C3461" i="11"/>
  <c r="C3462" i="11"/>
  <c r="C3463" i="11"/>
  <c r="C3464" i="11"/>
  <c r="C3465" i="11"/>
  <c r="C3466" i="11"/>
  <c r="C3467" i="11"/>
  <c r="C3468" i="11"/>
  <c r="C3469" i="11"/>
  <c r="C3470" i="11"/>
  <c r="C3471" i="11"/>
  <c r="C3472" i="11"/>
  <c r="C3473" i="11"/>
  <c r="C3474" i="11"/>
  <c r="C3475" i="11"/>
  <c r="C3476" i="11"/>
  <c r="C3477" i="11"/>
  <c r="C3478" i="11"/>
  <c r="C3479" i="11"/>
  <c r="C3480" i="11"/>
  <c r="C3481" i="11"/>
  <c r="C3482" i="11"/>
  <c r="C3483" i="11"/>
  <c r="C3484" i="11"/>
  <c r="C3485" i="11"/>
  <c r="C3486" i="11"/>
  <c r="C3487" i="11"/>
  <c r="C3488" i="11"/>
  <c r="C3489" i="11"/>
  <c r="C3490" i="11"/>
  <c r="C3491" i="11"/>
  <c r="C3492" i="11"/>
  <c r="C3493" i="11"/>
  <c r="C3494" i="11"/>
  <c r="C3495" i="11"/>
  <c r="C3496" i="11"/>
  <c r="C3497" i="11"/>
  <c r="C3498" i="11"/>
  <c r="C3499" i="11"/>
  <c r="C3500" i="11"/>
  <c r="C3501" i="11"/>
  <c r="C3502" i="11"/>
  <c r="C3503" i="11"/>
  <c r="C3504" i="11"/>
  <c r="C3505" i="11"/>
  <c r="C3506" i="11"/>
  <c r="C3507" i="11"/>
  <c r="C3508" i="11"/>
  <c r="C3509" i="11"/>
  <c r="C3510" i="11"/>
  <c r="C3511" i="11"/>
  <c r="C3512" i="11"/>
  <c r="C3513" i="11"/>
  <c r="C3514" i="11"/>
  <c r="C3515" i="11"/>
  <c r="C3516" i="11"/>
  <c r="C3517" i="11"/>
  <c r="C3518" i="11"/>
  <c r="C3519" i="11"/>
  <c r="C3520" i="11"/>
  <c r="C3521" i="11"/>
  <c r="C3522" i="11"/>
  <c r="C3523" i="11"/>
  <c r="C3524" i="11"/>
  <c r="C3525" i="11"/>
  <c r="C3526" i="11"/>
  <c r="C3527" i="11"/>
  <c r="C3528" i="11"/>
  <c r="C3529" i="11"/>
  <c r="C3530" i="11"/>
  <c r="C3531" i="11"/>
  <c r="C3532" i="11"/>
  <c r="C3533" i="11"/>
  <c r="C3534" i="11"/>
  <c r="C3535" i="11"/>
  <c r="C3536" i="11"/>
  <c r="C3537" i="11"/>
  <c r="C3538" i="11"/>
  <c r="C3539" i="11"/>
  <c r="C3540" i="11"/>
  <c r="C3541" i="11"/>
  <c r="C3542" i="11"/>
  <c r="C3543" i="11"/>
  <c r="C3544" i="11"/>
  <c r="C3545" i="11"/>
  <c r="C3546" i="11"/>
  <c r="C3547" i="11"/>
  <c r="C3548" i="11"/>
  <c r="C3549" i="11"/>
  <c r="C3550" i="11"/>
  <c r="C3551" i="11"/>
  <c r="C3552" i="11"/>
  <c r="C3553" i="11"/>
  <c r="C3554" i="11"/>
  <c r="C3555" i="11"/>
  <c r="C3556" i="11"/>
  <c r="C3557" i="11"/>
  <c r="C3558" i="11"/>
  <c r="C3559" i="11"/>
  <c r="C3560" i="11"/>
  <c r="C3561" i="11"/>
  <c r="C3562" i="11"/>
  <c r="C3563" i="11"/>
  <c r="C3564" i="11"/>
  <c r="C3565" i="11"/>
  <c r="C3566" i="11"/>
  <c r="C3567" i="11"/>
  <c r="C3568" i="11"/>
  <c r="C3569" i="11"/>
  <c r="C3570" i="11"/>
  <c r="C3571" i="11"/>
  <c r="C3572" i="11"/>
  <c r="C3573" i="11"/>
  <c r="C3574" i="11"/>
  <c r="C3575" i="11"/>
  <c r="C3576" i="11"/>
  <c r="C3577" i="11"/>
  <c r="C3578" i="11"/>
  <c r="C3579" i="11"/>
  <c r="C3580" i="11"/>
  <c r="C3581" i="11"/>
  <c r="C3582" i="11"/>
  <c r="C3583" i="11"/>
  <c r="C3584" i="11"/>
  <c r="C3585" i="11"/>
  <c r="C3586" i="11"/>
  <c r="C3587" i="11"/>
  <c r="C3588" i="11"/>
  <c r="C3589" i="11"/>
  <c r="C3590" i="11"/>
  <c r="C3591" i="11"/>
  <c r="C3592" i="11"/>
  <c r="C3593" i="11"/>
  <c r="C3594" i="11"/>
  <c r="C3595" i="11"/>
  <c r="C3596" i="11"/>
  <c r="C3597" i="11"/>
  <c r="C3598" i="11"/>
  <c r="C3599" i="11"/>
  <c r="C3600" i="11"/>
  <c r="C3601" i="11"/>
  <c r="C3602" i="11"/>
  <c r="C3603" i="11"/>
  <c r="C3604" i="11"/>
  <c r="C3605" i="11"/>
  <c r="C3606" i="11"/>
  <c r="C3607" i="11"/>
  <c r="C3608" i="11"/>
  <c r="C3609" i="11"/>
  <c r="C3610" i="11"/>
  <c r="C3611" i="11"/>
  <c r="C3612" i="11"/>
  <c r="C3613" i="11"/>
  <c r="C3614" i="11"/>
  <c r="C3615" i="11"/>
  <c r="C3616" i="11"/>
  <c r="C3617" i="11"/>
  <c r="C3618" i="11"/>
  <c r="C3619" i="11"/>
  <c r="C3620" i="11"/>
  <c r="C3621" i="11"/>
  <c r="C3622" i="11"/>
  <c r="C3623" i="11"/>
  <c r="C3624" i="11"/>
  <c r="C3625" i="11"/>
  <c r="C3626" i="11"/>
  <c r="C3627" i="11"/>
  <c r="C3628" i="11"/>
  <c r="C3629" i="11"/>
  <c r="C3630" i="11"/>
  <c r="C3631" i="11"/>
  <c r="C3632" i="11"/>
  <c r="C3633" i="11"/>
  <c r="C3634" i="11"/>
  <c r="C3635" i="11"/>
  <c r="C3636" i="11"/>
  <c r="C3637" i="11"/>
  <c r="C3638" i="11"/>
  <c r="C3639" i="11"/>
  <c r="C3640" i="11"/>
  <c r="C3641" i="11"/>
  <c r="C3642" i="11"/>
  <c r="C3643" i="11"/>
  <c r="C3644" i="11"/>
  <c r="C3645" i="11"/>
  <c r="C3646" i="11"/>
  <c r="C3647" i="11"/>
  <c r="C3648" i="11"/>
  <c r="C3649" i="11"/>
  <c r="C3650" i="11"/>
  <c r="C3651" i="11"/>
  <c r="C3652" i="11"/>
  <c r="C3653" i="11"/>
  <c r="C3654" i="11"/>
  <c r="C3655" i="11"/>
  <c r="C3656" i="11"/>
  <c r="C3657" i="11"/>
  <c r="C3658" i="11"/>
  <c r="C3659" i="11"/>
  <c r="C3660" i="11"/>
  <c r="C3661" i="11"/>
  <c r="C3662" i="11"/>
  <c r="C3663" i="11"/>
  <c r="C3664" i="11"/>
  <c r="C3665" i="11"/>
  <c r="C3666" i="11"/>
  <c r="C3667" i="11"/>
  <c r="C3668" i="11"/>
  <c r="C3669" i="11"/>
  <c r="C3670" i="11"/>
  <c r="C3671" i="11"/>
  <c r="C3672" i="11"/>
  <c r="C3673" i="11"/>
  <c r="C3674" i="11"/>
  <c r="C3675" i="11"/>
  <c r="C3676" i="11"/>
  <c r="C3677" i="11"/>
  <c r="C3678" i="11"/>
  <c r="C3679" i="11"/>
  <c r="C3680" i="11"/>
  <c r="C3681" i="11"/>
  <c r="C3682" i="11"/>
  <c r="C3683" i="11"/>
  <c r="C3684" i="11"/>
  <c r="C3685" i="11"/>
  <c r="C3686" i="11"/>
  <c r="C3687" i="11"/>
  <c r="C3688" i="11"/>
  <c r="C3689" i="11"/>
  <c r="C3690" i="11"/>
  <c r="C3691" i="11"/>
  <c r="C3692" i="11"/>
  <c r="C3693" i="11"/>
  <c r="C3694" i="11"/>
  <c r="C3695" i="11"/>
  <c r="C3696" i="11"/>
  <c r="C3697" i="11"/>
  <c r="C3698" i="11"/>
  <c r="C3699" i="11"/>
  <c r="C3700" i="11"/>
  <c r="C3701" i="11"/>
  <c r="C3702" i="11"/>
  <c r="C3703" i="11"/>
  <c r="C3704" i="11"/>
  <c r="C3705" i="11"/>
  <c r="C3706" i="11"/>
  <c r="C3707" i="11"/>
  <c r="C3708" i="11"/>
  <c r="C3709" i="11"/>
  <c r="C3710" i="11"/>
  <c r="C3711" i="11"/>
  <c r="C3712" i="11"/>
  <c r="C3713" i="11"/>
  <c r="C3714" i="11"/>
  <c r="C3715" i="11"/>
  <c r="C3716" i="11"/>
  <c r="C3717" i="11"/>
  <c r="C3718" i="11"/>
  <c r="C3719" i="11"/>
  <c r="C3720" i="11"/>
  <c r="C3721" i="11"/>
  <c r="C3722" i="11"/>
  <c r="C3723" i="11"/>
  <c r="C3724" i="11"/>
  <c r="C3725" i="11"/>
  <c r="C3726" i="11"/>
  <c r="C3727" i="11"/>
  <c r="C3728" i="11"/>
  <c r="C3729" i="11"/>
  <c r="C3730" i="11"/>
  <c r="C3731" i="11"/>
  <c r="C3732" i="11"/>
  <c r="C3733" i="11"/>
  <c r="C3734" i="11"/>
  <c r="C3735" i="11"/>
  <c r="C3736" i="11"/>
  <c r="C3737" i="11"/>
  <c r="C3738" i="11"/>
  <c r="C3739" i="11"/>
  <c r="C3740" i="11"/>
  <c r="C3741" i="11"/>
  <c r="C3742" i="11"/>
  <c r="C3743" i="11"/>
  <c r="C3744" i="11"/>
  <c r="C3745" i="11"/>
  <c r="C3746" i="11"/>
  <c r="C3747" i="11"/>
  <c r="C3748" i="11"/>
  <c r="C3749" i="11"/>
  <c r="C3750" i="11"/>
  <c r="C3751" i="11"/>
  <c r="C3752" i="11"/>
  <c r="C3753" i="11"/>
  <c r="C3754" i="11"/>
  <c r="C3755" i="11"/>
  <c r="C3756" i="11"/>
  <c r="C3757" i="11"/>
  <c r="C3758" i="11"/>
  <c r="C3759" i="11"/>
  <c r="C3760" i="11"/>
  <c r="C3761" i="11"/>
  <c r="C3762" i="11"/>
  <c r="C3763" i="11"/>
  <c r="C3764" i="11"/>
  <c r="C3765" i="11"/>
  <c r="C3766" i="11"/>
  <c r="C3767" i="11"/>
  <c r="C3768" i="11"/>
  <c r="C3769" i="11"/>
  <c r="C3770" i="11"/>
  <c r="C3771" i="11"/>
  <c r="C3772" i="11"/>
  <c r="C3773" i="11"/>
  <c r="C3774" i="11"/>
  <c r="C3775" i="11"/>
  <c r="C3776" i="11"/>
  <c r="C3777" i="11"/>
  <c r="C3778" i="11"/>
  <c r="C3779" i="11"/>
  <c r="C3780" i="11"/>
  <c r="C3781" i="11"/>
  <c r="C3782" i="11"/>
  <c r="C3783" i="11"/>
  <c r="C3784" i="11"/>
  <c r="C3785" i="11"/>
  <c r="C3786" i="11"/>
  <c r="C3787" i="11"/>
  <c r="C3788" i="11"/>
  <c r="C3789" i="11"/>
  <c r="C3790" i="11"/>
  <c r="C3791" i="11"/>
  <c r="C3792" i="11"/>
  <c r="C3793" i="11"/>
  <c r="C3794" i="11"/>
  <c r="C3795" i="11"/>
  <c r="C3796" i="11"/>
  <c r="C3797" i="11"/>
  <c r="C3798" i="11"/>
  <c r="C3799" i="11"/>
  <c r="C3800" i="11"/>
  <c r="C3801" i="11"/>
  <c r="C3802" i="11"/>
  <c r="C3803" i="11"/>
  <c r="C3804" i="11"/>
  <c r="C3805" i="11"/>
  <c r="C3806" i="11"/>
  <c r="C3807" i="11"/>
  <c r="C3808" i="11"/>
  <c r="C3809" i="11"/>
  <c r="C3810" i="11"/>
  <c r="C3811" i="11"/>
  <c r="C3812" i="11"/>
  <c r="C3813" i="11"/>
  <c r="C3814" i="11"/>
  <c r="C3815" i="11"/>
  <c r="C3816" i="11"/>
  <c r="C3817" i="11"/>
  <c r="C3818" i="11"/>
  <c r="C3819" i="11"/>
  <c r="C3820" i="11"/>
  <c r="C3821" i="11"/>
  <c r="C3822" i="11"/>
  <c r="C3823" i="11"/>
  <c r="C3824" i="11"/>
  <c r="C3825" i="11"/>
  <c r="C3826" i="11"/>
  <c r="C3827" i="11"/>
  <c r="C3828" i="11"/>
  <c r="C3829" i="11"/>
  <c r="C3830" i="11"/>
  <c r="C3831" i="11"/>
  <c r="C3832" i="11"/>
  <c r="C3833" i="11"/>
  <c r="C3834" i="11"/>
  <c r="C3835" i="11"/>
  <c r="C3836" i="11"/>
  <c r="C3837" i="11"/>
  <c r="C3838" i="11"/>
  <c r="C3839" i="11"/>
  <c r="C3840" i="11"/>
  <c r="C3841" i="11"/>
  <c r="C3842" i="11"/>
  <c r="C3843" i="11"/>
  <c r="C3844" i="11"/>
  <c r="C3845" i="11"/>
  <c r="C3846" i="11"/>
  <c r="C3847" i="11"/>
  <c r="C3848" i="11"/>
  <c r="C3849" i="11"/>
  <c r="C3850" i="11"/>
  <c r="C3851" i="11"/>
  <c r="C3852" i="11"/>
  <c r="C3853" i="11"/>
  <c r="C3854" i="11"/>
  <c r="C3855" i="11"/>
  <c r="C3856" i="11"/>
  <c r="C3857" i="11"/>
  <c r="C3858" i="11"/>
  <c r="C3859" i="11"/>
  <c r="C3860" i="11"/>
  <c r="C3861" i="11"/>
  <c r="C3862" i="11"/>
  <c r="C3863" i="11"/>
  <c r="C3864" i="11"/>
  <c r="C3865" i="11"/>
  <c r="C3866" i="11"/>
  <c r="C3867" i="11"/>
  <c r="C3868" i="11"/>
  <c r="C3869" i="11"/>
  <c r="C3870" i="11"/>
  <c r="C3871" i="11"/>
  <c r="C3872" i="11"/>
  <c r="C3873" i="11"/>
  <c r="C3874" i="11"/>
  <c r="C3875" i="11"/>
  <c r="C3876" i="11"/>
  <c r="C3877" i="11"/>
  <c r="C3878" i="11"/>
  <c r="C3879" i="11"/>
  <c r="C3880" i="11"/>
  <c r="C3881" i="11"/>
  <c r="C3882" i="11"/>
  <c r="C3883" i="11"/>
  <c r="C3884" i="11"/>
  <c r="C3885" i="11"/>
  <c r="C3886" i="11"/>
  <c r="C3887" i="11"/>
  <c r="C3888" i="11"/>
  <c r="C3889" i="11"/>
  <c r="C3890" i="11"/>
  <c r="C3891" i="11"/>
  <c r="C3892" i="11"/>
  <c r="C3893" i="11"/>
  <c r="C3894" i="11"/>
  <c r="C3895" i="11"/>
  <c r="C3896" i="11"/>
  <c r="C3897" i="11"/>
  <c r="C3898" i="11"/>
  <c r="C3899" i="11"/>
  <c r="C3900" i="11"/>
  <c r="C3901" i="11"/>
  <c r="C3902" i="11"/>
  <c r="C3903" i="11"/>
  <c r="C3904" i="11"/>
  <c r="C3905" i="11"/>
  <c r="C3906" i="11"/>
  <c r="C3907" i="11"/>
  <c r="C3908" i="11"/>
  <c r="C3909" i="11"/>
  <c r="C3910" i="11"/>
  <c r="C3911" i="11"/>
  <c r="C3912" i="11"/>
  <c r="C3913" i="11"/>
  <c r="C3914" i="11"/>
  <c r="C3915" i="11"/>
  <c r="C3916" i="11"/>
  <c r="C3917" i="11"/>
  <c r="C3918" i="11"/>
  <c r="C3919" i="11"/>
  <c r="C3920" i="11"/>
  <c r="C3921" i="11"/>
  <c r="C3922" i="11"/>
  <c r="C3923" i="11"/>
  <c r="C3924" i="11"/>
  <c r="C3925" i="11"/>
  <c r="C3926" i="11"/>
  <c r="C3927" i="11"/>
  <c r="C3928" i="11"/>
  <c r="C3929" i="11"/>
  <c r="C3930" i="11"/>
  <c r="C3931" i="11"/>
  <c r="C3932" i="11"/>
  <c r="C3933" i="11"/>
  <c r="C3934" i="11"/>
  <c r="C3935" i="11"/>
  <c r="C3936" i="11"/>
  <c r="C3937" i="11"/>
  <c r="C3938" i="11"/>
  <c r="C3939" i="11"/>
  <c r="C3940" i="11"/>
  <c r="C3941" i="11"/>
  <c r="C3942" i="11"/>
  <c r="C3943" i="11"/>
  <c r="C3944" i="11"/>
  <c r="C3945" i="11"/>
  <c r="C3946" i="11"/>
  <c r="C3947" i="11"/>
  <c r="C3948" i="11"/>
  <c r="C3949" i="11"/>
  <c r="C3950" i="11"/>
  <c r="C3951" i="11"/>
  <c r="C3952" i="11"/>
  <c r="C3953" i="11"/>
  <c r="C3954" i="11"/>
  <c r="C3955" i="11"/>
  <c r="C3956" i="11"/>
  <c r="C3957" i="11"/>
  <c r="C3958" i="11"/>
  <c r="C3959" i="11"/>
  <c r="C3960" i="11"/>
  <c r="C3961" i="11"/>
  <c r="C3962" i="11"/>
  <c r="C3963" i="11"/>
  <c r="C3964" i="11"/>
  <c r="C3965" i="11"/>
  <c r="C3966" i="11"/>
  <c r="C3967" i="11"/>
  <c r="C3968" i="11"/>
  <c r="C3969" i="11"/>
  <c r="C3970" i="11"/>
  <c r="C3971" i="11"/>
  <c r="C3972" i="11"/>
  <c r="C3973" i="11"/>
  <c r="C3974" i="11"/>
  <c r="C3975" i="11"/>
  <c r="C3976" i="11"/>
  <c r="C3977" i="11"/>
  <c r="C3978" i="11"/>
  <c r="C3979" i="11"/>
  <c r="C3980" i="11"/>
  <c r="C3981" i="11"/>
  <c r="C3982" i="11"/>
  <c r="C3983" i="11"/>
  <c r="C3984" i="11"/>
  <c r="C3985" i="11"/>
  <c r="C3986" i="11"/>
  <c r="C3987" i="11"/>
  <c r="C3988" i="11"/>
  <c r="C3989" i="11"/>
  <c r="C3990" i="11"/>
  <c r="C3991" i="11"/>
  <c r="C3992" i="11"/>
  <c r="C3993" i="11"/>
  <c r="C3994" i="11"/>
  <c r="C3995" i="11"/>
  <c r="C3996" i="11"/>
  <c r="C3997" i="11"/>
  <c r="C3998" i="11"/>
  <c r="C3999" i="11"/>
  <c r="C4000" i="11"/>
  <c r="C4001" i="11"/>
  <c r="C4002" i="11"/>
  <c r="C4003" i="11"/>
  <c r="C4004" i="11"/>
  <c r="C4005" i="11"/>
  <c r="C4006" i="11"/>
  <c r="C4007" i="11"/>
  <c r="C4008" i="11"/>
  <c r="C4009" i="11"/>
  <c r="C4010" i="11"/>
  <c r="C4011" i="11"/>
  <c r="C4012" i="11"/>
  <c r="C4013" i="11"/>
  <c r="C4014" i="11"/>
  <c r="C4015" i="11"/>
  <c r="C4016" i="11"/>
  <c r="C4017" i="11"/>
  <c r="C4018" i="11"/>
  <c r="C4019" i="11"/>
  <c r="C4020" i="11"/>
  <c r="C4021" i="11"/>
  <c r="C4022" i="11"/>
  <c r="C4023" i="11"/>
  <c r="C4024" i="11"/>
  <c r="C4025" i="11"/>
  <c r="C4026" i="11"/>
  <c r="C4027" i="11"/>
  <c r="C4028" i="11"/>
  <c r="C4029" i="11"/>
  <c r="C4030" i="11"/>
  <c r="C4031" i="11"/>
  <c r="C4032" i="11"/>
  <c r="C4033" i="11"/>
  <c r="C4034" i="11"/>
  <c r="C4035" i="11"/>
  <c r="C4036" i="11"/>
  <c r="C4037" i="11"/>
  <c r="C4038" i="11"/>
  <c r="C4039" i="11"/>
  <c r="C4040" i="11"/>
  <c r="C4041" i="11"/>
  <c r="C4042" i="11"/>
  <c r="C4043" i="11"/>
  <c r="C4044" i="11"/>
  <c r="C4045" i="11"/>
  <c r="C4046" i="11"/>
  <c r="C4047" i="11"/>
  <c r="C4048" i="11"/>
  <c r="C4049" i="11"/>
  <c r="C4050" i="11"/>
  <c r="C4051" i="11"/>
  <c r="C4052" i="11"/>
  <c r="C4053" i="11"/>
  <c r="C4054" i="11"/>
  <c r="C4055" i="11"/>
  <c r="C4056" i="11"/>
  <c r="C4057" i="11"/>
  <c r="C4058" i="11"/>
  <c r="C4059" i="11"/>
  <c r="C4060" i="11"/>
  <c r="C4061" i="11"/>
  <c r="C4062" i="11"/>
  <c r="C4063" i="11"/>
  <c r="C4064" i="11"/>
  <c r="C4065" i="11"/>
  <c r="C4066" i="11"/>
  <c r="C4067" i="11"/>
  <c r="C4068" i="11"/>
  <c r="C4069" i="11"/>
  <c r="C4070" i="11"/>
  <c r="C4071" i="11"/>
  <c r="C4072" i="11"/>
  <c r="C4073" i="11"/>
  <c r="C4074" i="11"/>
  <c r="C4075" i="11"/>
  <c r="C4076" i="11"/>
  <c r="C4077" i="11"/>
  <c r="C4078" i="11"/>
  <c r="C4079" i="11"/>
  <c r="C4080" i="11"/>
  <c r="C4081" i="11"/>
  <c r="C4082" i="11"/>
  <c r="C4083" i="11"/>
  <c r="C4084" i="11"/>
  <c r="C4085" i="11"/>
  <c r="C4086" i="11"/>
  <c r="C4087" i="11"/>
  <c r="C4088" i="11"/>
  <c r="C4089" i="11"/>
  <c r="C4090" i="11"/>
  <c r="C4091" i="11"/>
  <c r="C4092" i="11"/>
  <c r="C4093" i="11"/>
  <c r="C4094" i="11"/>
  <c r="C4095" i="11"/>
  <c r="C4096" i="11"/>
  <c r="C4097" i="11"/>
  <c r="C4098" i="11"/>
  <c r="C4099" i="11"/>
  <c r="C4100" i="11"/>
  <c r="C4101" i="11"/>
  <c r="C4102" i="11"/>
  <c r="C4103" i="11"/>
  <c r="C4104" i="11"/>
  <c r="C4105" i="11"/>
  <c r="C4106" i="11"/>
  <c r="C4107" i="11"/>
  <c r="C4108" i="11"/>
  <c r="C4109" i="11"/>
  <c r="C4110" i="11"/>
  <c r="C4111" i="11"/>
  <c r="C4112" i="11"/>
  <c r="C4113" i="11"/>
  <c r="C4114" i="11"/>
  <c r="C4115" i="11"/>
  <c r="D11" i="10" l="1"/>
  <c r="D12" i="10"/>
  <c r="D10" i="10"/>
  <c r="D9" i="10"/>
  <c r="D8" i="10"/>
  <c r="D7" i="10"/>
  <c r="D6" i="10"/>
  <c r="D5" i="10"/>
  <c r="D4" i="10"/>
  <c r="C4" i="10"/>
  <c r="D3" i="10"/>
  <c r="C6" i="10"/>
  <c r="C7" i="10"/>
  <c r="C8" i="10"/>
  <c r="C9" i="10"/>
  <c r="C10" i="10"/>
  <c r="C11" i="10"/>
  <c r="C12" i="10"/>
  <c r="C5" i="10"/>
  <c r="C3" i="10"/>
  <c r="B4" i="10"/>
  <c r="B12" i="10"/>
  <c r="B11" i="10"/>
  <c r="B10" i="10"/>
  <c r="B9" i="10"/>
  <c r="B8" i="10"/>
  <c r="B7" i="10"/>
  <c r="B6" i="10"/>
  <c r="B5" i="10"/>
  <c r="B3" i="10"/>
  <c r="B2" i="10"/>
  <c r="D2" i="10"/>
  <c r="C2" i="10"/>
  <c r="D4117" i="1"/>
  <c r="E4117" i="1"/>
  <c r="F4117" i="1"/>
  <c r="C13" i="10" l="1"/>
  <c r="K3957" i="11"/>
  <c r="D13" i="10"/>
  <c r="B13" i="10"/>
  <c r="E11" i="10"/>
  <c r="F11" i="10" s="1"/>
  <c r="E10" i="10"/>
  <c r="F10" i="10" s="1"/>
  <c r="E9" i="10"/>
  <c r="F9" i="10" s="1"/>
  <c r="E7" i="10"/>
  <c r="F7" i="10" s="1"/>
  <c r="E6" i="10"/>
  <c r="F6" i="10" s="1"/>
  <c r="E5" i="10"/>
  <c r="F5" i="10" s="1"/>
  <c r="E4" i="10"/>
  <c r="F4" i="10" s="1"/>
  <c r="E8" i="10"/>
  <c r="F8" i="10" s="1"/>
  <c r="E12" i="10"/>
  <c r="F12" i="10" s="1"/>
  <c r="E3" i="10"/>
  <c r="F3" i="10" s="1"/>
  <c r="E2" i="10"/>
  <c r="F2" i="10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13" i="10" l="1"/>
  <c r="F13" i="10" s="1"/>
  <c r="O4116" i="1"/>
  <c r="G6" i="10"/>
  <c r="H11" i="10"/>
  <c r="H6" i="10"/>
  <c r="G7" i="10"/>
  <c r="G11" i="10"/>
  <c r="G10" i="10"/>
  <c r="H10" i="10"/>
  <c r="G9" i="10"/>
  <c r="H9" i="10"/>
  <c r="H7" i="10"/>
  <c r="H8" i="10"/>
  <c r="H5" i="10"/>
  <c r="G5" i="10"/>
  <c r="H4" i="10"/>
  <c r="G4" i="10"/>
  <c r="H12" i="10"/>
  <c r="G8" i="10"/>
  <c r="G12" i="10"/>
  <c r="H3" i="10"/>
  <c r="G3" i="10"/>
  <c r="H2" i="10"/>
  <c r="G2" i="10"/>
  <c r="A4117" i="11"/>
  <c r="H13" i="10" l="1"/>
  <c r="G13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Angel Aghaei</author>
  </authors>
  <commentList>
    <comment ref="F2" authorId="0" shapeId="0" xr:uid="{15FC7710-A61C-4F79-9353-033F697AC629}">
      <text>
        <r>
          <rPr>
            <b/>
            <sz val="9"/>
            <color indexed="81"/>
            <rFont val="Tahoma"/>
            <family val="2"/>
          </rPr>
          <t>Select Column, Under Home Tab: Choose Conditional Formatting and choose option Format Cells that contains and set the color and the exact text that needs to be colored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2" authorId="0" shapeId="0" xr:uid="{19287769-4FB8-429C-AE39-B04D63BF130E}">
      <text>
        <r>
          <rPr>
            <sz val="11"/>
            <color indexed="81"/>
            <rFont val="Arial"/>
            <family val="2"/>
          </rPr>
          <t>Actual Pledged - Goal /over Absolute Value of the goal +1 to see in reality how it was exceeded.then set the cell to % to see the result in percentage not decimals
To have these color codes be typed and shown in a seperate column:
Conditional Formatting with IF</t>
        </r>
        <r>
          <rPr>
            <sz val="12"/>
            <color indexed="81"/>
            <rFont val="Tahoma"/>
            <family val="2"/>
          </rPr>
          <t xml:space="preserve">
=IF($O$2=0%,"RED",IF(AND($O$2&gt;1%,$O$2&lt;=199%),"GREEN",IF(AND($O$2&gt;=201%),"BLUE")))
</t>
        </r>
      </text>
    </comment>
    <comment ref="S2" authorId="0" shapeId="0" xr:uid="{B43E8915-633D-4B21-88F0-6D68E602E0DA}">
      <text>
        <r>
          <rPr>
            <sz val="9"/>
            <color indexed="81"/>
            <rFont val="Tahoma"/>
            <family val="2"/>
          </rPr>
          <t xml:space="preserve">Deadline Unix Date:
Formula for Converting Unix timestamp into actual DATE:
</t>
        </r>
        <r>
          <rPr>
            <b/>
            <sz val="9"/>
            <color indexed="81"/>
            <rFont val="Tahoma"/>
            <family val="2"/>
          </rPr>
          <t>=(((I2/60)/60)/24)+DATE(1970,1,1)</t>
        </r>
        <r>
          <rPr>
            <sz val="9"/>
            <color indexed="81"/>
            <rFont val="Tahoma"/>
            <family val="2"/>
          </rPr>
          <t xml:space="preserve">
where it has I2 you need to make sure you are selecting the right cell then the rest of the formula stays the same unless you need a older year than 1970
Converting Date&amp;Time to TimeStamp
Type 1/1/1970 in a cell which is the Coordinated Universal Time, Then Type the Formula =(the colunm celll  that has the date and time minus the cell that you typed 1/1/1970 multiply by 86400
For example =(A1-$C$1)*86400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T2" authorId="0" shapeId="0" xr:uid="{6EB6B9C4-1D6D-42C8-B900-61BEBDB83FC5}">
      <text>
        <r>
          <rPr>
            <sz val="9"/>
            <color indexed="81"/>
            <rFont val="Tahoma"/>
            <family val="2"/>
          </rPr>
          <t xml:space="preserve">Launched Unix Date,
Formula for Converting Unix timestamp into actual DATE:
</t>
        </r>
        <r>
          <rPr>
            <b/>
            <sz val="9"/>
            <color indexed="81"/>
            <rFont val="Tahoma"/>
            <family val="2"/>
          </rPr>
          <t>=(((I2/60)/60)/24)+DATE(1970,1,1)</t>
        </r>
        <r>
          <rPr>
            <sz val="9"/>
            <color indexed="81"/>
            <rFont val="Tahoma"/>
            <family val="2"/>
          </rPr>
          <t xml:space="preserve">
where it has I2 you need to make sure you are selecting the right cell then the rest of the formula stays the same unless you need a older year than 1970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Angel Aghaei</author>
  </authors>
  <commentList>
    <comment ref="A2" authorId="0" shapeId="0" xr:uid="{75B59019-2C4E-47F6-8D4A-116E0C1E091A}">
      <text>
        <r>
          <rPr>
            <b/>
            <sz val="9"/>
            <color indexed="81"/>
            <rFont val="Tahoma"/>
            <family val="2"/>
          </rPr>
          <t>Select Column, Then Choose Conditional Formatting and choose option Format Cells that contains and set the color and the exact text that needs to be colored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<sst xmlns="http://schemas.openxmlformats.org/spreadsheetml/2006/main" count="41131" uniqueCount="8407">
  <si>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</si>
  <si>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</si>
  <si>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</si>
  <si>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</si>
  <si>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</si>
  <si>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</si>
  <si>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</si>
  <si>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</si>
  <si>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</si>
  <si>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</si>
  <si>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</si>
  <si>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</si>
  <si>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</si>
  <si>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</si>
  <si>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</si>
  <si>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</si>
  <si>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</si>
  <si>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</si>
  <si>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</si>
  <si>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</si>
  <si>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</si>
  <si>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</si>
  <si>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</si>
  <si>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</si>
  <si>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</si>
  <si>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</si>
  <si>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</si>
  <si>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</si>
  <si>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</si>
  <si>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</si>
  <si>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</si>
  <si>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</si>
  <si>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</si>
  <si>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</si>
  <si>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</si>
  <si>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</si>
  <si>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</si>
  <si>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</si>
  <si>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</si>
  <si>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</si>
  <si>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</si>
  <si>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</si>
  <si>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</si>
  <si>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</si>
  <si>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</si>
  <si>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</si>
  <si>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</si>
  <si>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</si>
  <si>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</si>
  <si>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</si>
  <si>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</si>
  <si>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</si>
  <si>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</si>
  <si>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</si>
  <si>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</si>
  <si>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</si>
  <si>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</si>
  <si>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</si>
  <si>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</si>
  <si>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</si>
  <si>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</si>
  <si>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</si>
  <si>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</si>
  <si>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</si>
  <si>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</si>
  <si>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</si>
  <si>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</si>
  <si>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</si>
  <si>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</si>
  <si>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</si>
  <si>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</si>
  <si>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</si>
  <si>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</si>
  <si>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</si>
  <si>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</si>
  <si>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</si>
  <si>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</si>
  <si>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</si>
  <si>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</si>
  <si>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</si>
  <si>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</si>
  <si>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</si>
  <si>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</si>
  <si>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</si>
  <si>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</si>
  <si>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</si>
  <si>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</si>
  <si>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</si>
  <si>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</si>
  <si>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</si>
  <si>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</si>
  <si>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</si>
  <si>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</si>
  <si>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</si>
  <si>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</si>
  <si>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</si>
  <si>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</si>
  <si>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</si>
  <si>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</si>
  <si>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</si>
  <si>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</si>
  <si>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</si>
  <si>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</si>
  <si>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</si>
  <si>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</si>
  <si>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</si>
  <si>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</si>
  <si>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</si>
  <si>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</si>
  <si>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</si>
  <si>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</si>
  <si>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</si>
  <si>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</si>
  <si>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</si>
  <si>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</si>
  <si>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</si>
  <si>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</si>
  <si>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</si>
  <si>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</si>
  <si>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</si>
  <si>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</si>
  <si>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</si>
  <si>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</si>
  <si>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</si>
  <si>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</si>
  <si>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</si>
  <si>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</si>
  <si>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</si>
  <si>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</si>
  <si>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</si>
  <si>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</si>
  <si>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</si>
  <si>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</si>
  <si>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</si>
  <si>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</si>
  <si>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</si>
  <si>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</si>
  <si>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</si>
  <si>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</si>
  <si>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</si>
  <si>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</si>
  <si>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</si>
  <si>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</si>
  <si>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</si>
  <si>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</si>
  <si>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</si>
  <si>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</si>
  <si>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</si>
  <si>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</si>
  <si>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</si>
  <si>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</si>
  <si>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</si>
  <si>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</si>
  <si>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</si>
  <si>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</si>
  <si>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</si>
  <si>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</si>
  <si>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</si>
  <si>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</si>
  <si>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</si>
  <si>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</si>
  <si>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</si>
  <si>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</si>
  <si>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</si>
  <si>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</si>
  <si>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</si>
  <si>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</si>
  <si>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</si>
  <si>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</si>
  <si>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</si>
  <si>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</si>
  <si>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</si>
  <si>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</si>
  <si>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</si>
  <si>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</si>
  <si>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</si>
  <si>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</si>
  <si>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</si>
  <si>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</si>
  <si>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</si>
  <si>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</si>
  <si>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</si>
  <si>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</si>
  <si>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</si>
  <si>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</si>
  <si>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</si>
  <si>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</si>
  <si>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</si>
  <si>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</si>
  <si>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</si>
  <si>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</si>
  <si>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</si>
  <si>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</si>
  <si>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</si>
  <si>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</si>
  <si>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</si>
  <si>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</si>
  <si>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</si>
  <si>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</si>
  <si>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</si>
  <si>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</si>
  <si>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</si>
  <si>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</si>
  <si>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</si>
  <si>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</si>
  <si>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</si>
  <si>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</si>
  <si>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</si>
  <si>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</si>
  <si>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</si>
  <si>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</si>
  <si>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</si>
  <si>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</si>
  <si>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</si>
  <si>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</si>
  <si>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</si>
  <si>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</si>
  <si>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</si>
  <si>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</si>
  <si>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</si>
  <si>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</si>
  <si>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</si>
  <si>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</si>
  <si>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</si>
  <si>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</si>
  <si>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</si>
  <si>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</si>
  <si>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</si>
  <si>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</si>
  <si>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</si>
  <si>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</si>
  <si>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</si>
  <si>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</si>
  <si>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</si>
  <si>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</si>
  <si>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</si>
  <si>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</si>
  <si>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</si>
  <si>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</si>
  <si>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</si>
  <si>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</si>
  <si>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</si>
  <si>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</si>
  <si>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</si>
  <si>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</si>
  <si>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</si>
  <si>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</si>
  <si>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</si>
  <si>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</si>
  <si>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</si>
  <si>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</si>
  <si>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</si>
  <si>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</si>
  <si>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</si>
  <si>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</si>
  <si>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</si>
  <si>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</si>
  <si>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</si>
  <si>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</si>
  <si>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</si>
  <si>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</si>
  <si>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</si>
  <si>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</si>
  <si>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</si>
  <si>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</si>
  <si>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</si>
  <si>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</si>
  <si>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</si>
  <si>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</si>
  <si>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</si>
  <si>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</si>
  <si>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</si>
  <si>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</si>
  <si>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</si>
  <si>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</si>
  <si>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</si>
  <si>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</si>
  <si>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</si>
  <si>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</si>
  <si>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</si>
  <si>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</si>
  <si>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</si>
  <si>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</si>
  <si>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</si>
  <si>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</si>
  <si>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</si>
  <si>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</si>
  <si>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</si>
  <si>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</si>
  <si>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</si>
  <si>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</si>
  <si>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</si>
  <si>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</si>
  <si>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</si>
  <si>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</si>
  <si>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</si>
  <si>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</si>
  <si>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</si>
  <si>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</si>
  <si>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</si>
  <si>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</si>
  <si>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</si>
  <si>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</si>
  <si>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</si>
  <si>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</si>
  <si>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</si>
  <si>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</si>
  <si>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</si>
  <si>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</si>
  <si>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</si>
  <si>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</si>
  <si>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</si>
  <si>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</si>
  <si>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</si>
  <si>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</si>
  <si>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</si>
  <si>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</si>
  <si>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</si>
  <si>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</si>
  <si>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</si>
  <si>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</si>
  <si>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</si>
  <si>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</si>
  <si>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</si>
  <si>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</si>
  <si>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</si>
  <si>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</si>
  <si>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</si>
  <si>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</si>
  <si>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</si>
  <si>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</si>
  <si>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</si>
  <si>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</si>
  <si>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</si>
  <si>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</si>
  <si>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</si>
  <si>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</si>
  <si>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</si>
  <si>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</si>
  <si>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</si>
  <si>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</si>
  <si>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</si>
  <si>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</si>
  <si>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</si>
  <si>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</si>
  <si>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</si>
  <si>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</si>
  <si>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</si>
  <si>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</si>
  <si>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</si>
  <si>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</si>
  <si>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</si>
  <si>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</si>
  <si>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</si>
  <si>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</si>
  <si>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</si>
  <si>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</si>
  <si>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</si>
  <si>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</si>
  <si>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</si>
  <si>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</si>
  <si>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</si>
  <si>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</si>
  <si>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</si>
  <si>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</si>
  <si>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</si>
  <si>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</si>
  <si>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</si>
  <si>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</si>
  <si>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</si>
  <si>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</si>
  <si>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</si>
  <si>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</si>
  <si>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</si>
  <si>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</si>
  <si>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</si>
  <si>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</si>
  <si>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</si>
  <si>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</si>
  <si>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</si>
  <si>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</si>
  <si>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</si>
  <si>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</si>
  <si>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</si>
  <si>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</si>
  <si>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</si>
  <si>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</si>
  <si>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</si>
  <si>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</si>
  <si>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</si>
  <si>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</si>
  <si>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</si>
  <si>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</si>
  <si>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</si>
  <si>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</si>
  <si>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</si>
  <si>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</si>
  <si>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</si>
  <si>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</si>
  <si>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</si>
  <si>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</si>
  <si>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</si>
  <si>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</si>
  <si>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</si>
  <si>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</si>
  <si>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</si>
  <si>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</si>
  <si>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</si>
  <si>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</si>
  <si>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</si>
  <si>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</si>
  <si>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</si>
  <si>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</si>
  <si>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</si>
  <si>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</si>
  <si>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</si>
  <si>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</si>
  <si>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</si>
  <si>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</si>
  <si>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</si>
  <si>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</si>
  <si>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</si>
  <si>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</si>
  <si>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</si>
  <si>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</si>
  <si>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</si>
  <si>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</si>
  <si>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</si>
  <si>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</si>
  <si>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</si>
  <si>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</si>
  <si>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</si>
  <si>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</si>
  <si>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</si>
  <si>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</si>
  <si>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</si>
  <si>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</si>
  <si>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</si>
  <si>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</si>
  <si>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</si>
  <si>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</si>
  <si>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</si>
  <si>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</si>
  <si>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</si>
  <si>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</si>
  <si>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</si>
  <si>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</si>
  <si>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</si>
  <si>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</si>
  <si>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</si>
  <si>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</si>
  <si>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</si>
  <si>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</si>
  <si>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</si>
  <si>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</si>
  <si>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</si>
  <si>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</si>
  <si>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</si>
  <si>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</si>
  <si>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</si>
  <si>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</si>
  <si>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</si>
  <si>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</si>
  <si>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</si>
  <si>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</si>
  <si>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</si>
  <si>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</si>
  <si>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</si>
  <si>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</si>
  <si>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</si>
  <si>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</si>
  <si>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</si>
  <si>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</si>
  <si>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</si>
  <si>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</si>
  <si>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</si>
  <si>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</si>
  <si>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</si>
  <si>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</si>
  <si>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</si>
  <si>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</si>
  <si>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</si>
  <si>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</si>
  <si>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</si>
  <si>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</si>
  <si>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</si>
  <si>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</si>
  <si>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</si>
  <si>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</si>
  <si>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</si>
  <si>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</si>
  <si>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</si>
  <si>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</si>
  <si>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</si>
  <si>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</si>
  <si>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</si>
  <si>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</si>
  <si>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</si>
  <si>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</si>
  <si>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</si>
  <si>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</si>
  <si>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</si>
  <si>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</si>
  <si>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</si>
  <si>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</si>
  <si>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</si>
  <si>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</si>
  <si>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</si>
  <si>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</si>
  <si>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</si>
  <si>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</si>
  <si>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</si>
  <si>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</si>
  <si>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</si>
  <si>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</si>
  <si>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</si>
  <si>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</si>
  <si>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</si>
  <si>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</si>
  <si>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</si>
  <si>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</si>
  <si>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</si>
  <si>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</si>
  <si>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</si>
  <si>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</si>
  <si>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</si>
  <si>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</si>
  <si>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</si>
  <si>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</si>
  <si>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</si>
  <si>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</si>
  <si>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</si>
  <si>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</si>
  <si>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</si>
  <si>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</si>
  <si>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</si>
  <si>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</si>
  <si>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</si>
  <si>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</si>
  <si>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</si>
  <si>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</si>
  <si>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</si>
  <si>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</si>
  <si>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</si>
  <si>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</si>
  <si>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</si>
  <si>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</si>
  <si>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</si>
  <si>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</si>
  <si>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</si>
  <si>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</si>
  <si>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</si>
  <si>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</si>
  <si>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</si>
  <si>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</si>
  <si>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</si>
  <si>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</si>
  <si>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</si>
  <si>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</si>
  <si>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</si>
  <si>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</si>
  <si>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</si>
  <si>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</si>
  <si>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</si>
  <si>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</si>
  <si>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</si>
  <si>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</si>
  <si>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</si>
  <si>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</si>
  <si>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</si>
  <si>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</si>
  <si>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</si>
  <si>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</si>
  <si>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</si>
  <si>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</si>
  <si>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</si>
  <si>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</si>
  <si>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</si>
  <si>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</si>
  <si>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</si>
  <si>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</si>
  <si>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</si>
  <si>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</si>
  <si>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</si>
  <si>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</si>
  <si>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</si>
  <si>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</si>
  <si>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</si>
  <si>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</si>
  <si>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</si>
  <si>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</si>
  <si>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</si>
  <si>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</si>
  <si>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</si>
  <si>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</si>
  <si>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</si>
  <si>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</si>
  <si>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</si>
  <si>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</si>
  <si>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</si>
  <si>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</si>
  <si>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</si>
  <si>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</si>
  <si>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</si>
  <si>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</si>
  <si>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</si>
  <si>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</si>
  <si>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</si>
  <si>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</si>
  <si>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</si>
  <si>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</si>
  <si>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</si>
  <si>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</si>
  <si>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</si>
  <si>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</si>
  <si>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</si>
  <si>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</si>
  <si>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</si>
  <si>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</si>
  <si>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</si>
  <si>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</si>
  <si>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</si>
  <si>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</si>
  <si>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</si>
  <si>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</si>
  <si>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</si>
  <si>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</si>
  <si>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</si>
  <si>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</si>
  <si>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</si>
  <si>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</si>
  <si>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</si>
  <si>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</si>
  <si>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</si>
  <si>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</si>
  <si>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</si>
  <si>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</si>
  <si>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</si>
  <si>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</si>
  <si>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</si>
  <si>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</si>
  <si>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</si>
  <si>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</si>
  <si>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</si>
  <si>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</si>
  <si>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</si>
  <si>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</si>
  <si>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</si>
  <si>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</si>
  <si>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</si>
  <si>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</si>
  <si>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</si>
  <si>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</si>
  <si>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</si>
  <si>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</si>
  <si>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</si>
  <si>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</si>
  <si>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</si>
  <si>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</si>
  <si>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</si>
  <si>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</si>
  <si>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</si>
  <si>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</si>
  <si>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</si>
  <si>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</si>
  <si>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</si>
  <si>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</si>
  <si>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</si>
  <si>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</si>
  <si>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</si>
  <si>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</si>
  <si>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</si>
  <si>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</si>
  <si>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</si>
  <si>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</si>
  <si>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</si>
  <si>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</si>
  <si>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</si>
  <si>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</si>
  <si>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</si>
  <si>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</si>
  <si>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</si>
  <si>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</si>
  <si>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</si>
  <si>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</si>
  <si>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</si>
  <si>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</si>
  <si>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</si>
  <si>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</si>
  <si>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</si>
  <si>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</si>
  <si>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</si>
  <si>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</si>
  <si>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</si>
  <si>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</si>
  <si>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</si>
  <si>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</si>
  <si>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</si>
  <si>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</si>
  <si>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</si>
  <si>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</si>
  <si>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</si>
  <si>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</si>
  <si>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</si>
  <si>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</si>
  <si>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</si>
  <si>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</si>
  <si>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</si>
  <si>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</si>
  <si>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</si>
  <si>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</si>
  <si>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</si>
  <si>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</si>
  <si>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</si>
  <si>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</si>
  <si>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</si>
  <si>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</si>
  <si>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</si>
  <si>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</si>
  <si>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</si>
  <si>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</si>
  <si>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</si>
  <si>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</si>
  <si>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</si>
  <si>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</si>
  <si>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</si>
  <si>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</si>
  <si>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</si>
  <si>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</si>
  <si>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</si>
  <si>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</si>
  <si>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</si>
  <si>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</si>
  <si>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</si>
  <si>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</si>
  <si>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</si>
  <si>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</si>
  <si>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</si>
  <si>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</si>
  <si>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</si>
  <si>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</si>
  <si>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</si>
  <si>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</si>
  <si>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</si>
  <si>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</si>
  <si>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</si>
  <si>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</si>
  <si>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</si>
  <si>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</si>
  <si>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</si>
  <si>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</si>
  <si>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</si>
  <si>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</si>
  <si>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</si>
  <si>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</si>
  <si>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</si>
  <si>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</si>
  <si>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</si>
  <si>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</si>
  <si>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</si>
  <si>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</si>
  <si>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</si>
  <si>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</si>
  <si>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</si>
  <si>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</si>
  <si>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</si>
  <si>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</si>
  <si>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</si>
  <si>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</si>
  <si>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</si>
  <si>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</si>
  <si>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</si>
  <si>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</si>
  <si>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</si>
  <si>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</si>
  <si>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</si>
  <si>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</si>
  <si>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</si>
  <si>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</si>
  <si>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</si>
  <si>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</si>
  <si>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</si>
  <si>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</si>
  <si>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</si>
  <si>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</si>
  <si>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</si>
  <si>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</si>
  <si>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</si>
  <si>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</si>
  <si>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</si>
  <si>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</si>
  <si>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</si>
  <si>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</si>
  <si>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</si>
  <si>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</si>
  <si>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</si>
  <si>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</si>
  <si>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</si>
  <si>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</si>
  <si>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</si>
  <si>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</si>
  <si>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</si>
  <si>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</si>
  <si>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</si>
  <si>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</si>
  <si>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</si>
  <si>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</si>
  <si>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</si>
  <si>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</si>
  <si>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</si>
  <si>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</si>
  <si>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</si>
  <si>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</si>
  <si>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</si>
  <si>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</si>
  <si>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</si>
  <si>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</si>
  <si>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</si>
  <si>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</si>
  <si>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</si>
  <si>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</si>
  <si>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</si>
  <si>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</si>
  <si>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</si>
  <si>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</si>
  <si>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</si>
  <si>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</si>
  <si>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</si>
  <si>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</si>
  <si>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</si>
  <si>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</si>
  <si>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</si>
  <si>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</si>
  <si>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</si>
  <si>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</si>
  <si>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</si>
  <si>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</si>
  <si>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</si>
  <si>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</si>
  <si>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</si>
  <si>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</si>
  <si>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</si>
  <si>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</si>
  <si>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</si>
  <si>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</si>
  <si>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</si>
  <si>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</si>
  <si>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</si>
  <si>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</si>
  <si>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</si>
  <si>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</si>
  <si>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</si>
  <si>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</si>
  <si>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</si>
  <si>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</si>
  <si>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</si>
  <si>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</si>
  <si>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</si>
  <si>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</si>
  <si>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</si>
  <si>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</si>
  <si>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</si>
  <si>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</si>
  <si>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</si>
  <si>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</si>
  <si>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</si>
  <si>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</si>
  <si>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</si>
  <si>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</si>
  <si>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</si>
  <si>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</si>
  <si>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</si>
  <si>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</si>
  <si>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</si>
  <si>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</si>
  <si>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</si>
  <si>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</si>
  <si>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</si>
  <si>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</si>
  <si>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</si>
  <si>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</si>
  <si>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</si>
  <si>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</si>
  <si>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</si>
  <si>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</si>
  <si>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</si>
  <si>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</si>
  <si>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</si>
  <si>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</si>
  <si>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</si>
  <si>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</si>
  <si>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</si>
  <si>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</si>
  <si>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</si>
  <si>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</si>
  <si>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</si>
  <si>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</si>
  <si>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</si>
  <si>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</si>
  <si>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</si>
  <si>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</si>
  <si>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</si>
  <si>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</si>
  <si>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</si>
  <si>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</si>
  <si>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</si>
  <si>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</si>
  <si>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</si>
  <si>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</si>
  <si>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</si>
  <si>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</si>
  <si>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</si>
  <si>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</si>
  <si>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</si>
  <si>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</si>
  <si>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</si>
  <si>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</si>
  <si>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</si>
  <si>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</si>
  <si>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</si>
  <si>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</si>
  <si>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</si>
  <si>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</si>
  <si>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</si>
  <si>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</si>
  <si>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</si>
  <si>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</si>
  <si>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</si>
  <si>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</si>
  <si>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</si>
  <si>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</si>
  <si>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</si>
  <si>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</si>
  <si>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</si>
  <si>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</si>
  <si>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</si>
  <si>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</si>
  <si>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</si>
  <si>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</si>
  <si>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</si>
  <si>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</si>
  <si>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</si>
  <si>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</si>
  <si>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</si>
  <si>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</si>
  <si>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</si>
  <si>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</si>
  <si>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</si>
  <si>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</si>
  <si>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</si>
  <si>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</si>
  <si>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</si>
  <si>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</si>
  <si>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</si>
  <si>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</si>
  <si>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</si>
  <si>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</si>
  <si>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</si>
  <si>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</si>
  <si>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</si>
  <si>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</si>
  <si>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</si>
  <si>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</si>
  <si>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</si>
  <si>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</si>
  <si>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</si>
  <si>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</si>
  <si>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</si>
  <si>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</si>
  <si>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</si>
  <si>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</si>
  <si>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</si>
  <si>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</si>
  <si>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</si>
  <si>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</si>
  <si>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</si>
  <si>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</si>
  <si>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</si>
  <si>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</si>
  <si>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</si>
  <si>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</si>
  <si>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</si>
  <si>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</si>
  <si>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</si>
  <si>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</si>
  <si>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</si>
  <si>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</si>
  <si>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</si>
  <si>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</si>
  <si>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</si>
  <si>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</si>
  <si>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</si>
  <si>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</si>
  <si>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</si>
  <si>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</si>
  <si>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</si>
  <si>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</si>
  <si>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</si>
  <si>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</si>
  <si>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</si>
  <si>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</si>
  <si>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</si>
  <si>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</si>
  <si>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</si>
  <si>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</si>
  <si>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</si>
  <si>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</si>
  <si>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</si>
  <si>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</si>
  <si>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</si>
  <si>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</si>
  <si>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</si>
  <si>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</si>
  <si>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</si>
  <si>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</si>
  <si>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</si>
  <si>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</si>
  <si>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</si>
  <si>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</si>
  <si>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</si>
  <si>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</si>
  <si>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</si>
  <si>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</si>
  <si>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</si>
  <si>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</si>
  <si>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</si>
  <si>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</si>
  <si>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</si>
  <si>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</si>
  <si>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</si>
  <si>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</si>
  <si>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</si>
  <si>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</si>
  <si>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</si>
  <si>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</si>
  <si>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</si>
  <si>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</si>
  <si>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</si>
  <si>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</si>
  <si>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</si>
  <si>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</si>
  <si>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</si>
  <si>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</si>
  <si>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</si>
  <si>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</si>
  <si>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</si>
  <si>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</si>
  <si>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</si>
  <si>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</si>
  <si>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</si>
  <si>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</si>
  <si>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</si>
  <si>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</si>
  <si>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</si>
  <si>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</si>
  <si>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</si>
  <si>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</si>
  <si>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</si>
  <si>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</si>
  <si>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</si>
  <si>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</si>
  <si>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</si>
  <si>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</si>
  <si>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</si>
  <si>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</si>
  <si>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</si>
  <si>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</si>
  <si>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</si>
  <si>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</si>
  <si>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</si>
  <si>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</si>
  <si>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</si>
  <si>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</si>
  <si>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</si>
  <si>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</si>
  <si>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</si>
  <si>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</si>
  <si>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</si>
  <si>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</si>
  <si>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</si>
  <si>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</si>
  <si>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</si>
  <si>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</si>
  <si>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</si>
  <si>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</si>
  <si>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</si>
  <si>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</si>
  <si>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</si>
  <si>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</si>
  <si>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</si>
  <si>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</si>
  <si>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</si>
  <si>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</si>
  <si>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</si>
  <si>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</si>
  <si>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</si>
  <si>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</si>
  <si>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</si>
  <si>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</si>
  <si>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</si>
  <si>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</si>
  <si>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</si>
  <si>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</si>
  <si>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</si>
  <si>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</si>
  <si>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</si>
  <si>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</si>
  <si>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</si>
  <si>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</si>
  <si>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</si>
  <si>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</si>
  <si>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</si>
  <si>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</si>
  <si>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</si>
  <si>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</si>
  <si>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</si>
  <si>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</si>
  <si>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</si>
  <si>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</si>
  <si>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</si>
  <si>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</si>
  <si>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</si>
  <si>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</si>
  <si>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</si>
  <si>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</si>
  <si>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</si>
  <si>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</si>
  <si>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</si>
  <si>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</si>
  <si>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</si>
  <si>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</si>
  <si>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</si>
  <si>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</si>
  <si>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</si>
  <si>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</si>
  <si>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</si>
  <si>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</si>
  <si>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</si>
  <si>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</si>
  <si>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</si>
  <si>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</si>
  <si>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</si>
  <si>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</si>
  <si>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</si>
  <si>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</si>
  <si>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</si>
  <si>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</si>
  <si>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</si>
  <si>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</si>
  <si>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</si>
  <si>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</si>
  <si>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</si>
  <si>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</si>
  <si>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</si>
  <si>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</si>
  <si>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</si>
  <si>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</si>
  <si>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</si>
  <si>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</si>
  <si>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</si>
  <si>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</si>
  <si>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</si>
  <si>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</si>
  <si>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</si>
  <si>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</si>
  <si>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</si>
  <si>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</si>
  <si>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</si>
  <si>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</si>
  <si>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</si>
  <si>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</si>
  <si>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</si>
  <si>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</si>
  <si>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</si>
  <si>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</si>
  <si>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</si>
  <si>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</si>
  <si>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</si>
  <si>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</si>
  <si>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</si>
  <si>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</si>
  <si>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</si>
  <si>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</si>
  <si>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</si>
  <si>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</si>
  <si>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</si>
  <si>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</si>
  <si>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</si>
  <si>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</si>
  <si>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</si>
  <si>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</si>
  <si>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</si>
  <si>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</si>
  <si>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</si>
  <si>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</si>
  <si>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</si>
  <si>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</si>
  <si>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</si>
  <si>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</si>
  <si>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</si>
  <si>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</si>
  <si>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</si>
  <si>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</si>
  <si>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</si>
  <si>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</si>
  <si>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</si>
  <si>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</si>
  <si>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</si>
  <si>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</si>
  <si>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</si>
  <si>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</si>
  <si>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</si>
  <si>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</si>
  <si>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</si>
  <si>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</si>
  <si>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</si>
  <si>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</si>
  <si>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</si>
  <si>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</si>
  <si>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</si>
  <si>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</si>
  <si>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</si>
  <si>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</si>
  <si>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</si>
  <si>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</si>
  <si>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</si>
  <si>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</si>
  <si>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</si>
  <si>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</si>
  <si>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</si>
  <si>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</si>
  <si>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</si>
  <si>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</si>
  <si>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</si>
  <si>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</si>
  <si>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</si>
  <si>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</si>
  <si>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</si>
  <si>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</si>
  <si>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</si>
  <si>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</si>
  <si>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</si>
  <si>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</si>
  <si>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</si>
  <si>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</si>
  <si>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</si>
  <si>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</si>
  <si>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</si>
  <si>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</si>
  <si>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</si>
  <si>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</si>
  <si>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</si>
  <si>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</si>
  <si>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</si>
  <si>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</si>
  <si>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</si>
  <si>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</si>
  <si>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</si>
  <si>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</si>
  <si>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</si>
  <si>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</si>
  <si>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</si>
  <si>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</si>
  <si>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</si>
  <si>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</si>
  <si>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</si>
  <si>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</si>
  <si>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</si>
  <si>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</si>
  <si>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</si>
  <si>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</si>
  <si>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</si>
  <si>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</si>
  <si>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</si>
  <si>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</si>
  <si>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</si>
  <si>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</si>
  <si>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</si>
  <si>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</si>
  <si>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</si>
  <si>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</si>
  <si>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</si>
  <si>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</si>
  <si>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</si>
  <si>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</si>
  <si>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</si>
  <si>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</si>
  <si>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</si>
  <si>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</si>
  <si>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</si>
  <si>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</si>
  <si>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</si>
  <si>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</si>
  <si>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</si>
  <si>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</si>
  <si>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</si>
  <si>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</si>
  <si>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</si>
  <si>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</si>
  <si>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</si>
  <si>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</si>
  <si>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</si>
  <si>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</si>
  <si>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</si>
  <si>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</si>
  <si>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</si>
  <si>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</si>
  <si>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</si>
  <si>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</si>
  <si>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</si>
  <si>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</si>
  <si>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</si>
  <si>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</si>
  <si>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</si>
  <si>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</si>
  <si>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</si>
  <si>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</si>
  <si>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</si>
  <si>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</si>
  <si>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</si>
  <si>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</si>
  <si>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</si>
  <si>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</si>
  <si>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</si>
  <si>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</si>
  <si>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</si>
  <si>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</si>
  <si>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</si>
  <si>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</si>
  <si>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</si>
  <si>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</si>
  <si>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</si>
  <si>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</si>
  <si>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</si>
  <si>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</si>
  <si>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</si>
  <si>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</si>
  <si>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</si>
  <si>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</si>
  <si>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</si>
  <si>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</si>
  <si>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</si>
  <si>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</si>
  <si>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</si>
  <si>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</si>
  <si>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</si>
  <si>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</si>
  <si>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</si>
  <si>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</si>
  <si>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</si>
  <si>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</si>
  <si>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</si>
  <si>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</si>
  <si>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</si>
  <si>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</si>
  <si>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</si>
  <si>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</si>
  <si>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</si>
  <si>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</si>
  <si>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</si>
  <si>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</si>
  <si>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</si>
  <si>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</si>
  <si>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</si>
  <si>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</si>
  <si>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</si>
  <si>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</si>
  <si>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</si>
  <si>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</si>
  <si>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</si>
  <si>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</si>
  <si>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</si>
  <si>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</si>
  <si>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</si>
  <si>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</si>
  <si>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</si>
  <si>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</si>
  <si>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</si>
  <si>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</si>
  <si>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</si>
  <si>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</si>
  <si>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</si>
  <si>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</si>
  <si>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</si>
  <si>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</si>
  <si>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</si>
  <si>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</si>
  <si>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</si>
  <si>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</si>
  <si>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</si>
  <si>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</si>
  <si>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</si>
  <si>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</si>
  <si>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</si>
  <si>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</si>
  <si>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</si>
  <si>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</si>
  <si>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</si>
  <si>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</si>
  <si>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</si>
  <si>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</si>
  <si>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</si>
  <si>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</si>
  <si>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</si>
  <si>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</si>
  <si>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</si>
  <si>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</si>
  <si>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</si>
  <si>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</si>
  <si>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</si>
  <si>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</si>
  <si>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</si>
  <si>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</si>
  <si>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</si>
  <si>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</si>
  <si>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</si>
  <si>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</si>
  <si>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</si>
  <si>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</si>
  <si>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</si>
  <si>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</si>
  <si>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</si>
  <si>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</si>
  <si>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</si>
  <si>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</si>
  <si>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</si>
  <si>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</si>
  <si>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</si>
  <si>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</si>
  <si>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</si>
  <si>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</si>
  <si>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</si>
  <si>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</si>
  <si>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</si>
  <si>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</si>
  <si>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</si>
  <si>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</si>
  <si>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</si>
  <si>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</si>
  <si>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</si>
  <si>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</si>
  <si>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</si>
  <si>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</si>
  <si>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</si>
  <si>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</si>
  <si>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</si>
  <si>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</si>
  <si>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</si>
  <si>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</si>
  <si>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</si>
  <si>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</si>
  <si>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</si>
  <si>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</si>
  <si>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</si>
  <si>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</si>
  <si>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</si>
  <si>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</si>
  <si>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</si>
  <si>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</si>
  <si>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</si>
  <si>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</si>
  <si>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</si>
  <si>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</si>
  <si>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</si>
  <si>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</si>
  <si>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</si>
  <si>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</si>
  <si>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</si>
  <si>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</si>
  <si>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</si>
  <si>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</si>
  <si>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</si>
  <si>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</si>
  <si>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</si>
  <si>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</si>
  <si>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</si>
  <si>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</si>
  <si>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</si>
  <si>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</si>
  <si>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</si>
  <si>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</si>
  <si>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</si>
  <si>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</si>
  <si>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</si>
  <si>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</si>
  <si>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</si>
  <si>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</si>
  <si>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</si>
  <si>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</si>
  <si>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</si>
  <si>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</si>
  <si>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</si>
  <si>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</si>
  <si>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</si>
  <si>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</si>
  <si>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</si>
  <si>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</si>
  <si>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</si>
  <si>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</si>
  <si>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</si>
  <si>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</si>
  <si>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</si>
  <si>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</si>
  <si>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</si>
  <si>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</si>
  <si>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</si>
  <si>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</si>
  <si>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</si>
  <si>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</si>
  <si>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</si>
  <si>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</si>
  <si>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</si>
  <si>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</si>
  <si>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</si>
  <si>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</si>
  <si>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</si>
  <si>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</si>
  <si>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</si>
  <si>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</si>
  <si>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</si>
  <si>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</si>
  <si>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</si>
  <si>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</si>
  <si>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</si>
  <si>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</si>
  <si>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</si>
  <si>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</si>
  <si>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</si>
  <si>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</si>
  <si>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</si>
  <si>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</si>
  <si>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</si>
  <si>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</si>
  <si>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</si>
  <si>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</si>
  <si>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</si>
  <si>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</si>
  <si>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</si>
  <si>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</si>
  <si>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</si>
  <si>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</si>
  <si>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</si>
  <si>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</si>
  <si>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</si>
  <si>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</si>
  <si>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</si>
  <si>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</si>
  <si>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</si>
  <si>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</si>
  <si>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</si>
  <si>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</si>
  <si>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</si>
  <si>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</si>
  <si>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</si>
  <si>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</si>
  <si>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</si>
  <si>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</si>
  <si>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</si>
  <si>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</si>
  <si>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</si>
  <si>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</si>
  <si>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</si>
  <si>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</si>
  <si>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</si>
  <si>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</si>
  <si>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</si>
  <si>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</si>
  <si>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</si>
  <si>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</si>
  <si>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</si>
  <si>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</si>
  <si>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</si>
  <si>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</si>
  <si>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</si>
  <si>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</si>
  <si>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</si>
  <si>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</si>
  <si>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</si>
  <si>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</si>
  <si>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</si>
  <si>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</si>
  <si>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</si>
  <si>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</si>
  <si>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</si>
  <si>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</si>
  <si>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</si>
  <si>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</si>
  <si>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</si>
  <si>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</si>
  <si>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</si>
  <si>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</si>
  <si>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</si>
  <si>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</si>
  <si>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</si>
  <si>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</si>
  <si>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</si>
  <si>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</si>
  <si>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</si>
  <si>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</si>
  <si>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</si>
  <si>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</si>
  <si>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</si>
  <si>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</si>
  <si>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</si>
  <si>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</si>
  <si>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</si>
  <si>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</si>
  <si>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</si>
  <si>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</si>
  <si>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</si>
  <si>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</si>
  <si>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</si>
  <si>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</si>
  <si>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</si>
  <si>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</si>
  <si>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</si>
  <si>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</si>
  <si>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</si>
  <si>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</si>
  <si>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</si>
  <si>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</si>
  <si>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</si>
  <si>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</si>
  <si>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</si>
  <si>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</si>
  <si>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</si>
  <si>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</si>
  <si>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</si>
  <si>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</si>
  <si>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</si>
  <si>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</si>
  <si>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</si>
  <si>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</si>
  <si>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</si>
  <si>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</si>
  <si>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</si>
  <si>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</si>
  <si>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</si>
  <si>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</si>
  <si>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</si>
  <si>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</si>
  <si>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</si>
  <si>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</si>
  <si>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</si>
  <si>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</si>
  <si>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</si>
  <si>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</si>
  <si>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</si>
  <si>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</si>
  <si>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</si>
  <si>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</si>
  <si>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</si>
  <si>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</si>
  <si>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</si>
  <si>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</si>
  <si>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</si>
  <si>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</si>
  <si>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</si>
  <si>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</si>
  <si>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</si>
  <si>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</si>
  <si>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</si>
  <si>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</si>
  <si>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</si>
  <si>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</si>
  <si>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</si>
  <si>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</si>
  <si>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</si>
  <si>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</si>
  <si>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</si>
  <si>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</si>
  <si>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</si>
  <si>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</si>
  <si>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</si>
  <si>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</si>
  <si>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</si>
  <si>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</si>
  <si>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</si>
  <si>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</si>
  <si>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</si>
  <si>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</si>
  <si>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</si>
  <si>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</si>
  <si>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</si>
  <si>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</si>
  <si>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</si>
  <si>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</si>
  <si>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</si>
  <si>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</si>
  <si>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</si>
  <si>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</si>
  <si>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</si>
  <si>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</si>
  <si>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</si>
  <si>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</si>
  <si>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</si>
  <si>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</si>
  <si>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</si>
  <si>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</si>
  <si>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</si>
  <si>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</si>
  <si>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</si>
  <si>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</si>
  <si>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</si>
  <si>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</si>
  <si>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</si>
  <si>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</si>
  <si>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</si>
  <si>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</si>
  <si>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</si>
  <si>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</si>
  <si>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</si>
  <si>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</si>
  <si>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</si>
  <si>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</si>
  <si>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</si>
  <si>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</si>
  <si>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</si>
  <si>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</si>
  <si>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</si>
  <si>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</si>
  <si>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</si>
  <si>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</si>
  <si>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</si>
  <si>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</si>
  <si>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</si>
  <si>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</si>
  <si>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</si>
  <si>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</si>
  <si>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</si>
  <si>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</si>
  <si>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</si>
  <si>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</si>
  <si>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</si>
  <si>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</si>
  <si>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</si>
  <si>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</si>
  <si>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</si>
  <si>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</si>
  <si>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</si>
  <si>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</si>
  <si>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</si>
  <si>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</si>
  <si>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</si>
  <si>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</si>
  <si>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</si>
  <si>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</si>
  <si>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</si>
  <si>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</si>
  <si>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</si>
  <si>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</si>
  <si>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</si>
  <si>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</si>
  <si>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</si>
  <si>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</si>
  <si>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</si>
  <si>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</si>
  <si>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</si>
  <si>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</si>
  <si>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</si>
  <si>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</si>
  <si>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</si>
  <si>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</si>
  <si>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</si>
  <si>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</si>
  <si>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</si>
  <si>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</si>
  <si>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</si>
  <si>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</si>
  <si>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</si>
  <si>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</si>
  <si>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</si>
  <si>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</si>
  <si>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</si>
  <si>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</si>
  <si>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</si>
  <si>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</si>
  <si>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</si>
  <si>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</si>
  <si>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</si>
  <si>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</si>
  <si>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</si>
  <si>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</si>
  <si>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</si>
  <si>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</si>
  <si>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</si>
  <si>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</si>
  <si>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</si>
  <si>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</si>
  <si>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</si>
  <si>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</si>
  <si>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</si>
  <si>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</si>
  <si>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</si>
  <si>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</si>
  <si>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</si>
  <si>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</si>
  <si>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</si>
  <si>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</si>
  <si>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</si>
  <si>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</si>
  <si>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</si>
  <si>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</si>
  <si>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</si>
  <si>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</si>
  <si>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</si>
  <si>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</si>
  <si>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</si>
  <si>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</si>
  <si>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</si>
  <si>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</si>
  <si>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</si>
  <si>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</si>
  <si>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</si>
  <si>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</si>
  <si>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</si>
  <si>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</si>
  <si>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</si>
  <si>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</si>
  <si>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</si>
  <si>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</si>
  <si>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</si>
  <si>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</si>
  <si>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</si>
  <si>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</si>
  <si>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</si>
  <si>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</si>
  <si>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</si>
  <si>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</si>
  <si>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</si>
  <si>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</si>
  <si>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</si>
  <si>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</si>
  <si>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</si>
  <si>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</si>
  <si>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</si>
  <si>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</si>
  <si>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</si>
  <si>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</si>
  <si>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</si>
  <si>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</si>
  <si>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</si>
  <si>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</si>
  <si>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</si>
  <si>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</si>
  <si>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</si>
  <si>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</si>
  <si>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</si>
  <si>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</si>
  <si>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</si>
  <si>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</si>
  <si>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</si>
  <si>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</si>
  <si>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</si>
  <si>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</si>
  <si>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</si>
  <si>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</si>
  <si>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</si>
  <si>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</si>
  <si>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</si>
  <si>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</si>
  <si>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</si>
  <si>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</si>
  <si>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</si>
  <si>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</si>
  <si>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</si>
  <si>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</si>
  <si>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</si>
  <si>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</si>
  <si>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</si>
  <si>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</si>
  <si>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</si>
  <si>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</si>
  <si>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</si>
  <si>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</si>
  <si>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</si>
  <si>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</si>
  <si>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</si>
  <si>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</si>
  <si>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</si>
  <si>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</si>
  <si>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</si>
  <si>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</si>
  <si>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</si>
  <si>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</si>
  <si>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</si>
  <si>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</si>
  <si>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</si>
  <si>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</si>
  <si>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</si>
  <si>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</si>
  <si>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</si>
  <si>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</si>
  <si>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</si>
  <si>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</si>
  <si>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</si>
  <si>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</si>
  <si>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</si>
  <si>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</si>
  <si>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</si>
  <si>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</si>
  <si>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</si>
  <si>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</si>
  <si>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</si>
  <si>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</si>
  <si>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</si>
  <si>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</si>
  <si>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</si>
  <si>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</si>
  <si>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</si>
  <si>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</si>
  <si>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</si>
  <si>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</si>
  <si>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</si>
  <si>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</si>
  <si>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</si>
  <si>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</si>
  <si>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</si>
  <si>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</si>
  <si>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</si>
  <si>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</si>
  <si>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</si>
  <si>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</si>
  <si>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</si>
  <si>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</si>
  <si>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</si>
  <si>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</si>
  <si>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</si>
  <si>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</si>
  <si>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</si>
  <si>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</si>
  <si>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</si>
  <si>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</si>
  <si>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</si>
  <si>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</si>
  <si>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</si>
  <si>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</si>
  <si>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</si>
  <si>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</si>
  <si>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</si>
  <si>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</si>
  <si>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</si>
  <si>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</si>
  <si>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</si>
  <si>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</si>
  <si>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</si>
  <si>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</si>
  <si>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</si>
  <si>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</si>
  <si>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</si>
  <si>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</si>
  <si>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</si>
  <si>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</si>
  <si>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</si>
  <si>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</si>
  <si>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</si>
  <si>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</si>
  <si>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</si>
  <si>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</si>
  <si>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</si>
  <si>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</si>
  <si>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</si>
  <si>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</si>
  <si>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</si>
  <si>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</si>
  <si>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</si>
  <si>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</si>
  <si>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</si>
  <si>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</si>
  <si>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</si>
  <si>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</si>
  <si>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</si>
  <si>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</si>
  <si>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</si>
  <si>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</si>
  <si>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</si>
  <si>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</si>
  <si>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</si>
  <si>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</si>
  <si>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</si>
  <si>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</si>
  <si>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</si>
  <si>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</si>
  <si>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</si>
  <si>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</si>
  <si>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</si>
  <si>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</si>
  <si>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</si>
  <si>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</si>
  <si>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</si>
  <si>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</si>
  <si>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</si>
  <si>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</si>
  <si>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</si>
  <si>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</si>
  <si>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</si>
  <si>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</si>
  <si>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</si>
  <si>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</si>
  <si>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</si>
  <si>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</si>
  <si>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</si>
  <si>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</si>
  <si>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</si>
  <si>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</si>
  <si>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</si>
  <si>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</si>
  <si>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</si>
  <si>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</si>
  <si>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</si>
  <si>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</si>
  <si>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</si>
  <si>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</si>
  <si>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</si>
  <si>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</si>
  <si>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</si>
  <si>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</si>
  <si>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</si>
  <si>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</si>
  <si>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</si>
  <si>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</si>
  <si>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</si>
  <si>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</si>
  <si>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</si>
  <si>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</si>
  <si>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</si>
  <si>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</si>
  <si>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</si>
  <si>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</si>
  <si>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</si>
  <si>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</si>
  <si>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</si>
  <si>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</si>
  <si>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</si>
  <si>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</si>
  <si>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</si>
  <si>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</si>
  <si>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</si>
  <si>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</si>
  <si>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</si>
  <si>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</si>
  <si>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</si>
  <si>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</si>
  <si>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</si>
  <si>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</si>
  <si>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</si>
  <si>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</si>
  <si>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</si>
  <si>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</si>
  <si>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</si>
  <si>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</si>
  <si>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</si>
  <si>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</si>
  <si>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</si>
  <si>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</si>
  <si>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</si>
  <si>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</si>
  <si>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</si>
  <si>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</si>
  <si>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</si>
  <si>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</si>
  <si>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</si>
  <si>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</si>
  <si>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</si>
  <si>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</si>
  <si>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</si>
  <si>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</si>
  <si>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</si>
  <si>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</si>
  <si>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</si>
  <si>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</si>
  <si>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</si>
  <si>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</si>
  <si>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</si>
  <si>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</si>
  <si>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</si>
  <si>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</si>
  <si>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</si>
  <si>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</si>
  <si>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</si>
  <si>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</si>
  <si>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</si>
  <si>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</si>
  <si>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</si>
  <si>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</si>
  <si>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</si>
  <si>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</si>
  <si>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</si>
  <si>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</si>
  <si>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</si>
  <si>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</si>
  <si>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</si>
  <si>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</si>
  <si>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</si>
  <si>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</si>
  <si>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</si>
  <si>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</si>
  <si>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</si>
  <si>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</si>
  <si>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</si>
  <si>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</si>
  <si>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</si>
  <si>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</si>
  <si>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</si>
  <si>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</si>
  <si>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</si>
  <si>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</si>
  <si>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</si>
  <si>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</si>
  <si>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</si>
  <si>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</si>
  <si>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</si>
  <si>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</si>
  <si>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</si>
  <si>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</si>
  <si>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</si>
  <si>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</si>
  <si>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</si>
  <si>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</si>
  <si>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</si>
  <si>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</si>
  <si>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</si>
  <si>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</si>
  <si>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</si>
  <si>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</si>
  <si>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</si>
  <si>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</si>
  <si>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</si>
  <si>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</si>
  <si>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</si>
  <si>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</si>
  <si>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</si>
  <si>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</si>
  <si>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</si>
  <si>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</si>
  <si>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</si>
  <si>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</si>
  <si>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</si>
  <si>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</si>
  <si>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</si>
  <si>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</si>
  <si>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</si>
  <si>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</si>
  <si>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</si>
  <si>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</si>
  <si>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</si>
  <si>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</si>
  <si>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</si>
  <si>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</si>
  <si>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</si>
  <si>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</si>
  <si>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</si>
  <si>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</si>
  <si>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</si>
  <si>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</si>
  <si>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</si>
  <si>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</si>
  <si>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</si>
  <si>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</si>
  <si>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</si>
  <si>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</si>
  <si>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</si>
  <si>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</si>
  <si>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</si>
  <si>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</si>
  <si>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</si>
  <si>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</si>
  <si>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</si>
  <si>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</si>
  <si>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</si>
  <si>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</si>
  <si>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</si>
  <si>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</si>
  <si>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</si>
  <si>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</si>
  <si>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</si>
  <si>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</si>
  <si>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</si>
  <si>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</si>
  <si>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</si>
  <si>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</si>
  <si>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</si>
  <si>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</si>
  <si>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</si>
  <si>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</si>
  <si>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</si>
  <si>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</si>
  <si>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</si>
  <si>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</si>
  <si>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</si>
  <si>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</si>
  <si>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</si>
  <si>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</si>
  <si>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</si>
  <si>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</si>
  <si>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</si>
  <si>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</si>
  <si>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</si>
  <si>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</si>
  <si>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</si>
  <si>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</si>
  <si>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</si>
  <si>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</si>
  <si>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</si>
  <si>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</si>
  <si>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</si>
  <si>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</si>
  <si>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</si>
  <si>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</si>
  <si>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</si>
  <si>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</si>
  <si>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</si>
  <si>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</si>
  <si>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</si>
  <si>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</si>
  <si>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</si>
  <si>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</si>
  <si>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</si>
  <si>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</si>
  <si>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</si>
  <si>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</si>
  <si>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</si>
  <si>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</si>
  <si>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</si>
  <si>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</si>
  <si>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</si>
  <si>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</si>
  <si>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</si>
  <si>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</si>
  <si>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</si>
  <si>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</si>
  <si>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</si>
  <si>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</si>
  <si>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</si>
  <si>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</si>
  <si>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</si>
  <si>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</si>
  <si>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</si>
  <si>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</si>
  <si>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</si>
  <si>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</si>
  <si>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</si>
  <si>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</si>
  <si>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</si>
  <si>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</si>
  <si>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</si>
  <si>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</si>
  <si>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</si>
  <si>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</si>
  <si>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</si>
  <si>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</si>
  <si>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</si>
  <si>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</si>
  <si>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</si>
  <si>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</si>
  <si>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</si>
  <si>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</si>
  <si>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</si>
  <si>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</si>
  <si>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</si>
  <si>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</si>
  <si>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</si>
  <si>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</si>
  <si>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</si>
  <si>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</si>
  <si>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</si>
  <si>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</si>
  <si>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</si>
  <si>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</si>
  <si>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</si>
  <si>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</si>
  <si>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</si>
  <si>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</si>
  <si>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</si>
  <si>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</si>
  <si>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</si>
  <si>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</si>
  <si>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</si>
  <si>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</si>
  <si>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</si>
  <si>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</si>
  <si>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</si>
  <si>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</si>
  <si>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</si>
  <si>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</si>
  <si>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</si>
  <si>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</si>
  <si>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</si>
  <si>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</si>
  <si>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</si>
  <si>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</si>
  <si>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</si>
  <si>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</si>
  <si>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</si>
  <si>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</si>
  <si>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</si>
  <si>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</si>
  <si>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</si>
  <si>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</si>
  <si>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</si>
  <si>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</si>
  <si>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</si>
  <si>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</si>
  <si>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</si>
  <si>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</si>
  <si>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</si>
  <si>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</si>
  <si>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</si>
  <si>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</si>
  <si>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</si>
  <si>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</si>
  <si>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</si>
  <si>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</si>
  <si>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</si>
  <si>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</si>
  <si>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</si>
  <si>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</si>
  <si>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</si>
  <si>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</si>
  <si>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</si>
  <si>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</si>
  <si>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</si>
  <si>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</si>
  <si>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</si>
  <si>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</si>
  <si>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</si>
  <si>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</si>
  <si>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</si>
  <si>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</si>
  <si>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</si>
  <si>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</si>
  <si>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</si>
  <si>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</si>
  <si>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</si>
  <si>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</si>
  <si>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</si>
  <si>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</si>
  <si>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</si>
  <si>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</si>
  <si>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</si>
  <si>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</si>
  <si>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</si>
  <si>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</si>
  <si>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</si>
  <si>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</si>
  <si>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</si>
  <si>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</si>
  <si>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</si>
  <si>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</si>
  <si>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</si>
  <si>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</si>
  <si>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</si>
  <si>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</si>
  <si>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</si>
  <si>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</si>
  <si>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</si>
  <si>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</si>
  <si>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</si>
  <si>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</si>
  <si>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</si>
  <si>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</si>
  <si>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</si>
  <si>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</si>
  <si>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</si>
  <si>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</si>
  <si>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</si>
  <si>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</si>
  <si>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</si>
  <si>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</si>
  <si>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</si>
  <si>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</si>
  <si>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</si>
  <si>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</si>
  <si>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</si>
  <si>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</si>
  <si>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</si>
  <si>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</si>
  <si>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</si>
  <si>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</si>
  <si>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</si>
  <si>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</si>
  <si>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</si>
  <si>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</si>
  <si>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</si>
  <si>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</si>
  <si>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</si>
  <si>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</si>
  <si>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</si>
  <si>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</si>
  <si>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</si>
  <si>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</si>
  <si>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</si>
  <si>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</si>
  <si>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</si>
  <si>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</si>
  <si>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</si>
  <si>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</si>
  <si>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</si>
  <si>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</si>
  <si>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</si>
  <si>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</si>
  <si>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</si>
  <si>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</si>
  <si>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</si>
  <si>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</si>
  <si>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</si>
  <si>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</si>
  <si>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</si>
  <si>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</si>
  <si>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</si>
  <si>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</si>
  <si>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</si>
  <si>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</si>
  <si>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</si>
  <si>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</si>
  <si>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</si>
  <si>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</si>
  <si>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</si>
  <si>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</si>
  <si>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</si>
  <si>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</si>
  <si>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</si>
  <si>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</si>
  <si>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</si>
  <si>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</si>
  <si>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</si>
  <si>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</si>
  <si>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</si>
  <si>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</si>
  <si>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</si>
  <si>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</si>
  <si>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</si>
  <si>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</si>
  <si>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</si>
  <si>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</si>
  <si>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</si>
  <si>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</si>
  <si>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</si>
  <si>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</si>
  <si>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</si>
  <si>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</si>
  <si>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</si>
  <si>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</si>
  <si>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</si>
  <si>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</si>
  <si>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</si>
  <si>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</si>
  <si>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</si>
  <si>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</si>
  <si>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</si>
  <si>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</si>
  <si>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</si>
  <si>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</si>
  <si>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</si>
  <si>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</si>
  <si>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</si>
  <si>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</si>
  <si>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</si>
  <si>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</si>
  <si>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</si>
  <si>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</si>
  <si>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</si>
  <si>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</si>
  <si>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</si>
  <si>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</si>
  <si>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</si>
  <si>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</si>
  <si>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</si>
  <si>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</si>
  <si>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</si>
  <si>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</si>
  <si>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</si>
  <si>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</si>
  <si>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</si>
  <si>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</si>
  <si>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</si>
  <si>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</si>
  <si>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</si>
  <si>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</si>
  <si>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</si>
  <si>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</si>
  <si>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</si>
  <si>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</si>
  <si>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</si>
  <si>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</si>
  <si>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</si>
  <si>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</si>
  <si>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</si>
  <si>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</si>
  <si>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</si>
  <si>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</si>
  <si>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</si>
  <si>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</si>
  <si>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</si>
  <si>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</si>
  <si>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</si>
  <si>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</si>
  <si>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</si>
  <si>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</si>
  <si>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</si>
  <si>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</si>
  <si>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</si>
  <si>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</si>
  <si>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</si>
  <si>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</si>
  <si>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</si>
  <si>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</si>
  <si>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</si>
  <si>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</si>
  <si>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</si>
  <si>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</si>
  <si>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</si>
  <si>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</si>
  <si>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</si>
  <si>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</si>
  <si>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</si>
  <si>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</si>
  <si>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</si>
  <si>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</si>
  <si>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</si>
  <si>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</si>
  <si>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</si>
  <si>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</si>
  <si>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</si>
  <si>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</si>
  <si>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</si>
  <si>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</si>
  <si>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</si>
  <si>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</si>
  <si>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</si>
  <si>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</si>
  <si>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</si>
  <si>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</si>
  <si>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</si>
  <si>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</si>
  <si>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</si>
  <si>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</si>
  <si>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</si>
  <si>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</si>
  <si>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</si>
  <si>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</si>
  <si>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</si>
  <si>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</si>
  <si>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</si>
  <si>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</si>
  <si>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</si>
  <si>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</si>
  <si>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</si>
  <si>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</si>
  <si>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</si>
  <si>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</si>
  <si>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</si>
  <si>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</si>
  <si>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</si>
  <si>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</si>
  <si>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</si>
  <si>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</si>
  <si>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</si>
  <si>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</si>
  <si>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</si>
  <si>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</si>
  <si>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</si>
  <si>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</si>
  <si>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</si>
  <si>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</si>
  <si>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</si>
  <si>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</si>
  <si>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</si>
  <si>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</si>
  <si>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</si>
  <si>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</si>
  <si>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</si>
  <si>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</si>
  <si>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</si>
  <si>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</si>
  <si>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</si>
  <si>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</si>
  <si>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</si>
  <si>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</si>
  <si>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</si>
  <si>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</si>
  <si>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</si>
  <si>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</si>
  <si>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</si>
  <si>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</si>
  <si>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</si>
  <si>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</si>
  <si>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</si>
  <si>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</si>
  <si>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</si>
  <si>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</si>
  <si>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</si>
  <si>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</si>
  <si>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</si>
  <si>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</si>
  <si>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</si>
  <si>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</si>
  <si>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</si>
  <si>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</si>
  <si>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</si>
  <si>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</si>
  <si>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</si>
  <si>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</si>
  <si>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</si>
  <si>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</si>
  <si>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</si>
  <si>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</si>
  <si>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</si>
  <si>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</si>
  <si>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</si>
  <si>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</si>
  <si>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</si>
  <si>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</si>
  <si>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</si>
  <si>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</si>
  <si>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</si>
  <si>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</si>
  <si>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</si>
  <si>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</si>
  <si>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</si>
  <si>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</si>
  <si>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</si>
  <si>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</si>
  <si>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</si>
  <si>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</si>
  <si>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</si>
  <si>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</si>
  <si>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</si>
  <si>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</si>
  <si>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</si>
  <si>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</si>
  <si>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</si>
  <si>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</si>
  <si>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</si>
  <si>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</si>
  <si>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</si>
  <si>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</si>
  <si>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</si>
  <si>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</si>
  <si>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</si>
  <si>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</si>
  <si>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</si>
  <si>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</si>
  <si>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</si>
  <si>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</si>
  <si>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</si>
  <si>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</si>
  <si>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</si>
  <si>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</si>
  <si>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</si>
  <si>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</si>
  <si>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</si>
  <si>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</si>
  <si>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</si>
  <si>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</si>
  <si>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</si>
  <si>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</si>
  <si>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</si>
  <si>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</si>
  <si>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</si>
  <si>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</si>
  <si>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</si>
  <si>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</si>
  <si>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</si>
  <si>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</si>
  <si>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</si>
  <si>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</si>
  <si>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</si>
  <si>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</si>
  <si>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</si>
  <si>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</si>
  <si>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</si>
  <si>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</si>
  <si>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</si>
  <si>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</si>
  <si>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</si>
  <si>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</si>
  <si>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</si>
  <si>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</si>
  <si>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</si>
  <si>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</si>
  <si>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</si>
  <si>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</si>
  <si>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</si>
  <si>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</si>
  <si>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</si>
  <si>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</si>
  <si>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</si>
  <si>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</si>
  <si>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</si>
  <si>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</si>
  <si>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</si>
  <si>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</si>
  <si>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</si>
  <si>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</si>
  <si>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</si>
  <si>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</si>
  <si>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</si>
  <si>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</si>
  <si>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</si>
  <si>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</si>
  <si>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</si>
  <si>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</si>
  <si>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</si>
  <si>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</si>
  <si>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</si>
  <si>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</si>
  <si>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</si>
  <si>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</si>
  <si>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</si>
  <si>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</si>
  <si>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</si>
  <si>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</si>
  <si>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</si>
  <si>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</si>
  <si>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</si>
  <si>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</si>
  <si>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</si>
  <si>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</si>
  <si>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</si>
  <si>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</si>
  <si>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</si>
  <si>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</si>
  <si>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</si>
  <si>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</si>
  <si>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</si>
  <si>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</si>
  <si>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</si>
  <si>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</si>
  <si>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</si>
  <si>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</si>
  <si>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</si>
  <si>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</si>
  <si>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</si>
  <si>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</si>
  <si>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</si>
  <si>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</si>
  <si>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</si>
  <si>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</si>
  <si>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</si>
  <si>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</si>
  <si>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</si>
  <si>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</si>
  <si>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</si>
  <si>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</si>
  <si>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</si>
  <si>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</si>
  <si>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</si>
  <si>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</si>
  <si>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</si>
  <si>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</si>
  <si>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</si>
  <si>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</si>
  <si>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</si>
  <si>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</si>
  <si>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</si>
  <si>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</si>
  <si>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</si>
  <si>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</si>
  <si>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</si>
  <si>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</si>
  <si>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</si>
  <si>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</si>
  <si>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</si>
  <si>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</si>
  <si>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</si>
  <si>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</si>
  <si>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</si>
  <si>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</si>
  <si>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</si>
  <si>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</si>
  <si>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</si>
  <si>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</si>
  <si>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</si>
  <si>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</si>
  <si>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</si>
  <si>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</si>
  <si>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</si>
  <si>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</si>
  <si>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</si>
  <si>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</si>
  <si>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</si>
  <si>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</si>
  <si>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</si>
  <si>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</si>
  <si>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</si>
  <si>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</si>
  <si>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</si>
  <si>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</si>
  <si>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</si>
  <si>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</si>
  <si>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</si>
  <si>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</si>
  <si>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</si>
  <si>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</si>
  <si>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</si>
  <si>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</si>
  <si>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</si>
  <si>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</si>
  <si>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</si>
  <si>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</si>
  <si>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</si>
  <si>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</si>
  <si>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</si>
  <si>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</si>
  <si>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</si>
  <si>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</si>
  <si>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</si>
  <si>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</si>
  <si>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</si>
  <si>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</si>
  <si>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</si>
  <si>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</si>
  <si>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</si>
  <si>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</si>
  <si>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</si>
  <si>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</si>
  <si>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</si>
  <si>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</si>
  <si>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</si>
  <si>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</si>
  <si>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</si>
  <si>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</si>
  <si>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</si>
  <si>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</si>
  <si>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</si>
  <si>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</si>
  <si>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</si>
  <si>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</si>
  <si>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</si>
  <si>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</si>
  <si>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</si>
  <si>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</si>
  <si>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</si>
  <si>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</si>
  <si>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</si>
  <si>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</si>
  <si>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</si>
  <si>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</si>
  <si>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</si>
  <si>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</si>
  <si>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</si>
  <si>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</si>
  <si>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</si>
  <si>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</si>
  <si>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</si>
  <si>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</si>
  <si>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</si>
  <si>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</si>
  <si>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</si>
  <si>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</si>
  <si>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</si>
  <si>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</si>
  <si>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</si>
  <si>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</si>
  <si>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</si>
  <si>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</si>
  <si>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</si>
  <si>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</si>
  <si>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</si>
  <si>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</si>
  <si>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</si>
  <si>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</si>
  <si>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</si>
  <si>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</si>
  <si>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</si>
  <si>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</si>
  <si>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</si>
  <si>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</si>
  <si>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</si>
  <si>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</si>
  <si>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</si>
  <si>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</si>
  <si>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</si>
  <si>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</si>
  <si>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</si>
  <si>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</si>
  <si>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</si>
  <si>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</si>
  <si>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</si>
  <si>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</si>
  <si>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</si>
  <si>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</si>
  <si>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</si>
  <si>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</si>
  <si>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</si>
  <si>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</si>
  <si>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</si>
  <si>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</si>
  <si>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</si>
  <si>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</si>
  <si>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</si>
  <si>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</si>
  <si>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</si>
  <si>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</si>
  <si>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</si>
  <si>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</si>
  <si>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</si>
  <si>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</si>
  <si>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</si>
  <si>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</si>
  <si>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</si>
  <si>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</si>
  <si>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</si>
  <si>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</si>
  <si>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</si>
  <si>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</si>
  <si>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</si>
  <si>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</si>
  <si>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</si>
  <si>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</si>
  <si>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</si>
  <si>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</si>
  <si>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</si>
  <si>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</si>
  <si>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</si>
  <si>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</si>
  <si>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</si>
  <si>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</si>
  <si>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</si>
  <si>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</si>
  <si>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</si>
  <si>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</si>
  <si>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</si>
  <si>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</si>
  <si>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</si>
  <si>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</si>
  <si>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</si>
  <si>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</si>
  <si>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</si>
  <si>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</si>
  <si>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</si>
  <si>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</si>
  <si>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</si>
  <si>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</si>
  <si>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</si>
  <si>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</si>
  <si>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</si>
  <si>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</si>
  <si>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</si>
  <si>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</si>
  <si>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</si>
  <si>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</si>
  <si>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</si>
  <si>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</si>
  <si>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</si>
  <si>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</si>
  <si>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</si>
  <si>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</si>
  <si>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</si>
  <si>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</si>
  <si>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</si>
  <si>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</si>
  <si>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</si>
  <si>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</si>
  <si>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</si>
  <si>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</si>
  <si>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</si>
  <si>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</si>
  <si>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</si>
  <si>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</si>
  <si>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</si>
  <si>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</si>
  <si>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</si>
  <si>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</si>
  <si>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</si>
  <si>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</si>
  <si>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</si>
  <si>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</si>
  <si>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</si>
  <si>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</si>
  <si>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</si>
  <si>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</si>
  <si>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</si>
  <si>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</si>
  <si>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</si>
  <si>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</si>
  <si>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</si>
  <si>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</si>
  <si>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</si>
  <si>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</si>
  <si>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</si>
  <si>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</si>
  <si>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</si>
  <si>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</si>
  <si>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</si>
  <si>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</si>
  <si>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</si>
  <si>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</si>
  <si>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</si>
  <si>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</si>
  <si>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</si>
  <si>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</si>
  <si>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</si>
  <si>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</si>
  <si>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</si>
  <si>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</si>
  <si>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</si>
  <si>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</si>
  <si>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</si>
  <si>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</si>
  <si>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</si>
  <si>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</si>
  <si>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</si>
  <si>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</si>
  <si>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</si>
  <si>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</si>
  <si>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</si>
  <si>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</si>
  <si>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</si>
  <si>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</si>
  <si>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</si>
  <si>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</si>
  <si>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</si>
  <si>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</si>
  <si>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</si>
  <si>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</si>
  <si>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</si>
  <si>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</si>
  <si>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</si>
  <si>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</si>
  <si>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</si>
  <si>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</si>
  <si>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</si>
  <si>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</si>
  <si>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</si>
  <si>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</si>
  <si>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</si>
  <si>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</si>
  <si>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</si>
  <si>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</si>
  <si>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</si>
  <si>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</si>
  <si>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</si>
  <si>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</si>
  <si>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</si>
  <si>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</si>
  <si>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</si>
  <si>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</si>
  <si>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</si>
  <si>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</si>
  <si>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</si>
  <si>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</si>
  <si>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</si>
  <si>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</si>
  <si>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</si>
  <si>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</si>
  <si>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</si>
  <si>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</si>
  <si>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</si>
  <si>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</si>
  <si>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</si>
  <si>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</si>
  <si>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</si>
  <si>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</si>
  <si>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</si>
  <si>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</si>
  <si>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</si>
  <si>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</si>
  <si>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</si>
  <si>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</si>
  <si>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</si>
  <si>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</si>
  <si>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</si>
  <si>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</si>
  <si>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</si>
  <si>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</si>
  <si>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</si>
  <si>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</si>
  <si>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</si>
  <si>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</si>
  <si>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</si>
  <si>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</si>
  <si>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</si>
  <si>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</si>
  <si>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</si>
  <si>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</si>
  <si>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</si>
  <si>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</si>
  <si>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</si>
  <si>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</si>
  <si>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</si>
  <si>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</si>
  <si>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</si>
  <si>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</si>
  <si>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</si>
  <si>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</si>
  <si>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</si>
  <si>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</si>
  <si>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</si>
  <si>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</si>
  <si>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</si>
  <si>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</si>
  <si>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</si>
  <si>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</si>
  <si>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</si>
  <si>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</si>
  <si>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</si>
  <si>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</si>
  <si>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</si>
  <si>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</si>
  <si>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</si>
  <si>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</si>
  <si>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</si>
  <si>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</si>
  <si>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</si>
  <si>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</si>
  <si>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</si>
  <si>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</si>
  <si>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</si>
  <si>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</si>
  <si>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</si>
  <si>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</si>
  <si>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</si>
  <si>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</si>
  <si>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</si>
  <si>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</si>
  <si>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</si>
  <si>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</si>
  <si>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</si>
  <si>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</si>
  <si>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</si>
  <si>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</si>
  <si>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</si>
  <si>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</si>
  <si>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</si>
  <si>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</si>
  <si>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</si>
  <si>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</si>
  <si>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</si>
  <si>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</si>
  <si>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</si>
  <si>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</si>
  <si>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</si>
  <si>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</si>
  <si>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</si>
  <si>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</si>
  <si>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</si>
  <si>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</si>
  <si>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</si>
  <si>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</si>
  <si>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</si>
  <si>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</si>
  <si>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</si>
  <si>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</si>
  <si>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</si>
  <si>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</si>
  <si>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</si>
  <si>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</si>
  <si>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</si>
  <si>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</si>
  <si>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</si>
  <si>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</si>
  <si>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</si>
  <si>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</si>
  <si>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</si>
  <si>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</si>
  <si>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</si>
  <si>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</si>
  <si>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</si>
  <si>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</si>
  <si>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</si>
  <si>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</si>
  <si>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</si>
  <si>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</si>
  <si>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</si>
  <si>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</si>
  <si>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</si>
  <si>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</si>
  <si>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</si>
  <si>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</si>
  <si>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</si>
  <si>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</si>
  <si>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</si>
  <si>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</si>
  <si>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</si>
  <si>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</si>
  <si>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</si>
  <si>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</si>
  <si>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</si>
  <si>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</si>
  <si>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</si>
  <si>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</si>
  <si>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</si>
  <si>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</si>
  <si>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</si>
  <si>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</si>
  <si>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</si>
  <si>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</si>
  <si>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</si>
  <si>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</si>
  <si>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</si>
  <si>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</si>
  <si>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</si>
  <si>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</si>
  <si>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</si>
  <si>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</si>
  <si>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</si>
  <si>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</si>
  <si>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</si>
  <si>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</si>
  <si>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</si>
  <si>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</si>
  <si>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</si>
  <si>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</si>
  <si>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</si>
  <si>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</si>
  <si>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</si>
  <si>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</si>
  <si>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</si>
  <si>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</si>
  <si>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</si>
  <si>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</si>
  <si>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</si>
  <si>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</si>
  <si>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</si>
  <si>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</si>
  <si>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</si>
  <si>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</si>
  <si>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</si>
  <si>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</si>
  <si>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</si>
  <si>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</si>
  <si>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</si>
  <si>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</si>
  <si>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</si>
  <si>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</si>
  <si>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</si>
  <si>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</si>
  <si>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</si>
  <si>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</si>
  <si>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</si>
  <si>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</si>
  <si>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</si>
  <si>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</si>
  <si>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</si>
  <si>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</si>
  <si>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</si>
  <si>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</si>
  <si>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</si>
  <si>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</si>
  <si>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</si>
  <si>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</si>
  <si>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</si>
  <si>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</si>
  <si>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</si>
  <si>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</si>
  <si>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</si>
  <si>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</si>
  <si>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</si>
  <si>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</si>
  <si>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</si>
  <si>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</si>
  <si>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</si>
  <si>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</si>
  <si>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</si>
  <si>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</si>
  <si>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</si>
  <si>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</si>
  <si>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</si>
  <si>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</si>
  <si>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</si>
  <si>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</si>
  <si>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</si>
  <si>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</si>
  <si>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</si>
  <si>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</si>
  <si>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</si>
  <si>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</si>
  <si>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</si>
  <si>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</si>
  <si>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</si>
  <si>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</si>
  <si>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</si>
  <si>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</si>
  <si>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</si>
  <si>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</si>
  <si>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</si>
  <si>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</si>
  <si>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</si>
  <si>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</si>
  <si>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</si>
  <si>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</si>
  <si>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</si>
  <si>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</si>
  <si>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</si>
  <si>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</si>
  <si>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</si>
  <si>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</si>
  <si>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</si>
  <si>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</si>
  <si>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</si>
  <si>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</si>
  <si>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</si>
  <si>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</si>
  <si>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</si>
  <si>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</si>
  <si>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</si>
  <si>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</si>
  <si>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</si>
  <si>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</si>
  <si>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</si>
  <si>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</si>
  <si>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</si>
  <si>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</si>
  <si>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</si>
  <si>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</si>
  <si>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</si>
  <si>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</si>
  <si>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</si>
  <si>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</si>
  <si>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</si>
  <si>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</si>
  <si>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</si>
  <si>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</si>
  <si>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</si>
  <si>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</si>
  <si>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</si>
  <si>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</si>
  <si>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</si>
  <si>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</si>
  <si>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</si>
  <si>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</si>
  <si>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</si>
  <si>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</si>
  <si>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</si>
  <si>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</si>
  <si>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</si>
  <si>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</si>
  <si>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</si>
  <si>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</si>
  <si>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</si>
  <si>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</si>
  <si>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</si>
  <si>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</si>
  <si>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</si>
  <si>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</si>
  <si>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</si>
  <si>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</si>
  <si>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</si>
  <si>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</si>
  <si>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</si>
  <si>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</si>
  <si>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</si>
  <si>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</si>
  <si>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</si>
  <si>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</si>
  <si>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</si>
  <si>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</si>
  <si>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</si>
  <si>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</si>
  <si>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</si>
  <si>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</si>
  <si>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</si>
  <si>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</si>
  <si>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</si>
  <si>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</si>
  <si>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</si>
  <si>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</si>
  <si>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</si>
  <si>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</si>
  <si>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</si>
  <si>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</si>
  <si>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</si>
  <si>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</si>
  <si>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</si>
  <si>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</si>
  <si>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</si>
  <si>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</si>
  <si>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</si>
  <si>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</si>
  <si>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</si>
  <si>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</si>
  <si>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</si>
  <si>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</si>
  <si>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</si>
  <si>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</si>
  <si>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</si>
  <si>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</si>
  <si>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</si>
  <si>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</si>
  <si>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</si>
  <si>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</si>
  <si>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</si>
  <si>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</si>
  <si>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</si>
  <si>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</si>
  <si>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</si>
  <si>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</si>
  <si>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</si>
  <si>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</si>
  <si>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</si>
  <si>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</si>
  <si>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</si>
  <si>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</si>
  <si>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</si>
  <si>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</si>
  <si>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</si>
  <si>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</si>
  <si>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</si>
  <si>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</si>
  <si>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</si>
  <si>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</si>
  <si>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</si>
  <si>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</si>
  <si>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</si>
  <si>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</si>
  <si>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</si>
  <si>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</si>
  <si>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</si>
  <si>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</si>
  <si>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</si>
  <si>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</si>
  <si>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</si>
  <si>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</si>
  <si>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</si>
  <si>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</si>
  <si>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</si>
  <si>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</si>
  <si>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</si>
  <si>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</si>
  <si>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</si>
  <si>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</si>
  <si>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</si>
  <si>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</si>
  <si>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</si>
  <si>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</si>
  <si>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</si>
  <si>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</si>
  <si>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</si>
  <si>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</si>
  <si>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</si>
  <si>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</si>
  <si>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</si>
  <si>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</si>
  <si>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</si>
  <si>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</si>
  <si>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</si>
  <si>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</si>
  <si>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</si>
  <si>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</si>
  <si>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</si>
  <si>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</si>
  <si>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</si>
  <si>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</si>
  <si>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</si>
  <si>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</si>
  <si>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</si>
  <si>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</si>
  <si>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</si>
  <si>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</si>
  <si>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</si>
  <si>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</si>
  <si>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</si>
  <si>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</si>
  <si>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</si>
  <si>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</si>
  <si>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</si>
  <si>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</si>
  <si>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</si>
  <si>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</si>
  <si>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</si>
  <si>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</si>
  <si>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</si>
  <si>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</si>
  <si>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</si>
  <si>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</si>
  <si>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</si>
  <si>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</si>
  <si>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</si>
  <si>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</si>
  <si>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</si>
  <si>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</si>
  <si>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</si>
  <si>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</si>
  <si>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</si>
  <si>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</si>
  <si>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</si>
  <si>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</si>
  <si>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</si>
  <si>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</si>
  <si>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</si>
  <si>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</si>
  <si>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</si>
  <si>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</si>
  <si>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</si>
  <si>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</si>
  <si>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</si>
  <si>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</si>
  <si>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</si>
  <si>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</si>
  <si>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</si>
  <si>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</si>
  <si>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</si>
  <si>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</si>
  <si>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</si>
  <si>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</si>
  <si>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</si>
  <si>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</si>
  <si>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</si>
  <si>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</si>
  <si>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</si>
  <si>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</si>
  <si>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</si>
  <si>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</si>
  <si>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</si>
  <si>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</si>
  <si>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</si>
  <si>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</si>
  <si>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</si>
  <si>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</si>
  <si>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</si>
  <si>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</si>
  <si>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</si>
  <si>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</si>
  <si>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</si>
  <si>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</si>
  <si>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</si>
  <si>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</si>
  <si>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</si>
  <si>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</si>
  <si>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</si>
  <si>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</si>
  <si>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</si>
  <si>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</si>
  <si>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</si>
  <si>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</si>
  <si>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</si>
  <si>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</si>
  <si>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</si>
  <si>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</si>
  <si>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</si>
  <si>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</si>
  <si>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</si>
  <si>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</si>
  <si>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</si>
  <si>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</si>
  <si>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</si>
  <si>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</si>
  <si>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</si>
  <si>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</si>
  <si>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</si>
  <si>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</si>
  <si>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</si>
  <si>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</si>
  <si>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</si>
  <si>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</si>
  <si>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</si>
  <si>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</si>
  <si>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</si>
  <si>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</si>
  <si>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</si>
  <si>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</si>
  <si>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</si>
  <si>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</si>
  <si>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</si>
  <si>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</si>
  <si>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</si>
  <si>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</si>
  <si>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</si>
  <si>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</si>
  <si>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</si>
  <si>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</si>
  <si>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</si>
  <si>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</si>
  <si>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</si>
  <si>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</si>
  <si>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</si>
  <si>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</si>
  <si>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</si>
  <si>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</si>
  <si>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</si>
  <si>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</si>
  <si>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</si>
  <si>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</si>
  <si>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</si>
  <si>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</si>
  <si>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</si>
  <si>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</si>
  <si>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</si>
  <si>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</si>
  <si>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</si>
  <si>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</si>
  <si>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</si>
  <si>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</si>
  <si>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</si>
  <si>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</si>
  <si>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</si>
  <si>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</si>
  <si>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</si>
  <si>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</si>
  <si>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</si>
  <si>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</si>
  <si>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</si>
  <si>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</si>
  <si>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</si>
  <si>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</si>
  <si>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</si>
  <si>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</si>
  <si>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</si>
  <si>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</si>
  <si>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</si>
  <si>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</si>
  <si>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</si>
  <si>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</si>
  <si>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</si>
  <si>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</si>
  <si>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</si>
  <si>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</si>
  <si>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</si>
  <si>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</si>
  <si>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</si>
  <si>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</si>
  <si>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</si>
  <si>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</si>
  <si>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</si>
  <si>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</si>
  <si>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</si>
  <si>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</si>
  <si>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</si>
  <si>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</si>
  <si>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</si>
  <si>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</si>
  <si>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</si>
  <si>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</si>
  <si>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</si>
  <si>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</si>
  <si>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</si>
  <si>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</si>
  <si>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</si>
  <si>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</si>
  <si>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</si>
  <si>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</si>
  <si>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</si>
  <si>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</si>
  <si>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</si>
  <si>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</si>
  <si>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</si>
  <si>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</si>
  <si>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</si>
  <si>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</si>
  <si>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</si>
  <si>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</si>
  <si>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</si>
  <si>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</si>
  <si>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</si>
  <si>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</si>
  <si>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</si>
  <si>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</si>
  <si>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</si>
  <si>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</si>
  <si>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</si>
  <si>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</si>
  <si>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</si>
  <si>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</si>
  <si>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</si>
  <si>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</si>
  <si>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</si>
  <si>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</si>
  <si>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</si>
  <si>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</si>
  <si>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</si>
  <si>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</si>
  <si>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</si>
  <si>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</si>
  <si>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</si>
  <si>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</si>
  <si>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</si>
  <si>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</si>
  <si>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</si>
  <si>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</si>
  <si>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</si>
  <si>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</si>
  <si>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</si>
  <si>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</si>
  <si>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</si>
  <si>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</si>
  <si>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</si>
  <si>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</si>
  <si>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</si>
  <si>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</si>
  <si>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</si>
  <si>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</si>
  <si>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</si>
  <si>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</si>
  <si>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</si>
  <si>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</si>
  <si>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</si>
  <si>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</si>
  <si>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</si>
  <si>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</si>
  <si>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</si>
  <si>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</si>
  <si>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</si>
  <si>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</si>
  <si>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</si>
  <si>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</si>
  <si>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</si>
  <si>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</si>
  <si>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</si>
  <si>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</si>
  <si>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</si>
  <si>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</si>
  <si>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</si>
  <si>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</si>
  <si>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</si>
  <si>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</si>
  <si>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</si>
  <si>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</si>
  <si>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</si>
  <si>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</si>
  <si>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</si>
  <si>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</si>
  <si>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</si>
  <si>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</si>
  <si>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</si>
  <si>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</si>
  <si>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</si>
  <si>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</si>
  <si>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</si>
  <si>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</si>
  <si>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</si>
  <si>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</si>
  <si>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</si>
  <si>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</si>
  <si>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</si>
  <si>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</si>
  <si>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</si>
  <si>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</si>
  <si>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</si>
  <si>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</si>
  <si>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</si>
  <si>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</si>
  <si>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</si>
  <si>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</si>
  <si>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</si>
  <si>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</si>
  <si>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</si>
  <si>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</si>
  <si>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</si>
  <si>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</si>
  <si>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</si>
  <si>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</si>
  <si>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</si>
  <si>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</si>
  <si>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</si>
  <si>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</si>
  <si>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</si>
  <si>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</si>
  <si>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</si>
  <si>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</si>
  <si>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</si>
  <si>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</si>
  <si>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</si>
  <si>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</si>
  <si>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</si>
  <si>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</si>
  <si>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</si>
  <si>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</si>
  <si>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</si>
  <si>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</si>
  <si>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</si>
  <si>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</si>
  <si>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</si>
  <si>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</si>
  <si>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</si>
  <si>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</si>
  <si>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</si>
  <si>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</si>
  <si>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</si>
  <si>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</si>
  <si>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</si>
  <si>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</si>
  <si>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</si>
  <si>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</si>
  <si>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</si>
  <si>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</si>
  <si>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</si>
  <si>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</si>
  <si>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</si>
  <si>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</si>
  <si>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</si>
  <si>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</si>
  <si>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</si>
  <si>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</si>
  <si>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</si>
  <si>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</si>
  <si>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</si>
  <si>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</si>
  <si>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</si>
  <si>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</si>
  <si>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</si>
  <si>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</si>
  <si>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</si>
  <si>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</si>
  <si>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</si>
  <si>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</si>
  <si>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</si>
  <si>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</si>
  <si>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</si>
  <si>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</si>
  <si>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</si>
  <si>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</si>
  <si>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</si>
  <si>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</si>
  <si>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</si>
  <si>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</si>
  <si>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</si>
  <si>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</si>
  <si>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</si>
  <si>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</si>
  <si>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</si>
  <si>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</si>
  <si>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</si>
  <si>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</si>
  <si>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</si>
  <si>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</si>
  <si>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</si>
  <si>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</si>
  <si>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</si>
  <si>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</si>
  <si>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</si>
  <si>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</si>
  <si>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</si>
  <si>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</si>
  <si>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</si>
  <si>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</si>
  <si>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</si>
  <si>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</si>
  <si>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</si>
  <si>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</si>
  <si>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</si>
  <si>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</si>
  <si>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</si>
  <si>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</si>
  <si>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</si>
  <si>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</si>
  <si>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</si>
  <si>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</si>
  <si>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</si>
  <si>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</si>
  <si>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</si>
  <si>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</si>
  <si>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</si>
  <si>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</si>
  <si>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</si>
  <si>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</si>
  <si>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</si>
  <si>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</si>
  <si>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</si>
  <si>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</si>
  <si>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</si>
  <si>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</si>
  <si>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</si>
  <si>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</si>
  <si>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</si>
  <si>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</si>
  <si>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</si>
  <si>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</si>
  <si>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</si>
  <si>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</si>
  <si>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</si>
  <si>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</si>
  <si>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</si>
  <si>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</si>
  <si>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</si>
  <si>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</si>
  <si>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</si>
  <si>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</si>
  <si>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</si>
  <si>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</si>
  <si>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</si>
  <si>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</si>
  <si>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</si>
  <si>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</si>
  <si>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</si>
  <si>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</si>
  <si>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</si>
  <si>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</si>
  <si>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</si>
  <si>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</si>
  <si>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</si>
  <si>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</si>
  <si>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</si>
  <si>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</si>
  <si>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</si>
  <si>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</si>
  <si>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</si>
  <si>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</si>
  <si>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</si>
  <si>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</si>
  <si>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</si>
  <si>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</si>
  <si>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</si>
  <si>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</si>
  <si>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</si>
  <si>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</si>
  <si>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</si>
  <si>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</si>
  <si>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</si>
  <si>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</si>
  <si>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</si>
  <si>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</si>
  <si>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</si>
  <si>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</si>
  <si>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</si>
  <si>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</si>
  <si>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</si>
  <si>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</si>
  <si>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</si>
  <si>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</si>
  <si>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</si>
  <si>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</si>
  <si>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</si>
  <si>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</si>
  <si>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</si>
  <si>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</si>
  <si>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</si>
  <si>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</si>
  <si>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</si>
  <si>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</si>
  <si>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</si>
  <si>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</si>
  <si>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</si>
  <si>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</si>
  <si>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</si>
  <si>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</si>
  <si>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</si>
  <si>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</si>
  <si>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</si>
  <si>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</si>
  <si>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</si>
  <si>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</si>
  <si>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</si>
  <si>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</si>
  <si>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</si>
  <si>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</si>
  <si>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</si>
  <si>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</si>
  <si>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</si>
  <si>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</si>
  <si>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</si>
  <si>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</si>
  <si>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</si>
  <si>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</si>
  <si>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</si>
  <si>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</si>
  <si>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</si>
  <si>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</si>
  <si>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</si>
  <si>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</si>
  <si>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</si>
  <si>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</si>
  <si>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</si>
  <si>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</si>
  <si>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</si>
  <si>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</si>
  <si>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</si>
  <si>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</si>
  <si>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</si>
  <si>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</si>
  <si>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</si>
  <si>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</si>
  <si>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</si>
  <si>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</si>
  <si>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</si>
  <si>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</si>
  <si>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</si>
  <si>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</si>
  <si>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</si>
  <si>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</si>
  <si>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</si>
  <si>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</si>
  <si>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</si>
  <si>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</si>
  <si>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</si>
  <si>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</si>
  <si>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</si>
  <si>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</si>
  <si>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</si>
  <si>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</si>
  <si>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</si>
  <si>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</si>
  <si>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</si>
  <si>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</si>
  <si>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</si>
  <si>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</si>
  <si>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</si>
  <si>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</si>
  <si>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</si>
  <si>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</si>
  <si>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</si>
  <si>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</si>
  <si>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</si>
  <si>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</si>
  <si>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</si>
  <si>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</si>
  <si>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</si>
  <si>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</si>
  <si>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</si>
  <si>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</si>
  <si>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</si>
  <si>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</si>
  <si>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</si>
  <si>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</si>
  <si>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</si>
  <si>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</si>
  <si>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</si>
  <si>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</si>
  <si>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</si>
  <si>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</si>
  <si>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</si>
  <si>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</si>
  <si>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</si>
  <si>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</si>
  <si>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</si>
  <si>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</si>
  <si>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</si>
  <si>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</si>
  <si>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</si>
  <si>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</si>
  <si>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</si>
  <si>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</si>
  <si>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</si>
  <si>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</si>
  <si>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</si>
  <si>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</si>
  <si>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</si>
  <si>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</si>
  <si>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</si>
  <si>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</si>
  <si>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</si>
  <si>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</si>
  <si>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</si>
  <si>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</si>
  <si>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</si>
  <si>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</si>
  <si>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</si>
  <si>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</si>
  <si>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</si>
  <si>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</si>
  <si>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</si>
  <si>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</si>
  <si>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</si>
  <si>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</si>
  <si>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</si>
  <si>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</si>
  <si>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</si>
  <si>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</si>
  <si>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</si>
  <si>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</si>
  <si>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</si>
  <si>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</si>
  <si>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</si>
  <si>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</si>
  <si>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</si>
  <si>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</si>
  <si>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</si>
  <si>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</si>
  <si>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</si>
  <si>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</si>
  <si>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</si>
  <si>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</si>
  <si>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</si>
  <si>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</si>
  <si>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</si>
  <si>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</si>
  <si>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</si>
  <si>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</si>
  <si>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</si>
  <si>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</si>
  <si>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</si>
  <si>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</si>
  <si>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</si>
  <si>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</si>
  <si>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</si>
  <si>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</si>
  <si>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</si>
  <si>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</si>
  <si>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</si>
  <si>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</si>
  <si>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</si>
  <si>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</si>
  <si>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</si>
  <si>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</si>
  <si>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</si>
  <si>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</si>
  <si>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</si>
  <si>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</si>
  <si>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</si>
  <si>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</si>
  <si>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</si>
  <si>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</si>
  <si>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</si>
  <si>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</si>
  <si>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</si>
  <si>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</si>
  <si>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</si>
  <si>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</si>
  <si>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</si>
  <si>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</si>
  <si>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</si>
  <si>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</si>
  <si>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</si>
  <si>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</si>
  <si>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</si>
  <si>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</si>
  <si>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</si>
  <si>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</si>
  <si>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</si>
  <si>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</si>
  <si>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</si>
  <si>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</si>
  <si>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</si>
  <si>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</si>
  <si>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</si>
  <si>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</si>
  <si>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</si>
  <si>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</si>
  <si>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</si>
  <si>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</si>
  <si>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</si>
  <si>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</si>
  <si>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</si>
  <si>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</si>
  <si>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</si>
  <si>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</si>
  <si>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</si>
  <si>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</si>
  <si>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</si>
  <si>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</si>
  <si>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</si>
  <si>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</si>
  <si>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</si>
  <si>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</si>
  <si>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</si>
  <si>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</si>
  <si>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</si>
  <si>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</si>
  <si>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</si>
  <si>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</si>
  <si>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</si>
  <si>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</si>
  <si>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</si>
  <si>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</si>
  <si>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</si>
  <si>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</si>
  <si>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</si>
  <si>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</si>
  <si>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</si>
  <si>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</si>
  <si>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</si>
  <si>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</si>
  <si>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</si>
  <si>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</si>
  <si>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</si>
  <si>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</si>
  <si>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</si>
  <si>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</si>
  <si>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</si>
  <si>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</si>
  <si>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</si>
  <si>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</si>
  <si>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</si>
  <si>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</si>
  <si>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</si>
  <si>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</si>
  <si>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</si>
  <si>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</si>
  <si>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</si>
  <si>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</si>
  <si>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</si>
  <si>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</si>
  <si>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</si>
  <si>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</si>
  <si>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</si>
  <si>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</si>
  <si>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</si>
  <si>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</si>
  <si>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</si>
  <si>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</si>
  <si>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</si>
  <si>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</si>
  <si>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</si>
  <si>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</si>
  <si>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</si>
  <si>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</si>
  <si>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</si>
  <si>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</si>
  <si>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</si>
  <si>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</si>
  <si>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</si>
  <si>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</si>
  <si>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</si>
  <si>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</si>
  <si>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</si>
  <si>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</si>
  <si>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</si>
  <si>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</si>
  <si>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</si>
  <si>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</si>
  <si>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</si>
  <si>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</si>
  <si>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</si>
  <si>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</si>
  <si>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</si>
  <si>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</si>
  <si>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</si>
  <si>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</si>
  <si>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</si>
  <si>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</si>
  <si>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</si>
  <si>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</si>
  <si>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</si>
  <si>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</si>
  <si>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</si>
  <si>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</si>
  <si>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</si>
  <si>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</si>
  <si>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</si>
  <si>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</si>
  <si>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</si>
  <si>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</si>
  <si>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</si>
  <si>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</si>
  <si>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</si>
  <si>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</si>
  <si>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</si>
  <si>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</si>
  <si>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</si>
  <si>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</si>
  <si>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</si>
  <si>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</si>
  <si>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</si>
  <si>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</si>
  <si>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</si>
  <si>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</si>
  <si>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</si>
  <si>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</si>
  <si>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</si>
  <si>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</si>
  <si>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</si>
  <si>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</si>
  <si>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</si>
  <si>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</si>
  <si>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</si>
  <si>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</si>
  <si>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</si>
  <si>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</si>
  <si>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</si>
  <si>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</si>
  <si>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</si>
  <si>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</si>
  <si>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</si>
  <si>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</si>
  <si>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</si>
  <si>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</si>
  <si>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</si>
  <si>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</si>
  <si>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</si>
  <si>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</si>
  <si>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</si>
  <si>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</si>
  <si>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</si>
  <si>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</si>
  <si>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</si>
  <si>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</si>
  <si>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</si>
  <si>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</si>
  <si>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</si>
  <si>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</si>
  <si>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</si>
  <si>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</si>
  <si>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</si>
  <si>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</si>
  <si>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</si>
  <si>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</si>
  <si>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</si>
  <si>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</si>
  <si>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</si>
  <si>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</si>
  <si>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</si>
  <si>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</si>
  <si>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</si>
  <si>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</si>
  <si>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</si>
  <si>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</si>
  <si>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</si>
  <si>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</si>
  <si>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</si>
  <si>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</si>
  <si>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</si>
  <si>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</si>
  <si>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</si>
  <si>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</si>
  <si>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</si>
  <si>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</si>
  <si>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</si>
  <si>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</si>
  <si>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</si>
  <si>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</si>
  <si>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</si>
  <si>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</si>
  <si>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</si>
  <si>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</si>
  <si>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</si>
  <si>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</si>
  <si>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</si>
  <si>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</si>
  <si>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</si>
  <si>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</si>
  <si>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</si>
  <si>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</si>
  <si>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</si>
  <si>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</si>
  <si>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</si>
  <si>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</si>
  <si>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</si>
  <si>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</si>
  <si>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</si>
  <si>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</si>
  <si>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</si>
  <si>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</si>
  <si>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</si>
  <si>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</si>
  <si>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</si>
  <si>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</si>
  <si>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</si>
  <si>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</si>
  <si>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</si>
  <si>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</si>
  <si>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</si>
  <si>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</si>
  <si>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</si>
  <si>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</si>
  <si>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</si>
  <si>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</si>
  <si>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</si>
  <si>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</si>
  <si>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</si>
  <si>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</si>
  <si>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</si>
  <si>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</si>
  <si>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</si>
  <si>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</si>
  <si>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</si>
  <si>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</si>
  <si>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</si>
  <si>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</si>
  <si>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</si>
  <si>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</si>
  <si>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</si>
  <si>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</si>
  <si>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</si>
  <si>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</si>
  <si>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</si>
  <si>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</si>
  <si>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</si>
  <si>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</si>
  <si>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</si>
  <si>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</si>
  <si>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</si>
  <si>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</si>
  <si>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</si>
  <si>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</si>
  <si>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</si>
  <si>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</si>
  <si>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</si>
  <si>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</si>
  <si>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</si>
  <si>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</si>
  <si>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</si>
  <si>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</si>
  <si>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</si>
  <si>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</si>
  <si>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</si>
  <si>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</si>
  <si>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</si>
  <si>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</si>
  <si>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</si>
  <si>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</si>
  <si>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</si>
  <si>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</si>
  <si>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</si>
  <si>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</si>
  <si>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</si>
  <si>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</si>
  <si>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</si>
  <si>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</si>
  <si>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</si>
  <si>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</si>
  <si>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</si>
  <si>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</si>
  <si>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</si>
  <si>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</si>
  <si>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</si>
  <si>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</si>
  <si>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</si>
  <si>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</si>
  <si>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</si>
  <si>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</si>
  <si>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</si>
  <si>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</si>
  <si>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</si>
  <si>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</si>
  <si>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</si>
  <si>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</si>
  <si>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</si>
  <si>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</si>
  <si>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</si>
  <si>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</si>
  <si>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</si>
  <si>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</si>
  <si>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</si>
  <si>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</si>
  <si>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</si>
  <si>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</si>
  <si>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</si>
  <si>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</si>
  <si>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</si>
  <si>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</si>
  <si>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</si>
  <si>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</si>
  <si>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</si>
  <si>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</si>
  <si>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</si>
  <si>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</si>
  <si>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</si>
  <si>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</si>
  <si>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</si>
  <si>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</si>
  <si>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</si>
  <si>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</si>
  <si>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</si>
  <si>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</si>
  <si>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</si>
  <si>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</si>
  <si>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</si>
  <si>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</si>
  <si>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</si>
  <si>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</si>
  <si>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</si>
  <si>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</si>
  <si>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</si>
  <si>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</si>
  <si>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</si>
  <si>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</si>
  <si>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</si>
  <si>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</si>
  <si>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</si>
  <si>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</si>
  <si>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</si>
  <si>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</si>
  <si>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</si>
  <si>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</si>
  <si>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</si>
  <si>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</si>
  <si>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</si>
  <si>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</si>
  <si>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</si>
  <si>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</si>
  <si>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</si>
  <si>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</si>
  <si>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</si>
  <si>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</si>
  <si>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</si>
  <si>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</si>
  <si>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</si>
  <si>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</si>
  <si>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</si>
  <si>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</si>
  <si>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</si>
  <si>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</si>
  <si>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</si>
  <si>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</si>
  <si>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</si>
  <si>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</si>
  <si>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</si>
  <si>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</si>
  <si>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</si>
  <si>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</si>
  <si>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</si>
  <si>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</si>
  <si>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</si>
  <si>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</si>
  <si>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</si>
  <si>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</si>
  <si>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</si>
  <si>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</si>
  <si>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</si>
  <si>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</si>
  <si>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</si>
  <si>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</si>
  <si>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</si>
  <si>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</si>
  <si>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</si>
  <si>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</si>
  <si>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</si>
  <si>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</si>
  <si>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</si>
  <si>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</si>
  <si>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</si>
  <si>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</si>
  <si>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</si>
  <si>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</si>
  <si>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</si>
  <si>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</si>
  <si>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</si>
  <si>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</si>
  <si>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</si>
  <si>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</si>
  <si>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</si>
  <si>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</si>
  <si>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</si>
  <si>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</si>
  <si>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</si>
  <si>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</si>
  <si>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</si>
  <si>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</si>
  <si>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</si>
  <si>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</si>
  <si>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</si>
  <si>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</si>
  <si>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</si>
  <si>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</si>
  <si>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</si>
  <si>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</si>
  <si>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</si>
  <si>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</si>
  <si>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</si>
  <si>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</si>
  <si>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</si>
  <si>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</si>
  <si>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</si>
  <si>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</si>
  <si>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</si>
  <si>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</si>
  <si>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</si>
  <si>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</si>
  <si>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</si>
  <si>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</si>
  <si>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</si>
  <si>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</si>
  <si>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</si>
  <si>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</si>
  <si>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</si>
  <si>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</si>
  <si>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</si>
  <si>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</si>
  <si>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</si>
  <si>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</si>
  <si>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</si>
  <si>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</si>
  <si>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</si>
  <si>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</si>
  <si>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</si>
  <si>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</si>
  <si>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</si>
  <si>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</si>
  <si>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</si>
  <si>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</si>
  <si>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</si>
  <si>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</si>
  <si>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</si>
  <si>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</si>
  <si>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</si>
  <si>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</si>
  <si>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</si>
  <si>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</si>
  <si>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</si>
  <si>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</si>
  <si>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</si>
  <si>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</si>
  <si>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</si>
  <si>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</si>
  <si>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</si>
  <si>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</si>
  <si>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</si>
  <si>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</si>
  <si>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</si>
  <si>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</si>
  <si>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</si>
  <si>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</si>
  <si>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</si>
  <si>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</si>
  <si>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</si>
  <si>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</si>
  <si>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</si>
  <si>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</si>
  <si>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</si>
  <si>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</si>
  <si>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</si>
  <si>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</si>
  <si>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</si>
  <si>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</si>
  <si>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</si>
  <si>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</si>
  <si>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</si>
  <si>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</si>
  <si>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</si>
  <si>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</si>
  <si>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</si>
  <si>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</si>
  <si>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</si>
  <si>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</si>
  <si>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</si>
  <si>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</si>
  <si>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</si>
  <si>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</si>
  <si>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</si>
  <si>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</si>
  <si>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</si>
  <si>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</si>
  <si>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</si>
  <si>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</si>
  <si>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</si>
  <si>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</si>
  <si>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</si>
  <si>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</si>
  <si>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</si>
  <si>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</si>
  <si>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</si>
  <si>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</si>
  <si>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</si>
  <si>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</si>
  <si>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</si>
  <si>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</si>
  <si>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</si>
  <si>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</si>
  <si>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</si>
  <si>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</si>
  <si>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</si>
  <si>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</si>
  <si>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</si>
  <si>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</si>
  <si>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</si>
  <si>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</si>
  <si>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</si>
  <si>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</si>
  <si>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</si>
  <si>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</si>
  <si>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</si>
  <si>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</si>
  <si>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</si>
  <si>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</si>
  <si>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</si>
  <si>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</si>
  <si>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</si>
  <si>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</si>
  <si>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</si>
  <si>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</si>
  <si>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</si>
  <si>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</si>
  <si>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</si>
  <si>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</si>
  <si>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</si>
  <si>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</si>
  <si>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</si>
  <si>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</si>
  <si>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</si>
  <si>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</si>
  <si>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</si>
  <si>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</si>
  <si>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</si>
  <si>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</si>
  <si>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</si>
  <si>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</si>
  <si>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</si>
  <si>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</si>
  <si>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</si>
  <si>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</si>
  <si>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</si>
  <si>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</si>
  <si>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</si>
  <si>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</si>
  <si>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</si>
  <si>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</si>
  <si>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</si>
  <si>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</si>
  <si>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</si>
  <si>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</si>
  <si>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</si>
  <si>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</si>
  <si>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</si>
  <si>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</si>
  <si>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</si>
  <si>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</si>
  <si>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</si>
  <si>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</si>
  <si>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</si>
  <si>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</si>
  <si>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</si>
  <si>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</si>
  <si>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</si>
  <si>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</si>
  <si>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</si>
  <si>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</si>
  <si>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</si>
  <si>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</si>
  <si>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</si>
  <si>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</si>
  <si>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</si>
  <si>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</si>
  <si>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</si>
  <si>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</si>
  <si>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</si>
  <si>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</si>
  <si>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</si>
  <si>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</si>
  <si>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</si>
  <si>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</si>
  <si>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</si>
  <si>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</si>
  <si>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</si>
  <si>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</si>
  <si>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</si>
  <si>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</si>
  <si>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</si>
  <si>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</si>
  <si>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</si>
  <si>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</si>
  <si>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</si>
  <si>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</si>
  <si>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</si>
  <si>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</si>
  <si>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</si>
  <si>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</si>
  <si>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</si>
  <si>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</si>
  <si>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</si>
  <si>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</si>
  <si>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</si>
  <si>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</si>
  <si>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</si>
  <si>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</si>
  <si>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</si>
  <si>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</si>
  <si>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</si>
  <si>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</si>
  <si>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</si>
  <si>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</si>
  <si>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</si>
  <si>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</si>
  <si>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</si>
  <si>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</si>
  <si>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</si>
  <si>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</si>
  <si>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</si>
  <si>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</si>
  <si>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</si>
  <si>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</si>
  <si>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</si>
  <si>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</si>
  <si>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</si>
  <si>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</si>
  <si>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</si>
  <si>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</si>
  <si>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</si>
  <si>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</si>
  <si>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</si>
  <si>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</si>
  <si>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</si>
  <si>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</si>
  <si>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</si>
  <si>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</si>
  <si>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</si>
  <si>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</si>
  <si>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</si>
  <si>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</si>
  <si>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</si>
  <si>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</si>
  <si>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</si>
  <si>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</si>
  <si>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</si>
  <si>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</si>
  <si>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</si>
  <si>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</si>
  <si>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</si>
  <si>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</si>
  <si>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</si>
  <si>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</si>
  <si>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</si>
  <si>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</si>
  <si>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</si>
  <si>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</si>
  <si>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</si>
  <si>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</si>
  <si>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</si>
  <si>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</si>
  <si>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</si>
  <si>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</si>
  <si>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</si>
  <si>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</si>
  <si>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</si>
  <si>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</si>
  <si>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</si>
  <si>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</si>
  <si>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</si>
  <si>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</si>
  <si>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</si>
  <si>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</si>
  <si>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</si>
  <si>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</si>
  <si>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</si>
  <si>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</si>
  <si>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</si>
  <si>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</si>
  <si>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</si>
  <si>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</si>
  <si>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</si>
  <si>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</si>
  <si>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</si>
  <si>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</si>
  <si>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</si>
  <si>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</si>
  <si>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</si>
  <si>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</si>
  <si>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</si>
  <si>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</si>
  <si>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</si>
  <si>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</si>
  <si>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</si>
  <si>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</si>
  <si>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</si>
  <si>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</si>
  <si>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</si>
  <si>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</si>
  <si>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</si>
  <si>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</si>
  <si>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</si>
  <si>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</si>
  <si>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</si>
  <si>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</si>
  <si>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</si>
  <si>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</si>
  <si>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</si>
  <si>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</si>
  <si>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</si>
  <si>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</si>
  <si>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</si>
  <si>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</si>
  <si>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</si>
  <si>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</si>
  <si>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</si>
  <si>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</si>
  <si>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</si>
  <si>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</si>
  <si>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</si>
  <si>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</si>
  <si>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</si>
  <si>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</si>
  <si>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</si>
  <si>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</si>
  <si>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</si>
  <si>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</si>
  <si>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</si>
  <si>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</si>
  <si>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</si>
  <si>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</si>
  <si>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</si>
  <si>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</si>
  <si>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</si>
  <si>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</si>
  <si>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</si>
  <si>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</si>
  <si>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</si>
  <si>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</si>
  <si>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</si>
  <si>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</si>
  <si>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</si>
  <si>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</si>
  <si>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</si>
  <si>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</si>
  <si>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</si>
  <si>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</si>
  <si>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</si>
  <si>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</si>
  <si>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</si>
  <si>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</si>
  <si>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</si>
  <si>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</si>
  <si>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</si>
  <si>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</si>
  <si>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</si>
  <si>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</si>
  <si>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</si>
  <si>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</si>
  <si>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</si>
  <si>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</si>
  <si>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</si>
  <si>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</si>
  <si>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</si>
  <si>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</si>
  <si>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</si>
  <si>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</si>
  <si>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</si>
  <si>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</si>
  <si>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</si>
  <si>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</si>
  <si>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</si>
  <si>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</si>
  <si>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</si>
  <si>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</si>
  <si>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</si>
  <si>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</si>
  <si>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</si>
  <si>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</si>
  <si>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</si>
  <si>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</si>
  <si>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</si>
  <si>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</si>
  <si>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</si>
  <si>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</si>
  <si>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</si>
  <si>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</si>
  <si>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</si>
  <si>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</si>
  <si>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</si>
  <si>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</si>
  <si>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</si>
  <si>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</si>
  <si>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</si>
  <si>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</si>
  <si>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</si>
  <si>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</si>
  <si>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</si>
  <si>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</si>
  <si>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</si>
  <si>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</si>
  <si>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</si>
  <si>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</si>
  <si>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</si>
  <si>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</si>
  <si>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</si>
  <si>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</si>
  <si>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</si>
  <si>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</si>
  <si>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</si>
  <si>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</si>
  <si>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</si>
  <si>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</si>
  <si>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</si>
  <si>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</si>
  <si>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</si>
  <si>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</si>
  <si>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</si>
  <si>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</si>
  <si>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</si>
  <si>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</si>
  <si>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</si>
  <si>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</si>
  <si>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</si>
  <si>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</si>
  <si>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</si>
  <si>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</si>
  <si>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</si>
  <si>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</si>
  <si>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</si>
  <si>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</si>
  <si>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</si>
  <si>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</si>
  <si>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</si>
  <si>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</si>
  <si>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</si>
  <si>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</si>
  <si>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</si>
  <si>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</si>
  <si>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</si>
  <si>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</si>
  <si>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</si>
  <si>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</si>
  <si>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</si>
  <si>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</si>
  <si>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</si>
  <si>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</si>
  <si>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</si>
  <si>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</si>
  <si>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</si>
  <si>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</si>
  <si>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</si>
  <si>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</si>
  <si>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</si>
  <si>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</si>
  <si>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</si>
  <si>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</si>
  <si>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</si>
  <si>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</si>
  <si>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</si>
  <si>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</si>
  <si>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</si>
  <si>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</si>
  <si>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</si>
  <si>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</si>
  <si>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</si>
  <si>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</si>
  <si>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</si>
  <si>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</si>
  <si>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</si>
  <si>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</si>
  <si>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</si>
  <si>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</si>
  <si>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</si>
  <si>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</si>
  <si>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</si>
  <si>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</si>
  <si>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</si>
  <si>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</si>
  <si>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</si>
  <si>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</si>
  <si>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</si>
  <si>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</si>
  <si>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</si>
  <si>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</si>
  <si>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</si>
  <si>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</si>
  <si>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</si>
  <si>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</si>
  <si>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</si>
  <si>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</si>
  <si>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</si>
  <si>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</si>
  <si>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</si>
  <si>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</si>
  <si>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</si>
  <si>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</si>
  <si>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</si>
  <si>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</si>
  <si>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</si>
  <si>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</si>
  <si>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</si>
  <si>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</si>
  <si>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</si>
  <si>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</si>
  <si>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</si>
  <si>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</si>
  <si>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</si>
  <si>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</si>
  <si>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</si>
  <si>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</si>
  <si>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</si>
  <si>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</si>
  <si>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</si>
  <si>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</si>
  <si>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</si>
  <si>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</si>
  <si>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</si>
  <si>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</si>
  <si>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</si>
  <si>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</si>
  <si>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</si>
  <si>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</si>
  <si>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</si>
  <si>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</si>
  <si>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</si>
  <si>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</si>
  <si>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</si>
  <si>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</si>
  <si>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</si>
  <si>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</si>
  <si>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</si>
  <si>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</si>
  <si>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</si>
  <si>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</si>
  <si>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</si>
  <si>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</si>
  <si>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</si>
  <si>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</si>
  <si>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</si>
  <si>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</si>
  <si>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</si>
  <si>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</si>
  <si>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</si>
  <si>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</si>
  <si>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</si>
  <si>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</si>
  <si>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</si>
  <si>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</si>
  <si>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</si>
  <si>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</si>
  <si>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</si>
  <si>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</si>
  <si>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</si>
  <si>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</si>
  <si>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</si>
  <si>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</si>
  <si>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</si>
  <si>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</si>
  <si>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</si>
  <si>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</si>
  <si>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</si>
  <si>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</si>
  <si>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</si>
  <si>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</si>
  <si>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</si>
  <si>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</si>
  <si>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</si>
  <si>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</si>
  <si>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</si>
  <si>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</si>
  <si>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</si>
  <si>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</si>
  <si>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</si>
  <si>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</si>
  <si>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</si>
  <si>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</si>
  <si>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</si>
  <si>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</si>
  <si>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</si>
  <si>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</si>
  <si>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</si>
  <si>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</si>
  <si>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</si>
  <si>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</si>
  <si>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</si>
  <si>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</si>
  <si>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</si>
  <si>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</si>
  <si>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</si>
  <si>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</si>
  <si>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</si>
  <si>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</si>
  <si>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</si>
  <si>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</si>
  <si>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</si>
  <si>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</si>
  <si>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</si>
  <si>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</si>
  <si>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</si>
  <si>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</si>
  <si>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</si>
  <si>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</si>
  <si>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</si>
  <si>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</si>
  <si>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</si>
  <si>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</si>
  <si>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</si>
  <si>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</si>
  <si>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</si>
  <si>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</si>
  <si>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</si>
  <si>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</si>
  <si>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</si>
  <si>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</si>
  <si>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</si>
  <si>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</si>
  <si>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</si>
  <si>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</si>
  <si>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</si>
  <si>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</si>
  <si>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</si>
  <si>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</si>
  <si>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</si>
  <si>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</si>
  <si>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</si>
  <si>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</si>
  <si>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</si>
  <si>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</si>
  <si>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</si>
  <si>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</si>
  <si>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</si>
  <si>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</si>
  <si>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</si>
  <si>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</si>
  <si>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</si>
  <si>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</si>
  <si>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</si>
  <si>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</si>
  <si>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</si>
  <si>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</si>
  <si>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</si>
  <si>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</si>
  <si>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</si>
  <si>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</si>
  <si>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</si>
  <si>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</si>
  <si>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</si>
  <si>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</si>
  <si>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</si>
  <si>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</si>
  <si>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</si>
  <si>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</si>
  <si>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</si>
  <si>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</si>
  <si>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</si>
  <si>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</si>
  <si>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</si>
  <si>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</si>
  <si>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</si>
  <si>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</si>
  <si>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</si>
  <si>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</si>
  <si>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</si>
  <si>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</si>
  <si>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</si>
  <si>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</si>
  <si>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</si>
  <si>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</si>
  <si>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</si>
  <si>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</si>
  <si>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</si>
  <si>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</si>
  <si>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</si>
  <si>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</si>
  <si>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</si>
  <si>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</si>
  <si>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</si>
  <si>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</si>
  <si>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</si>
  <si>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</si>
  <si>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</si>
  <si>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</si>
  <si>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</si>
  <si>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</si>
  <si>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</si>
  <si>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</si>
  <si>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</si>
  <si>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</si>
  <si>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</si>
  <si>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</si>
  <si>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</si>
  <si>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</si>
  <si>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</si>
  <si>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</si>
  <si>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</si>
  <si>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</si>
  <si>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</si>
  <si>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</si>
  <si>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</si>
  <si>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</si>
  <si>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</si>
  <si>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</si>
  <si>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</si>
  <si>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</si>
  <si>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</si>
  <si>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</si>
  <si>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</si>
  <si>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</si>
  <si>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</si>
  <si>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</si>
  <si>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</si>
  <si>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</si>
  <si>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</si>
  <si>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</si>
  <si>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</si>
  <si>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</si>
  <si>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</si>
  <si>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</si>
  <si>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</si>
  <si>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</si>
  <si>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</si>
  <si>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</si>
  <si>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</si>
  <si>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</si>
  <si>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</si>
  <si>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</si>
  <si>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</si>
  <si>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</si>
  <si>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</si>
  <si>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</si>
  <si>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</si>
  <si>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</si>
  <si>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</si>
  <si>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</si>
  <si>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</si>
  <si>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</si>
  <si>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</si>
  <si>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</si>
  <si>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</si>
  <si>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</si>
  <si>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</si>
  <si>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</si>
  <si>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</si>
  <si>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</si>
  <si>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</si>
  <si>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</si>
  <si>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</si>
  <si>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</si>
  <si>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</si>
  <si>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</si>
  <si>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</si>
  <si>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</si>
  <si>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</si>
  <si>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</si>
  <si>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</si>
  <si>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</si>
  <si>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</si>
  <si>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</si>
  <si>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</si>
  <si>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</si>
  <si>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</si>
  <si>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</si>
  <si>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</si>
  <si>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</si>
  <si>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</si>
  <si>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</si>
  <si>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</si>
  <si>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</si>
  <si>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</si>
  <si>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</si>
  <si>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</si>
  <si>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</si>
  <si>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</si>
  <si>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</si>
  <si>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</si>
  <si>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</si>
  <si>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</si>
  <si>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</si>
  <si>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</si>
  <si>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</si>
  <si>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</si>
  <si>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</si>
  <si>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</si>
  <si>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</si>
  <si>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</si>
  <si>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</si>
  <si>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</si>
  <si>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</si>
  <si>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</si>
  <si>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</si>
  <si>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</si>
  <si>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</si>
  <si>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</si>
  <si>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</si>
  <si>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</si>
  <si>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</si>
  <si>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</si>
  <si>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</si>
  <si>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</si>
  <si>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</si>
  <si>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</si>
  <si>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</si>
  <si>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</si>
  <si>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</si>
  <si>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</si>
  <si>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</si>
  <si>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</si>
  <si>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</si>
  <si>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</si>
  <si>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</si>
  <si>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</si>
  <si>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</si>
  <si>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</si>
  <si>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</si>
  <si>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</si>
  <si>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</si>
  <si>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</si>
  <si>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</si>
  <si>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</si>
  <si>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</si>
  <si>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</si>
  <si>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</si>
  <si>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</si>
  <si>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</si>
  <si>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</si>
  <si>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</si>
  <si>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</si>
  <si>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</si>
  <si>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</si>
  <si>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</si>
  <si>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</si>
  <si>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</si>
  <si>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</si>
  <si>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</si>
  <si>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</si>
  <si>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</si>
  <si>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</si>
  <si>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</si>
  <si>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</si>
  <si>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</si>
  <si>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</si>
  <si>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</si>
  <si>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</si>
  <si>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</si>
  <si>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</si>
  <si>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</si>
  <si>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</si>
  <si>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</si>
  <si>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</si>
  <si>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</si>
  <si>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</si>
  <si>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</si>
  <si>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</si>
  <si>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</si>
  <si>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</si>
  <si>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</si>
  <si>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</si>
  <si>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</si>
  <si>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</si>
  <si>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</si>
  <si>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</si>
  <si>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</si>
  <si>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</si>
  <si>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</si>
  <si>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</si>
  <si>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</si>
  <si>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</si>
  <si>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</si>
  <si>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</si>
  <si>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</si>
  <si>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</si>
  <si>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</si>
  <si>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</si>
  <si>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</si>
  <si>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</si>
  <si>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</si>
  <si>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</si>
  <si>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</si>
  <si>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</si>
  <si>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</si>
  <si>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</si>
  <si>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</si>
  <si>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</si>
  <si>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</si>
  <si>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</si>
  <si>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</si>
  <si>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</si>
  <si>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</si>
  <si>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</si>
  <si>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</si>
  <si>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</si>
  <si>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</si>
  <si>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</si>
  <si>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</si>
  <si>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</si>
  <si>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</si>
  <si>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</si>
  <si>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</si>
  <si>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</si>
  <si>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</si>
  <si>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</si>
  <si>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</si>
  <si>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</si>
  <si>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</si>
  <si>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</si>
  <si>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</si>
  <si>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</si>
  <si>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</si>
  <si>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</si>
  <si>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</si>
  <si>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</si>
  <si>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</si>
  <si>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</si>
  <si>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</si>
  <si>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</si>
  <si>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</si>
  <si>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</si>
  <si>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</si>
  <si>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</si>
  <si>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</si>
  <si>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</si>
  <si>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</si>
  <si>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</si>
  <si>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</si>
  <si>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</si>
  <si>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</si>
  <si>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</si>
  <si>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</si>
  <si>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</si>
  <si>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</si>
  <si>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</si>
  <si>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</si>
  <si>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</si>
  <si>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</si>
  <si>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</si>
  <si>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</si>
  <si>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</si>
  <si>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</si>
  <si>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</si>
  <si>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</si>
  <si>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</si>
  <si>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</si>
  <si>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</si>
  <si>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</si>
  <si>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</si>
  <si>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</si>
  <si>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</si>
  <si>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</si>
  <si>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</si>
  <si>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</si>
  <si>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</si>
  <si>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</si>
  <si>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</si>
  <si>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</si>
  <si>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</si>
  <si>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</si>
  <si>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</si>
  <si>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</si>
  <si>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</si>
  <si>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</si>
  <si>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</si>
  <si>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</si>
  <si>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</si>
  <si>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</si>
  <si>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</si>
  <si>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</si>
  <si>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</si>
  <si>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</si>
  <si>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</si>
  <si>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</si>
  <si>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</si>
  <si>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</si>
  <si>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</si>
  <si>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</si>
  <si>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</si>
  <si>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</si>
  <si>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</si>
  <si>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</si>
  <si>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</si>
  <si>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</si>
  <si>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</si>
  <si>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</si>
  <si>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</si>
  <si>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</si>
  <si>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</si>
  <si>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</si>
  <si>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</si>
  <si>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</si>
  <si>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</si>
  <si>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</si>
  <si>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</si>
  <si>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</si>
  <si>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</si>
  <si>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</si>
  <si>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</si>
  <si>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</si>
  <si>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</si>
  <si>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</si>
  <si>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</si>
  <si>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</si>
  <si>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</si>
  <si>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</si>
  <si>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</si>
  <si>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</si>
  <si>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</si>
  <si>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</si>
  <si>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</si>
  <si>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</si>
  <si>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</si>
  <si>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</si>
  <si>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</si>
  <si>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</si>
  <si>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</si>
  <si>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</si>
  <si>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</si>
  <si>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</si>
  <si>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</si>
  <si>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</si>
  <si>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</si>
  <si>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</si>
  <si>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</si>
  <si>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</si>
  <si>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</si>
  <si>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</si>
  <si>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</si>
  <si>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</si>
  <si>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</si>
  <si>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</si>
  <si>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</si>
  <si>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</si>
  <si>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</si>
  <si>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</si>
  <si>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</si>
  <si>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</si>
  <si>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</si>
  <si>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</si>
  <si>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</si>
  <si>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</si>
  <si>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</si>
  <si>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</si>
  <si>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</si>
  <si>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</si>
  <si>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</si>
  <si>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</si>
  <si>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</si>
  <si>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</si>
  <si>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</si>
  <si>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</si>
  <si>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</si>
  <si>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</si>
  <si>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</si>
  <si>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</si>
  <si>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</si>
  <si>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</si>
  <si>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</si>
  <si>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</si>
  <si>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</si>
  <si>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</si>
  <si>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</si>
  <si>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</si>
  <si>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</si>
  <si>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</si>
  <si>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</si>
  <si>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</si>
  <si>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</si>
  <si>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</si>
  <si>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</si>
  <si>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</si>
  <si>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</si>
  <si>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</si>
  <si>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</si>
  <si>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</si>
  <si>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</si>
  <si>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</si>
  <si>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</si>
  <si>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</si>
  <si>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</si>
  <si>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</si>
  <si>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</si>
  <si>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</si>
  <si>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</si>
  <si>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</si>
  <si>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</si>
  <si>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</si>
  <si>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</si>
  <si>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</si>
  <si>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</si>
  <si>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</si>
  <si>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</si>
  <si>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</si>
  <si>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</si>
  <si>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</si>
  <si>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</si>
  <si>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</si>
  <si>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</si>
  <si>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</si>
  <si>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</si>
  <si>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</si>
  <si>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</si>
  <si>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</si>
  <si>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</si>
  <si>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</si>
  <si>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</si>
  <si>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</si>
  <si>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</si>
  <si>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</si>
  <si>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</si>
  <si>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</si>
  <si>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</si>
  <si>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</si>
  <si>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</si>
  <si>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</si>
  <si>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</si>
  <si>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</si>
  <si>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</si>
  <si>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</si>
  <si>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</si>
  <si>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</si>
  <si>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</si>
  <si>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</si>
  <si>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</si>
  <si>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</si>
  <si>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</si>
  <si>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</si>
  <si>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</si>
  <si>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</si>
  <si>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</si>
  <si>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</si>
  <si>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</si>
  <si>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</si>
  <si>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</si>
  <si>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</si>
  <si>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</si>
  <si>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</si>
  <si>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</si>
  <si>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</si>
  <si>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</si>
  <si>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</si>
  <si>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</si>
  <si>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</si>
  <si>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</si>
  <si>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</si>
  <si>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</si>
  <si>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</si>
  <si>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</si>
  <si>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</si>
  <si>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</si>
  <si>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</si>
  <si>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</si>
  <si>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</si>
  <si>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</si>
  <si>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</si>
  <si>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</si>
  <si>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</si>
  <si>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</si>
  <si>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</si>
  <si>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</si>
  <si>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</si>
  <si>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</si>
  <si>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</si>
  <si>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</si>
  <si>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</si>
  <si>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</si>
  <si>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</si>
  <si>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</si>
  <si>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</si>
  <si>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</si>
  <si>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</si>
  <si>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</si>
  <si>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</si>
  <si>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</si>
  <si>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</si>
  <si>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</si>
  <si>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</si>
  <si>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</si>
  <si>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</si>
  <si>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</si>
  <si>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</si>
  <si>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</si>
  <si>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</si>
  <si>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</si>
  <si>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</si>
  <si>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</si>
  <si>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</si>
  <si>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</si>
  <si>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</si>
  <si>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</si>
  <si>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</si>
  <si>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</si>
  <si>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</si>
  <si>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</si>
  <si>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</si>
  <si>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</si>
  <si>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</si>
  <si>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</si>
  <si>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</si>
  <si>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</si>
  <si>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</si>
  <si>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</si>
  <si>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</si>
  <si>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</si>
  <si>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</si>
  <si>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</si>
  <si>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</si>
  <si>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</si>
  <si>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</si>
  <si>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</si>
  <si>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</si>
  <si>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</si>
  <si>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</si>
  <si>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</si>
  <si>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</si>
  <si>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</si>
  <si>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</si>
  <si>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</si>
  <si>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</si>
  <si>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</si>
  <si>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</si>
  <si>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</si>
  <si>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</si>
  <si>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</si>
  <si>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</si>
  <si>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</si>
  <si>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</si>
  <si>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</si>
  <si>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</si>
  <si>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</si>
  <si>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</si>
  <si>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</si>
  <si>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</si>
  <si>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</si>
  <si>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</si>
  <si>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</si>
  <si>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</si>
  <si>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</si>
  <si>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</si>
  <si>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</si>
  <si>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</si>
  <si>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</si>
  <si>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</si>
  <si>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</si>
  <si>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</si>
  <si>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</si>
  <si>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</si>
  <si>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</si>
  <si>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</si>
  <si>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</si>
  <si>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</si>
  <si>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</si>
  <si>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</si>
  <si>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</si>
  <si>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</si>
  <si>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</si>
  <si>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</si>
  <si>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</si>
  <si>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</si>
  <si>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</si>
  <si>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</si>
  <si>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</si>
  <si>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</si>
  <si>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</si>
  <si>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</si>
  <si>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</si>
  <si>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</si>
  <si>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</si>
  <si>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</si>
  <si>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</si>
  <si>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</si>
  <si>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</si>
  <si>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</si>
  <si>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</si>
  <si>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</si>
  <si>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</si>
  <si>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</si>
  <si>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</si>
  <si>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</si>
  <si>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</si>
  <si>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</si>
  <si>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</si>
  <si>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</si>
  <si>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</si>
  <si>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</si>
  <si>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</si>
  <si>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</si>
  <si>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</si>
  <si>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</si>
  <si>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</si>
  <si>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</si>
  <si>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</si>
  <si>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</si>
  <si>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</si>
  <si>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</si>
  <si>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</si>
  <si>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</si>
  <si>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</si>
  <si>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</si>
  <si>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</si>
  <si>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</si>
  <si>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</si>
  <si>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</si>
  <si>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</si>
  <si>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</si>
  <si>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</si>
  <si>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</si>
  <si>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</si>
  <si>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</si>
  <si>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</si>
  <si>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</si>
  <si>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</si>
  <si>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</si>
  <si>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</si>
  <si>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</si>
  <si>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</si>
  <si>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</si>
  <si>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</si>
  <si>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</si>
  <si>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</si>
  <si>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</si>
  <si>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</si>
  <si>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</si>
  <si>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</si>
  <si>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</si>
  <si>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</si>
  <si>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</si>
  <si>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</si>
  <si>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</si>
  <si>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</si>
  <si>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</si>
  <si>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</si>
  <si>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</si>
  <si>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</si>
  <si>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</si>
  <si>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</si>
  <si>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</si>
  <si>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</si>
  <si>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</si>
  <si>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</si>
  <si>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</si>
  <si>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</si>
  <si>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</si>
  <si>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</si>
  <si>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</si>
  <si>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</si>
  <si>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</si>
  <si>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</si>
  <si>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</si>
  <si>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</si>
  <si>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</si>
  <si>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</si>
  <si>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</si>
  <si>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</si>
  <si>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</si>
  <si>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</si>
  <si>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</si>
  <si>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</si>
  <si>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</si>
  <si>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</si>
  <si>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</si>
  <si>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</si>
  <si>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</si>
  <si>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</si>
  <si>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</si>
  <si>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</si>
  <si>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</si>
  <si>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</si>
  <si>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</si>
  <si>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</si>
  <si>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</si>
  <si>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</si>
  <si>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</si>
  <si>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</si>
  <si>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</si>
  <si>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</si>
  <si>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</si>
  <si>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</si>
  <si>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</si>
  <si>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</si>
  <si>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</si>
  <si>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</si>
  <si>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</si>
  <si>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</si>
  <si>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</si>
  <si>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</si>
  <si>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</si>
  <si>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</si>
  <si>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</si>
  <si>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</si>
  <si>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</si>
  <si>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</si>
  <si>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</si>
  <si>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</si>
  <si>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</si>
  <si>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</si>
  <si>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</si>
  <si>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</si>
  <si>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</si>
  <si>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</si>
  <si>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</si>
  <si>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</si>
  <si>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</si>
  <si>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</si>
  <si>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</si>
  <si>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</si>
  <si>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</si>
  <si>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</si>
  <si>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</si>
  <si>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</si>
  <si>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</si>
  <si>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</si>
  <si>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</si>
  <si>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</si>
  <si>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</si>
  <si>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</si>
  <si>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</si>
  <si>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</si>
  <si>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</si>
  <si>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</si>
  <si>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</si>
  <si>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</si>
  <si>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</si>
  <si>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</si>
  <si>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</si>
  <si>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</si>
  <si>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</si>
  <si>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</si>
  <si>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</si>
  <si>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</si>
  <si>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</si>
  <si>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</si>
  <si>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</si>
  <si>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</si>
  <si>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</si>
  <si>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</si>
  <si>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</si>
  <si>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</si>
  <si>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</si>
  <si>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</si>
  <si>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</si>
  <si>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</si>
  <si>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</si>
  <si>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</si>
  <si>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</si>
  <si>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</si>
  <si>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</si>
  <si>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</si>
  <si>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</si>
  <si>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</si>
  <si>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</si>
  <si>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</si>
  <si>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</si>
  <si>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</si>
  <si>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</si>
  <si>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</si>
  <si>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</si>
  <si>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</si>
  <si>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</si>
  <si>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</si>
  <si>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</si>
  <si>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</si>
  <si>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</si>
  <si>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</si>
  <si>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</si>
  <si>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</si>
  <si>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</si>
  <si>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</si>
  <si>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</si>
  <si>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</si>
  <si>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</si>
  <si>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</si>
  <si>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</si>
  <si>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</si>
  <si>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</si>
  <si>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</si>
  <si>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</si>
  <si>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</si>
  <si>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</si>
  <si>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</si>
  <si>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</si>
  <si>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</si>
  <si>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</si>
  <si>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</si>
  <si>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</si>
  <si>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</si>
  <si>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</si>
  <si>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</si>
  <si>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</si>
  <si>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</si>
  <si>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</si>
  <si>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</si>
  <si>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</si>
  <si>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</si>
  <si>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</si>
  <si>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</si>
  <si>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</si>
  <si>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</si>
  <si>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</si>
  <si>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</si>
  <si>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</si>
  <si>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</si>
  <si>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</si>
  <si>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</si>
  <si>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</si>
  <si>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</si>
  <si>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</si>
  <si>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</si>
  <si>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</si>
  <si>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</si>
  <si>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</si>
  <si>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</si>
  <si>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</si>
  <si>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</si>
  <si>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</si>
  <si>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</si>
  <si>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</si>
  <si>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</si>
  <si>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</si>
  <si>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</si>
  <si>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</si>
  <si>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</si>
  <si>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</si>
  <si>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</si>
  <si>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</si>
  <si>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</si>
  <si>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</si>
  <si>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</si>
  <si>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</si>
  <si>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</si>
  <si>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</si>
  <si>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</si>
  <si>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</si>
  <si>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</si>
  <si>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</si>
  <si>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</si>
  <si>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</si>
  <si>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</si>
  <si>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</si>
  <si>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</si>
  <si>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</si>
  <si>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</si>
  <si>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</si>
  <si>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</si>
  <si>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</si>
  <si>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</si>
  <si>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</si>
  <si>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</si>
  <si>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</si>
  <si>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</si>
  <si>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</si>
  <si>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</si>
  <si>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</si>
  <si>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</si>
  <si>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</si>
  <si>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</si>
  <si>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</si>
  <si>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</si>
  <si>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</si>
  <si>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</si>
  <si>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</si>
  <si>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</si>
  <si>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</si>
  <si>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</si>
  <si>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</si>
  <si>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</si>
  <si>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</si>
  <si>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</si>
  <si>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</si>
  <si>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</si>
  <si>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</si>
  <si>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</si>
  <si>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</si>
  <si>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</si>
  <si>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</si>
  <si>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</si>
  <si>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</si>
  <si>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</si>
  <si>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</si>
  <si>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</si>
  <si>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</si>
  <si>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</si>
  <si>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</si>
  <si>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</si>
  <si>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</si>
  <si>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</si>
  <si>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</si>
  <si>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</si>
  <si>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</si>
  <si>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</si>
  <si>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</si>
  <si>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</si>
  <si>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</si>
  <si>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</si>
  <si>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</si>
  <si>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</si>
  <si>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</si>
  <si>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</si>
  <si>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</si>
  <si>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</si>
  <si>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</si>
  <si>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</si>
  <si>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</si>
  <si>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</si>
  <si>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</si>
  <si>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</si>
  <si>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</si>
  <si>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</si>
  <si>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</si>
  <si>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</si>
  <si>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</si>
  <si>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</si>
  <si>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</si>
  <si>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</si>
  <si>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</si>
  <si>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</si>
  <si>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</si>
  <si>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</si>
  <si>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</si>
  <si>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</si>
  <si>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</si>
  <si>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</si>
  <si>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</si>
  <si>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</si>
  <si>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</si>
  <si>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</si>
  <si>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</si>
  <si>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</si>
  <si>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</si>
  <si>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</si>
  <si>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</si>
  <si>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</si>
  <si>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</si>
  <si>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</si>
  <si>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</si>
  <si>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</si>
  <si>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</si>
  <si>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</si>
  <si>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</si>
  <si>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</si>
  <si>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</si>
  <si>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</si>
  <si>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</si>
  <si>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</si>
  <si>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</si>
  <si>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</si>
  <si>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</si>
  <si>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</si>
  <si>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</si>
  <si>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</si>
  <si>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</si>
  <si>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</si>
  <si>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</si>
  <si>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</si>
  <si>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</si>
  <si>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</si>
  <si>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</si>
  <si>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</si>
  <si>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</si>
  <si>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</si>
  <si>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</si>
  <si>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</si>
  <si>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</si>
  <si>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</si>
  <si>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</si>
  <si>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</si>
  <si>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</si>
  <si>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</si>
  <si>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</si>
  <si>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</si>
  <si>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</si>
  <si>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</si>
  <si>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</si>
  <si>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</si>
  <si>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</si>
  <si>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</si>
  <si>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</si>
  <si>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</si>
  <si>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</si>
  <si>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</si>
  <si>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</si>
  <si>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</si>
  <si>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</si>
  <si>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</si>
  <si>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</si>
  <si>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</si>
  <si>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</si>
  <si>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</si>
  <si>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</si>
  <si>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</si>
  <si>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</si>
  <si>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</si>
  <si>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</si>
  <si>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</si>
  <si>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</si>
  <si>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</si>
  <si>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</si>
  <si>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</si>
  <si>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</si>
  <si>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</si>
  <si>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</si>
  <si>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</si>
  <si>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</si>
  <si>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</si>
  <si>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</si>
  <si>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</si>
  <si>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</si>
  <si>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</si>
  <si>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</si>
  <si>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</si>
  <si>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</si>
  <si>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</si>
  <si>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</si>
  <si>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</si>
  <si>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</si>
  <si>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</si>
  <si>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</si>
  <si>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</si>
  <si>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</si>
  <si>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</si>
  <si>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</si>
  <si>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</si>
  <si>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</si>
  <si>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</si>
  <si>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</si>
  <si>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</si>
  <si>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</si>
  <si>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</si>
  <si>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</si>
  <si>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</si>
  <si>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</si>
  <si>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</si>
  <si>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</si>
  <si>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</si>
  <si>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</si>
  <si>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</si>
  <si>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</si>
  <si>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</si>
  <si>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</si>
  <si>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</si>
  <si>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</si>
  <si>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</si>
  <si>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</si>
  <si>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</si>
  <si>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</si>
  <si>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</si>
  <si>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</si>
  <si>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</si>
  <si>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</si>
  <si>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</si>
  <si>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</si>
  <si>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</si>
  <si>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</si>
  <si>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</si>
  <si>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</si>
  <si>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</si>
  <si>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</si>
  <si>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</si>
  <si>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</si>
  <si>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</si>
  <si>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</si>
  <si>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</si>
  <si>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</si>
  <si>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</si>
  <si>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</si>
  <si>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</si>
  <si>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</si>
  <si>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</si>
  <si>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</si>
  <si>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</si>
  <si>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</si>
  <si>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</si>
  <si>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</si>
  <si>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</si>
  <si>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</si>
  <si>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</si>
  <si>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</si>
  <si>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</si>
  <si>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</si>
  <si>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</si>
  <si>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</si>
  <si>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</si>
  <si>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</si>
  <si>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</si>
  <si>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</si>
  <si>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</si>
  <si>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</si>
  <si>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</si>
  <si>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</si>
  <si>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</si>
  <si>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</si>
  <si>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</si>
  <si>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</si>
  <si>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</si>
  <si>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</si>
  <si>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</si>
  <si>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</si>
  <si>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</si>
  <si>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</si>
  <si>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</si>
  <si>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</si>
  <si>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</si>
  <si>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</si>
  <si>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</si>
  <si>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</si>
  <si>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</si>
  <si>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</si>
  <si>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</si>
  <si>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</si>
  <si>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</si>
  <si>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</si>
  <si>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</si>
  <si>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</si>
  <si>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</si>
  <si>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</si>
  <si>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</si>
  <si>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</si>
  <si>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</si>
  <si>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</si>
  <si>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</si>
  <si>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</si>
  <si>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</si>
  <si>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</si>
  <si>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</si>
  <si>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</si>
  <si>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</si>
  <si>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</si>
  <si>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</si>
  <si>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</si>
  <si>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</si>
  <si>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</si>
  <si>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</si>
  <si>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</si>
  <si>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</si>
  <si>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</si>
  <si>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</si>
  <si>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</si>
  <si>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</si>
  <si>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</si>
  <si>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</si>
  <si>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</si>
  <si>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</si>
  <si>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</si>
  <si>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</si>
  <si>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</si>
  <si>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</si>
  <si>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</si>
  <si>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</si>
  <si>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</si>
  <si>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</si>
  <si>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</si>
  <si>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</si>
  <si>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</si>
  <si>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</si>
  <si>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</si>
  <si>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</si>
  <si>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</si>
  <si>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</si>
  <si>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</si>
  <si>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</si>
  <si>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</si>
  <si>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</si>
  <si>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</si>
  <si>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</si>
  <si>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</si>
  <si>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</si>
  <si>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</si>
  <si>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</si>
  <si>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</si>
  <si>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</si>
  <si>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</si>
  <si>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</si>
  <si>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</si>
  <si>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</si>
  <si>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</si>
  <si>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</si>
  <si>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</si>
  <si>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</si>
  <si>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</si>
  <si>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</si>
  <si>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</si>
  <si>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</si>
  <si>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</si>
  <si>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</si>
  <si>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</si>
  <si>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</si>
  <si>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</si>
  <si>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</si>
  <si>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</si>
  <si>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</si>
  <si>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</si>
  <si>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</si>
  <si>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</si>
  <si>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</si>
  <si>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</si>
  <si>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</si>
  <si>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</si>
  <si>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</si>
  <si>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</si>
  <si>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</si>
  <si>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</si>
  <si>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</si>
  <si>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</si>
  <si>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</si>
  <si>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</si>
  <si>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</si>
  <si>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</si>
  <si>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</si>
  <si>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</si>
  <si>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</si>
  <si>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</si>
  <si>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</si>
  <si>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</si>
  <si>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</si>
  <si>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</si>
  <si>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</si>
  <si>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</si>
  <si>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</si>
  <si>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</si>
  <si>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</si>
  <si>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</si>
  <si>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</si>
  <si>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</si>
  <si>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</si>
  <si>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</si>
  <si>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</si>
  <si>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</si>
  <si>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</si>
  <si>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</si>
  <si>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</si>
  <si>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</si>
  <si>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</si>
  <si>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</si>
  <si>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</si>
  <si>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</si>
  <si>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</si>
  <si>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</si>
  <si>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</si>
  <si>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</si>
  <si>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</si>
  <si>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</si>
  <si>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</si>
  <si>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</si>
  <si>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</si>
  <si>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</si>
  <si>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</si>
  <si>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</si>
  <si>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</si>
  <si>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</si>
  <si>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</si>
  <si>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</si>
  <si>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</si>
  <si>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</si>
  <si>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</si>
  <si>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</si>
  <si>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</si>
  <si>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</si>
  <si>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</si>
  <si>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</si>
  <si>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</si>
  <si>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</si>
  <si>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</si>
  <si>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</si>
  <si>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</si>
  <si>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</si>
  <si>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</si>
  <si>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</si>
  <si>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</si>
  <si>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</si>
  <si>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</si>
  <si>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</si>
  <si>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</si>
  <si>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</si>
  <si>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</si>
  <si>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</si>
  <si>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</si>
  <si>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</si>
  <si>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</si>
  <si>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</si>
  <si>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</si>
  <si>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</si>
  <si>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</si>
  <si>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</si>
  <si>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</si>
  <si>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</si>
  <si>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</si>
  <si>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</si>
  <si>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</si>
  <si>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</si>
  <si>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</si>
  <si>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</si>
  <si>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</si>
  <si>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</si>
  <si>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</si>
  <si>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</si>
  <si>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</si>
  <si>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</si>
  <si>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</si>
  <si>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</si>
  <si>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</si>
  <si>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</si>
  <si>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</si>
  <si>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</si>
  <si>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</si>
  <si>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</si>
  <si>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</si>
  <si>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</si>
  <si>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</si>
  <si>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</si>
  <si>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</si>
  <si>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</si>
  <si>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</si>
  <si>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</si>
  <si>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</si>
  <si>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</si>
  <si>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</si>
  <si>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</si>
  <si>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</si>
  <si>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</si>
  <si>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</si>
  <si>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</si>
  <si>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</si>
  <si>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</si>
  <si>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</si>
  <si>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</si>
  <si>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</si>
  <si>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</si>
  <si>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</si>
  <si>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</si>
  <si>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</si>
  <si>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</si>
  <si>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</si>
  <si>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</si>
  <si>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</si>
  <si>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</si>
  <si>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</si>
  <si>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</si>
  <si>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</si>
  <si>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</si>
  <si>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</si>
  <si>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</si>
  <si>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</si>
  <si>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</si>
  <si>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</si>
  <si>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</si>
  <si>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</si>
  <si>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</si>
  <si>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</si>
  <si>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</si>
  <si>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</si>
  <si>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</si>
  <si>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</si>
  <si>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</si>
  <si>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</si>
  <si>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</si>
  <si>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</si>
  <si>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</si>
  <si>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</si>
  <si>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</si>
  <si>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</si>
  <si>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</si>
  <si>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</si>
  <si>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</si>
  <si>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</si>
  <si>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</si>
  <si>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</si>
  <si>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</si>
  <si>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</si>
  <si>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</si>
  <si>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</si>
  <si>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</si>
  <si>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</si>
  <si>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</si>
  <si>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</si>
  <si>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</si>
  <si>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</si>
  <si>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</si>
  <si>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</si>
  <si>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</si>
  <si>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</si>
  <si>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</si>
  <si>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</si>
  <si>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</si>
  <si>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</si>
  <si>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</si>
  <si>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</si>
  <si>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</si>
  <si>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</si>
  <si>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</si>
  <si>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</si>
  <si>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</si>
  <si>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</si>
  <si>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</si>
  <si>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</si>
  <si>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</si>
  <si>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</si>
  <si>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</si>
  <si>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</si>
  <si>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</si>
  <si>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</si>
  <si>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</si>
  <si>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</si>
  <si>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</si>
  <si>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</si>
  <si>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</si>
  <si>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</si>
  <si>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</si>
  <si>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</si>
  <si>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</si>
  <si>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</si>
  <si>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</si>
  <si>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</si>
  <si>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</si>
  <si>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</si>
  <si>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</si>
  <si>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</si>
  <si>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</si>
  <si>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</si>
  <si>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</si>
  <si>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</si>
  <si>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</si>
  <si>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</si>
  <si>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</si>
  <si>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</si>
  <si>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</si>
  <si>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</si>
  <si>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</si>
  <si>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</si>
  <si>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</si>
  <si>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</si>
  <si>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</si>
  <si>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</si>
  <si>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</si>
  <si>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</si>
  <si>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</si>
  <si>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</si>
  <si>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</si>
  <si>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</si>
  <si>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</si>
  <si>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</si>
  <si>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</si>
  <si>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</si>
  <si>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</si>
  <si>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</si>
  <si>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</si>
  <si>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</si>
  <si>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</si>
  <si>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</si>
  <si>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</si>
  <si>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</si>
  <si>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</si>
  <si>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</si>
  <si>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</si>
  <si>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</si>
  <si>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</si>
  <si>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</si>
  <si>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</si>
  <si>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</si>
  <si>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</si>
  <si>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</si>
  <si>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</si>
  <si>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</si>
  <si>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</si>
  <si>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</si>
  <si>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</si>
  <si>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</si>
  <si>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</si>
  <si>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</si>
  <si>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</si>
  <si>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</si>
  <si>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</si>
  <si>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</si>
  <si>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</si>
  <si>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</si>
  <si>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</si>
  <si>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</si>
  <si>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</si>
  <si>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</si>
  <si>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</si>
  <si>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</si>
  <si>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</si>
  <si>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</si>
  <si>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</si>
  <si>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</si>
  <si>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</si>
  <si>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</si>
  <si>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</si>
  <si>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</si>
  <si>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</si>
  <si>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</si>
  <si>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</si>
  <si>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</si>
  <si>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</si>
  <si>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</si>
  <si>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</si>
  <si>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</si>
  <si>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</si>
  <si>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</si>
  <si>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</si>
  <si>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</si>
  <si>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</si>
  <si>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</si>
  <si>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</si>
  <si>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</si>
  <si>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</si>
  <si>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</si>
  <si>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</si>
  <si>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</si>
  <si>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</si>
  <si>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</si>
  <si>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</si>
  <si>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</si>
  <si>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</si>
  <si>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</si>
  <si>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</si>
  <si>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</si>
  <si>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</si>
  <si>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</si>
  <si>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</si>
  <si>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</si>
  <si>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</si>
  <si>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</si>
  <si>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</si>
  <si>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</si>
  <si>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</si>
  <si>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</si>
  <si>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</si>
  <si>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</si>
  <si>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</si>
  <si>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</si>
  <si>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</si>
  <si>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</si>
  <si>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</si>
  <si>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</si>
  <si>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</si>
  <si>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</si>
  <si>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</si>
  <si>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</si>
  <si>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</si>
  <si>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</si>
  <si>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</si>
  <si>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</si>
  <si>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</si>
  <si>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</si>
  <si>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</si>
  <si>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</si>
  <si>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</si>
  <si>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</si>
  <si>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</si>
  <si>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</si>
  <si>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</si>
  <si>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</si>
  <si>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</si>
  <si>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</si>
  <si>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</si>
  <si>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</si>
  <si>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</si>
  <si>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</si>
  <si>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</si>
  <si>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</si>
  <si>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</si>
  <si>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</si>
  <si>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</si>
  <si>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</si>
  <si>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</si>
  <si>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</si>
  <si>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</si>
  <si>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</si>
  <si>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</si>
  <si>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</si>
  <si>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</si>
  <si>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</si>
  <si>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</si>
  <si>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</si>
  <si>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</si>
  <si>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</si>
  <si>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</si>
  <si>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</si>
  <si>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</si>
  <si>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</si>
  <si>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</si>
  <si>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</si>
  <si>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</si>
  <si>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</si>
  <si>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</si>
  <si>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</si>
  <si>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</si>
  <si>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</si>
  <si>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</si>
  <si>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</si>
  <si>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</si>
  <si>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</si>
  <si>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</si>
  <si>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</si>
  <si>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</si>
  <si>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</si>
  <si>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</si>
  <si>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</si>
  <si>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</si>
  <si>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</si>
  <si>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</si>
  <si>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</si>
  <si>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</si>
  <si>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</si>
  <si>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</si>
  <si>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</si>
  <si>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</si>
  <si>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</si>
  <si>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</si>
  <si>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</si>
  <si>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</si>
  <si>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</si>
  <si>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</si>
  <si>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</si>
  <si>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</si>
  <si>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</si>
  <si>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</si>
  <si>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</si>
  <si>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</si>
  <si>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</si>
  <si>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</si>
  <si>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</si>
  <si>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</si>
  <si>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</si>
  <si>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</si>
  <si>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</si>
  <si>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</si>
  <si>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</si>
  <si>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</si>
  <si>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</si>
  <si>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</si>
  <si>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</si>
  <si>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</si>
  <si>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</si>
  <si>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</si>
  <si>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</si>
  <si>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</si>
  <si>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</si>
  <si>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</si>
  <si>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</si>
  <si>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</si>
  <si>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</si>
  <si>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</si>
  <si>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</si>
  <si>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</si>
  <si>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</si>
  <si>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</si>
  <si>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</si>
  <si>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</si>
  <si>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</si>
  <si>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</si>
  <si>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</si>
  <si>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</si>
  <si>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</si>
  <si>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</si>
  <si>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</si>
  <si>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</si>
  <si>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</si>
  <si>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</si>
  <si>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</si>
  <si>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</si>
  <si>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</si>
  <si>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</si>
  <si>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</si>
  <si>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</si>
  <si>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</si>
  <si>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</si>
  <si>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</si>
  <si>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</si>
  <si>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</si>
  <si>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</si>
  <si>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</si>
  <si>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</si>
  <si>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</si>
  <si>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</si>
  <si>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</si>
  <si>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</si>
  <si>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</si>
  <si>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</si>
  <si>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</si>
  <si>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</si>
  <si>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</si>
  <si>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</si>
  <si>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</si>
  <si>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</si>
  <si>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</si>
  <si>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</si>
  <si>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</si>
  <si>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</si>
  <si>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</si>
  <si>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</si>
  <si>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</si>
  <si>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</si>
  <si>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</si>
  <si>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</si>
  <si>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</si>
  <si>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</si>
  <si>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</si>
  <si>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</si>
  <si>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</si>
  <si>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</si>
  <si>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</si>
  <si>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</si>
  <si>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</si>
  <si>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</si>
  <si>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</si>
  <si>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</si>
  <si>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</si>
  <si>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</si>
  <si>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</si>
  <si>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</si>
  <si>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</si>
  <si>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</si>
  <si>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</si>
  <si>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</si>
  <si>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</si>
  <si>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</si>
  <si>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</si>
  <si>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</si>
  <si>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</si>
  <si>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</si>
  <si>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</si>
  <si>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</si>
  <si>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</si>
  <si>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</si>
  <si>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</si>
  <si>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</si>
  <si>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</si>
  <si>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</si>
  <si>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</si>
  <si>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</si>
  <si>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</si>
  <si>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</si>
  <si>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</si>
  <si>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</si>
  <si>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</si>
  <si>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</si>
  <si>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</si>
  <si>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</si>
  <si>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</si>
  <si>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</si>
  <si>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</si>
  <si>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</si>
  <si>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</si>
  <si>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</si>
  <si>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</si>
  <si>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</si>
  <si>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</si>
  <si>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</si>
  <si>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</si>
  <si>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</si>
  <si>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</si>
  <si>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</si>
  <si>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</si>
  <si>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</si>
  <si>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</si>
  <si>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</si>
  <si>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</si>
  <si>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</si>
  <si>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</si>
  <si>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</si>
  <si>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</si>
  <si>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</si>
  <si>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</si>
  <si>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</si>
  <si>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</si>
  <si>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</si>
  <si>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</si>
  <si>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</si>
  <si>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</si>
  <si>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</si>
  <si>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</si>
  <si>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</si>
  <si>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</si>
  <si>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</si>
  <si>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</si>
  <si>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</si>
  <si>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</si>
  <si>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</si>
  <si>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</si>
  <si>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</si>
  <si>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</si>
  <si>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</si>
  <si>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</si>
  <si>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</si>
  <si>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</si>
  <si>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</si>
  <si>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</si>
  <si>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</si>
  <si>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</si>
  <si>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</si>
  <si>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</si>
  <si>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</si>
  <si>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</si>
  <si>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</si>
  <si>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</si>
  <si>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</si>
  <si>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</si>
  <si>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</si>
  <si>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</si>
  <si>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</si>
  <si>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</si>
  <si>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</si>
  <si>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</si>
  <si>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</si>
  <si>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</si>
  <si>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</si>
  <si>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</si>
  <si>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</si>
  <si>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</si>
  <si>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</si>
  <si>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</si>
  <si>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</si>
  <si>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</si>
  <si>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</si>
  <si>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</si>
  <si>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</si>
  <si>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</si>
  <si>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</si>
  <si>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</si>
  <si>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</si>
  <si>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</si>
  <si>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</si>
  <si>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</si>
  <si>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</si>
  <si>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</si>
  <si>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</si>
  <si>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</si>
  <si>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</si>
  <si>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</si>
  <si>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</si>
  <si>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</si>
  <si>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</si>
  <si>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</si>
  <si>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</si>
  <si>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</si>
  <si>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</si>
  <si>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</si>
  <si>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</si>
  <si>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</si>
  <si>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</si>
  <si>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</si>
  <si>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</si>
  <si>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</si>
  <si>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</si>
  <si>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</si>
  <si>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</si>
  <si>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</si>
  <si>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</si>
  <si>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</si>
  <si>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</si>
  <si>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</si>
  <si>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</si>
  <si>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</si>
  <si>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</si>
  <si>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</si>
  <si>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</si>
  <si>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</si>
  <si>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</si>
  <si>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</si>
  <si>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</si>
  <si>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</si>
  <si>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</si>
  <si>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</si>
  <si>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</si>
  <si>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</si>
  <si>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</si>
  <si>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</si>
  <si>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</si>
  <si>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</si>
  <si>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</si>
  <si>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</si>
  <si>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</si>
  <si>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</si>
  <si>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</si>
  <si>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</si>
  <si>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</si>
  <si>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</si>
  <si>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</si>
  <si>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</si>
  <si>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</si>
  <si>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</si>
  <si>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</si>
  <si>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</si>
  <si>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</si>
  <si>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</si>
  <si>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</si>
  <si>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</si>
  <si>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</si>
  <si>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</si>
  <si>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</si>
  <si>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</si>
  <si>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</si>
  <si>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</si>
  <si>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</si>
  <si>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</si>
  <si>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</si>
  <si>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</si>
  <si>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</si>
  <si>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</si>
  <si>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</si>
  <si>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</si>
  <si>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</si>
  <si>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</si>
  <si>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</si>
  <si>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</si>
  <si>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</si>
  <si>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</si>
  <si>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</si>
  <si>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</si>
  <si>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</si>
  <si>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</si>
  <si>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</si>
  <si>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</si>
  <si>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</si>
  <si>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</si>
  <si>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</si>
  <si>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</si>
  <si>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</si>
  <si>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</si>
  <si>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</si>
  <si>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</si>
  <si>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</si>
  <si>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</si>
  <si>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</si>
  <si>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</si>
  <si>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</si>
  <si>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</si>
  <si>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</si>
  <si>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</si>
  <si>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</si>
  <si>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</si>
  <si>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</si>
  <si>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</si>
  <si>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</si>
  <si>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</si>
  <si>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</si>
  <si>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</si>
  <si>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</si>
  <si>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</si>
  <si>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</si>
  <si>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</si>
  <si>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</si>
  <si>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</si>
  <si>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</si>
  <si>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</si>
  <si>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</si>
  <si>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</si>
  <si>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</si>
  <si>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</si>
  <si>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</si>
  <si>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</si>
  <si>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</si>
  <si>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</si>
  <si>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</si>
  <si>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</si>
  <si>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</si>
  <si>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</si>
  <si>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</si>
  <si>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</si>
  <si>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</si>
  <si>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</si>
  <si>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</si>
  <si>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</si>
  <si>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</si>
  <si>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</si>
  <si>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</si>
  <si>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</si>
  <si>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</si>
  <si>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</si>
  <si>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</si>
  <si>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</si>
  <si>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</si>
  <si>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</si>
  <si>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</si>
  <si>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</si>
  <si>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</si>
  <si>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</si>
  <si>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</si>
  <si>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</si>
  <si>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</si>
  <si>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</si>
  <si>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</si>
  <si>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</si>
  <si>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</si>
  <si>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</si>
  <si>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</si>
  <si>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</si>
  <si>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</si>
  <si>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</si>
  <si>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</si>
  <si>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</si>
  <si>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</si>
  <si>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</si>
  <si>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</si>
  <si>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</si>
  <si>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</si>
  <si>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</si>
  <si>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</si>
  <si>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</si>
  <si>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</si>
  <si>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</si>
  <si>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</si>
  <si>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</si>
  <si>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</si>
  <si>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</si>
  <si>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</si>
  <si>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</si>
  <si>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</si>
  <si>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</si>
  <si>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</si>
  <si>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</si>
  <si>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</si>
  <si>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</si>
  <si>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</si>
  <si>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</si>
  <si>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</si>
  <si>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</si>
  <si>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</si>
  <si>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</si>
  <si>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</si>
  <si>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</si>
  <si>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</si>
  <si>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</si>
  <si>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</si>
  <si>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</si>
  <si>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</si>
  <si>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</si>
  <si>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</si>
  <si>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</si>
  <si>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</si>
  <si>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</si>
  <si>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</si>
  <si>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</si>
  <si>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</si>
  <si>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</si>
  <si>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</si>
  <si>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</si>
  <si>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</si>
  <si>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</si>
  <si>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</si>
  <si>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</si>
  <si>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</si>
  <si>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</si>
  <si>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</si>
  <si>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</si>
  <si>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</si>
  <si>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</si>
  <si>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</si>
  <si>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</si>
  <si>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</si>
  <si>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</si>
  <si>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</si>
  <si>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</si>
  <si>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</si>
  <si>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</si>
  <si>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</si>
  <si>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</si>
  <si>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</si>
  <si>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</si>
  <si>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</si>
  <si>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</si>
  <si>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</si>
  <si>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</si>
  <si>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</si>
  <si>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</si>
  <si>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</si>
  <si>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</si>
  <si>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</si>
  <si>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</si>
  <si>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</si>
  <si>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</si>
  <si>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</si>
  <si>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</si>
  <si>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</si>
  <si>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</si>
  <si>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</si>
  <si>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</si>
  <si>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</si>
  <si>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</si>
  <si>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</si>
  <si>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</si>
  <si>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</si>
  <si>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</si>
  <si>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</si>
  <si>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</si>
  <si>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</si>
  <si>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</si>
  <si>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</si>
  <si>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</si>
  <si>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</si>
  <si>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</si>
  <si>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</si>
  <si>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</si>
  <si>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</si>
  <si>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</si>
  <si>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</si>
  <si>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</si>
  <si>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</si>
  <si>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</si>
  <si>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</si>
  <si>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</si>
  <si>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</si>
  <si>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</si>
  <si>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</si>
  <si>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</si>
  <si>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</si>
  <si>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</si>
  <si>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</si>
  <si>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</si>
  <si>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</si>
  <si>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</si>
  <si>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</si>
  <si>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</si>
  <si>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</si>
  <si>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</si>
  <si>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</si>
  <si>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</si>
  <si>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</si>
  <si>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</si>
  <si>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</si>
  <si>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</si>
  <si>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</si>
  <si>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</si>
  <si>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</si>
  <si>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</si>
  <si>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</si>
  <si>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</si>
  <si>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</si>
  <si>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</si>
  <si>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</si>
  <si>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</si>
  <si>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</si>
  <si>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</si>
  <si>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</si>
  <si>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</si>
  <si>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</si>
  <si>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</si>
  <si>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</si>
  <si>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</si>
  <si>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</si>
  <si>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</si>
  <si>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</si>
  <si>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</si>
  <si>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</si>
  <si>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</si>
  <si>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</si>
  <si>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</si>
  <si>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</si>
  <si>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</si>
  <si>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</si>
  <si>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</si>
  <si>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</si>
  <si>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</si>
  <si>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</si>
  <si>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</si>
  <si>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</si>
  <si>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</si>
  <si>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</si>
  <si>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</si>
  <si>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</si>
  <si>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</si>
  <si>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</si>
  <si>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</si>
  <si>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</si>
  <si>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</si>
  <si>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</si>
  <si>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</si>
  <si>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</si>
  <si>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</si>
  <si>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</si>
  <si>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</si>
  <si>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</si>
  <si>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</si>
  <si>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</si>
  <si>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</si>
  <si>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</si>
  <si>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</si>
  <si>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</si>
  <si>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</si>
  <si>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</si>
  <si>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</si>
  <si>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</si>
  <si>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</si>
  <si>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</si>
  <si>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</si>
  <si>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</si>
  <si>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</si>
  <si>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</si>
  <si>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</si>
  <si>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</si>
  <si>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</si>
  <si>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</si>
  <si>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</si>
  <si>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</si>
  <si>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</si>
  <si>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</si>
  <si>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</si>
  <si>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</si>
  <si>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</si>
  <si>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</si>
  <si>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</si>
  <si>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</si>
  <si>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</si>
  <si>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</si>
  <si>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</si>
  <si>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</si>
  <si>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</si>
  <si>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</si>
  <si>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</si>
  <si>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</si>
  <si>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</si>
  <si>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</si>
  <si>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</si>
  <si>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</si>
  <si>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</si>
  <si>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</si>
  <si>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</si>
  <si>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</si>
  <si>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</si>
  <si>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</si>
  <si>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</si>
  <si>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</si>
  <si>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</si>
  <si>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</si>
  <si>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</si>
  <si>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</si>
  <si>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</si>
  <si>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</si>
  <si>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</si>
  <si>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</si>
  <si>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</si>
  <si>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</si>
  <si>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</si>
  <si>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</si>
  <si>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</si>
  <si>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</si>
  <si>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</si>
  <si>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</si>
  <si>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</si>
  <si>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</si>
  <si>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</si>
  <si>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</si>
  <si>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</si>
  <si>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</si>
  <si>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</si>
  <si>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</si>
  <si>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</si>
  <si>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</si>
  <si>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</si>
  <si>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</si>
  <si>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</si>
  <si>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</si>
  <si>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</si>
  <si>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</si>
  <si>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</si>
  <si>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</si>
  <si>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</si>
  <si>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</si>
  <si>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</si>
  <si>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</si>
  <si>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</si>
  <si>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</si>
  <si>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</si>
  <si>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</si>
  <si>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</si>
  <si>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</si>
  <si>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</si>
  <si>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</si>
  <si>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</si>
  <si>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</si>
  <si>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</si>
  <si>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</si>
  <si>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</si>
  <si>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</si>
  <si>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</si>
  <si>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</si>
  <si>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</si>
  <si>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</si>
  <si>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</si>
  <si>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</si>
  <si>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</si>
  <si>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</si>
  <si>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</si>
  <si>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</si>
  <si>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</si>
  <si>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</si>
  <si>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</si>
  <si>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</si>
  <si>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</si>
  <si>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</si>
  <si>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</si>
  <si>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</si>
  <si>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</si>
  <si>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</si>
  <si>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</si>
  <si>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</si>
  <si>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</si>
  <si>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</si>
  <si>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</si>
  <si>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</si>
  <si>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</si>
  <si>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</si>
  <si>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</si>
  <si>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</si>
  <si>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</si>
  <si>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</si>
  <si>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</si>
  <si>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</si>
  <si>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</si>
  <si>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</si>
  <si>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</si>
  <si>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</si>
  <si>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</si>
  <si>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</si>
  <si>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</si>
  <si>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</si>
  <si>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</si>
  <si>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</si>
  <si>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</si>
  <si>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</si>
  <si>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</si>
  <si>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</si>
  <si>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</si>
  <si>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</si>
  <si>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</si>
  <si>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</si>
  <si>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</si>
  <si>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</si>
  <si>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</si>
  <si>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</si>
  <si>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</si>
  <si>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</si>
  <si>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</si>
  <si>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</si>
  <si>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</si>
  <si>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</si>
  <si>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</si>
  <si>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</si>
  <si>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</si>
  <si>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</si>
  <si>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</si>
  <si>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</si>
  <si>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</si>
  <si>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</si>
  <si>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</si>
  <si>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</si>
  <si>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</si>
  <si>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</si>
  <si>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</si>
  <si>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</si>
  <si>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</si>
  <si>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</si>
  <si>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</si>
  <si>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</si>
  <si>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</si>
  <si>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</si>
  <si>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</si>
  <si>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</si>
  <si>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</si>
  <si>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</si>
  <si>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</si>
  <si>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</si>
  <si>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</si>
  <si>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</si>
  <si>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</si>
  <si>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</si>
  <si>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</si>
  <si>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</si>
  <si>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</si>
  <si>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</si>
  <si>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</si>
  <si>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</si>
  <si>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</si>
  <si>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</si>
  <si>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</si>
  <si>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</si>
  <si>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</si>
  <si>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</si>
  <si>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</si>
  <si>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</si>
  <si>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</si>
  <si>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</si>
  <si>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</si>
  <si>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</si>
  <si>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</si>
  <si>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</si>
  <si>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</si>
  <si>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</si>
  <si>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</si>
  <si>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</si>
  <si>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</si>
  <si>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</si>
  <si>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</si>
  <si>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</si>
  <si>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</si>
  <si>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</si>
  <si>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</si>
  <si>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</si>
  <si>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</si>
  <si>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</si>
  <si>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</si>
  <si>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</si>
  <si>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</si>
  <si>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</si>
  <si>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</si>
  <si>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</si>
  <si>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</si>
  <si>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</si>
  <si>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</si>
  <si>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</si>
  <si>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</si>
  <si>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</si>
  <si>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</si>
  <si>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</si>
  <si>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</si>
  <si>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</si>
  <si>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</si>
  <si>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</si>
  <si>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</si>
  <si>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</si>
  <si>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</si>
  <si>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</si>
  <si>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</si>
  <si>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</si>
  <si>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</si>
  <si>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</si>
  <si>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</si>
  <si>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</si>
  <si>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</si>
  <si>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</si>
  <si>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</si>
  <si>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</si>
  <si>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</si>
  <si>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</si>
  <si>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</si>
  <si>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</si>
  <si>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</si>
  <si>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</si>
  <si>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</si>
  <si>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</si>
  <si>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</si>
  <si>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</si>
  <si>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</si>
  <si>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</si>
  <si>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</si>
  <si>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</si>
  <si>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</si>
  <si>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</si>
  <si>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</si>
  <si>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</si>
  <si>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</si>
  <si>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</si>
  <si>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</si>
  <si>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</si>
  <si>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</si>
  <si>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</si>
  <si>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</si>
  <si>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</si>
  <si>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</si>
  <si>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</si>
  <si>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</si>
  <si>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</si>
  <si>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</si>
  <si>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</si>
  <si>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</si>
  <si>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</si>
  <si>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</si>
  <si>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</si>
  <si>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</si>
  <si>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</si>
  <si>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</si>
  <si>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</si>
  <si>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</si>
  <si>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</si>
  <si>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</si>
  <si>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</si>
  <si>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</si>
  <si>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</si>
  <si>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</si>
  <si>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</si>
  <si>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</si>
  <si>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</si>
  <si>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</si>
  <si>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</si>
  <si>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</si>
  <si>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</si>
  <si>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</si>
  <si>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</si>
  <si>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</si>
  <si>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</si>
  <si>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</si>
  <si>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</si>
  <si>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</si>
  <si>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</si>
  <si>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</si>
  <si>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</si>
  <si>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</si>
  <si>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</si>
  <si>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</si>
  <si>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</si>
  <si>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</si>
  <si>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</si>
  <si>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</si>
  <si>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</si>
  <si>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</si>
  <si>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</si>
  <si>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</si>
  <si>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</si>
  <si>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</si>
  <si>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</si>
  <si>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</si>
  <si>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</si>
  <si>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</si>
  <si>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</si>
  <si>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</si>
  <si>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</si>
  <si>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</si>
  <si>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</si>
  <si>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</si>
  <si>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</si>
  <si>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</si>
  <si>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</si>
  <si>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</si>
  <si>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</si>
  <si>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</si>
  <si>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</si>
  <si>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</si>
  <si>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</si>
  <si>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</si>
  <si>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</si>
  <si>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</si>
  <si>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</si>
  <si>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</si>
  <si>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</si>
  <si>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</si>
  <si>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</si>
  <si>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</si>
  <si>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</si>
  <si>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</si>
  <si>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</si>
  <si>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</si>
  <si>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</si>
  <si>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</si>
  <si>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</si>
  <si>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</si>
  <si>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</si>
  <si>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</si>
  <si>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</si>
  <si>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</si>
  <si>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</si>
  <si>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</si>
  <si>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</si>
  <si>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</si>
  <si>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</si>
  <si>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</si>
  <si>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</si>
  <si>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</si>
  <si>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</si>
  <si>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</si>
  <si>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</si>
  <si>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</si>
  <si>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</si>
  <si>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</si>
  <si>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</si>
  <si>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</si>
  <si>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</si>
  <si>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</si>
  <si>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</si>
  <si>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</si>
  <si>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</si>
  <si>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</si>
  <si>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</si>
  <si>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</si>
  <si>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</si>
  <si>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</si>
  <si>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</si>
  <si>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</si>
  <si>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</si>
  <si>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</si>
  <si>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</si>
  <si>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</si>
  <si>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</si>
  <si>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</si>
  <si>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</si>
  <si>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</si>
  <si>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</si>
  <si>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</si>
  <si>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</si>
  <si>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</si>
  <si>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</si>
  <si>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</si>
  <si>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</si>
  <si>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</si>
  <si>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</si>
  <si>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</si>
  <si>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</si>
  <si>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</si>
  <si>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</si>
  <si>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</si>
  <si>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</si>
  <si>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</si>
  <si>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</si>
  <si>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</si>
  <si>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</si>
  <si>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</si>
  <si>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</si>
  <si>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</si>
  <si>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</si>
  <si>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</si>
  <si>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</si>
  <si>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</si>
  <si>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</si>
  <si>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</si>
  <si>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</si>
  <si>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</si>
  <si>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</si>
  <si>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</si>
  <si>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</si>
  <si>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</si>
  <si>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</si>
  <si>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</si>
  <si>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</si>
  <si>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</si>
  <si>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</si>
  <si>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</si>
  <si>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</si>
  <si>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</si>
  <si>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</si>
  <si>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</si>
  <si>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</si>
  <si>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</si>
  <si>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</si>
  <si>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</si>
  <si>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</si>
  <si>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</si>
  <si>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</si>
  <si>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</si>
  <si>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</si>
  <si>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</si>
  <si>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</si>
  <si>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</si>
  <si>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</si>
  <si>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</si>
  <si>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</si>
  <si>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</si>
  <si>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</si>
  <si>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</si>
  <si>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</si>
  <si>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</si>
  <si>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</si>
  <si>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</si>
  <si>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</si>
  <si>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</si>
  <si>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</si>
  <si>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</si>
  <si>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</si>
  <si>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</si>
  <si>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</si>
  <si>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</si>
  <si>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</si>
  <si>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</si>
  <si>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</si>
  <si>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</si>
  <si>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</si>
  <si>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</si>
  <si>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</si>
  <si>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</si>
  <si>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</si>
  <si>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</si>
  <si>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</si>
  <si>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</si>
  <si>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</si>
  <si>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</si>
  <si>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</si>
  <si>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</si>
  <si>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</si>
  <si>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</si>
  <si>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</si>
  <si>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</si>
  <si>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</si>
  <si>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</si>
  <si>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</si>
  <si>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</si>
  <si>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</si>
  <si>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</si>
  <si>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</si>
  <si>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</si>
  <si>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</si>
  <si>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</si>
  <si>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</si>
  <si>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</si>
  <si>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</si>
  <si>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</si>
  <si>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</si>
  <si>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</si>
  <si>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</si>
  <si>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</si>
  <si>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</si>
  <si>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</si>
  <si>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</si>
  <si>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</si>
  <si>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</si>
  <si>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</si>
  <si>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</si>
  <si>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</si>
  <si>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</si>
  <si>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</si>
  <si>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</si>
  <si>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</si>
  <si>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</si>
  <si>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</si>
  <si>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</si>
  <si>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</si>
  <si>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</si>
  <si>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</si>
  <si>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</si>
  <si>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</si>
  <si>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</si>
  <si>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</si>
  <si>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</si>
  <si>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</si>
  <si>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</si>
  <si>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</si>
  <si>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</si>
  <si>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</si>
  <si>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</si>
  <si>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</si>
  <si>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</si>
  <si>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</si>
  <si>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</si>
  <si>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</si>
  <si>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</si>
  <si>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</si>
  <si>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</si>
  <si>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</si>
  <si>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</si>
  <si>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</si>
  <si>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</si>
  <si>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</si>
  <si>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</si>
  <si>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</si>
  <si>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</si>
  <si>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</si>
  <si>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</si>
  <si>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</si>
  <si>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</si>
  <si>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</si>
  <si>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</si>
  <si>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</si>
  <si>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</si>
  <si>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</si>
  <si>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</si>
  <si>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</si>
  <si>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</si>
  <si>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</si>
  <si>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</si>
  <si>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</si>
  <si>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</si>
  <si>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</si>
  <si>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</si>
  <si>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</si>
  <si>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</si>
  <si>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</si>
  <si>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</si>
  <si>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</si>
  <si>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</si>
  <si>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</si>
  <si>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</si>
  <si>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</si>
  <si>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</si>
  <si>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</si>
  <si>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</si>
  <si>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</si>
  <si>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</si>
  <si>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</si>
  <si>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</si>
  <si>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</si>
  <si>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</si>
  <si>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</si>
  <si>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</si>
  <si>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</si>
  <si>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</si>
  <si>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</si>
  <si>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</si>
  <si>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</si>
  <si>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</si>
  <si>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</si>
  <si>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</si>
  <si>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</si>
  <si>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</si>
  <si>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</si>
  <si>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</si>
  <si>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</si>
  <si>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</si>
  <si>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</si>
  <si>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</si>
  <si>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</si>
  <si>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</si>
  <si>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</si>
  <si>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</si>
  <si>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</si>
  <si>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</si>
  <si>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</si>
  <si>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</si>
  <si>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</si>
  <si>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</si>
  <si>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</si>
  <si>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</si>
  <si>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</si>
  <si>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</si>
  <si>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</si>
  <si>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</si>
  <si>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</si>
  <si>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</si>
  <si>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</si>
  <si>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</si>
  <si>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</si>
  <si>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</si>
  <si>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</si>
  <si>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</si>
  <si>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</si>
  <si>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</si>
  <si>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</si>
  <si>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</si>
  <si>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</si>
  <si>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</si>
  <si>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</si>
  <si>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</si>
  <si>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</si>
  <si>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</si>
  <si>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</si>
  <si>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</si>
  <si>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</si>
  <si>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</si>
  <si>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</si>
  <si>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</si>
  <si>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</si>
  <si>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</si>
  <si>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</si>
  <si>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</si>
  <si>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</si>
  <si>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</si>
  <si>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</si>
  <si>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</si>
  <si>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</si>
  <si>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</si>
  <si>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</si>
  <si>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</si>
  <si>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</si>
  <si>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</si>
  <si>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</si>
  <si>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</si>
  <si>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</si>
  <si>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</si>
  <si>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</si>
  <si>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</si>
  <si>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</si>
  <si>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</si>
  <si>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</si>
  <si>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</si>
  <si>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</si>
  <si>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</si>
  <si>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</si>
  <si>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</si>
  <si>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</si>
  <si>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</si>
  <si>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</si>
  <si>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</si>
  <si>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</si>
  <si>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</si>
  <si>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</si>
  <si>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</si>
  <si>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</si>
  <si>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</si>
  <si>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</si>
  <si>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</si>
  <si>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</si>
  <si>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</si>
  <si>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</si>
  <si>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</si>
  <si>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</si>
  <si>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</si>
  <si>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</si>
  <si>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</si>
  <si>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</si>
  <si>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</si>
  <si>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</si>
  <si>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</si>
  <si>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</si>
  <si>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</si>
  <si>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</si>
  <si>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</si>
  <si>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</si>
  <si>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</si>
  <si>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</si>
  <si>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</si>
  <si>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</si>
  <si>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</si>
  <si>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</si>
  <si>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</si>
  <si>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</si>
  <si>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</si>
  <si>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</si>
  <si>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</si>
  <si>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</si>
  <si>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</si>
  <si>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</si>
  <si>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</si>
  <si>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</si>
  <si>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</si>
  <si>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</si>
  <si>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</si>
  <si>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</si>
  <si>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</si>
  <si>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</si>
  <si>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</si>
  <si>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</si>
  <si>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</si>
  <si>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</si>
  <si>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</si>
  <si>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</si>
  <si>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</si>
  <si>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</si>
  <si>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</si>
  <si>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</si>
  <si>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</si>
  <si>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</si>
  <si>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</si>
  <si>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</si>
  <si>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</si>
  <si>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</si>
  <si>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</si>
  <si>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</si>
  <si>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</si>
  <si>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</si>
  <si>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</si>
  <si>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</si>
  <si>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</si>
  <si>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</si>
  <si>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</si>
  <si>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</si>
  <si>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</si>
  <si>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</si>
  <si>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</si>
  <si>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</si>
  <si>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</si>
  <si>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</si>
  <si>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</si>
  <si>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</si>
  <si>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</si>
  <si>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</si>
  <si>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</si>
  <si>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</si>
  <si>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</si>
  <si>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</si>
  <si>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</si>
  <si>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</si>
  <si>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</si>
  <si>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</si>
  <si>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</si>
  <si>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</si>
  <si>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</si>
  <si>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</si>
  <si>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</si>
  <si>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</si>
  <si>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</si>
  <si>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</si>
  <si>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</si>
  <si>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</si>
  <si>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</si>
  <si>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</si>
  <si>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</si>
  <si>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</si>
  <si>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</si>
  <si>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</si>
  <si>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</si>
  <si>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</si>
  <si>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</si>
  <si>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</si>
  <si>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</si>
  <si>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</si>
  <si>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</si>
  <si>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</si>
  <si>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</si>
  <si>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</si>
  <si>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</si>
  <si>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</si>
  <si>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</si>
  <si>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</si>
  <si>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</si>
  <si>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</si>
  <si>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</si>
  <si>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</si>
  <si>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</si>
  <si>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</si>
  <si>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</si>
  <si>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</si>
  <si>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</si>
  <si>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</si>
  <si>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</si>
  <si>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</si>
  <si>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</si>
  <si>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</si>
  <si>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</si>
  <si>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</si>
  <si>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</si>
  <si>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</si>
  <si>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</si>
  <si>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</si>
  <si>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</si>
  <si>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</si>
  <si>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</si>
  <si>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</si>
  <si>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</si>
  <si>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</si>
  <si>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</si>
  <si>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</si>
  <si>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</si>
  <si>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</si>
  <si>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</si>
  <si>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</si>
  <si>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</si>
  <si>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</si>
  <si>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</si>
  <si>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</si>
  <si>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</si>
  <si>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</si>
  <si>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</si>
  <si>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</si>
  <si>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</si>
  <si>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</si>
  <si>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</si>
  <si>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</si>
  <si>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</si>
  <si>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</si>
  <si>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</si>
  <si>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</si>
  <si>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</si>
  <si>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</si>
  <si>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</si>
  <si>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</si>
  <si>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</si>
  <si>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</si>
  <si>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</si>
  <si>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</si>
  <si>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</si>
  <si>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</si>
  <si>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</si>
  <si>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</si>
  <si>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</si>
  <si>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</si>
  <si>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</si>
  <si>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</si>
  <si>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</si>
  <si>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</si>
  <si>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</si>
  <si>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</si>
  <si>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</si>
  <si>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</si>
  <si>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</si>
  <si>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</si>
  <si>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</si>
  <si>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</si>
  <si>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</si>
  <si>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</si>
  <si>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</si>
  <si>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</si>
  <si>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</si>
  <si>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</si>
  <si>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</si>
  <si>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</si>
  <si>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</si>
  <si>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</si>
  <si>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</si>
  <si>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</si>
  <si>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</si>
  <si>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</si>
  <si>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</si>
  <si>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</si>
  <si>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</si>
  <si>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</si>
  <si>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</si>
  <si>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</si>
  <si>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</si>
  <si>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</si>
  <si>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</si>
  <si>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</si>
  <si>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</si>
  <si>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</si>
  <si>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</si>
  <si>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</si>
  <si>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</si>
  <si>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</si>
  <si>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</si>
  <si>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</si>
  <si>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</si>
  <si>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</si>
  <si>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</si>
  <si>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</si>
  <si>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</si>
  <si>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</si>
  <si>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</si>
  <si>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</si>
  <si>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</si>
  <si>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</si>
  <si>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</si>
  <si>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</si>
  <si>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</si>
  <si>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</si>
  <si>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</si>
  <si>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</si>
  <si>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</si>
  <si>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</si>
  <si>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</si>
  <si>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</si>
  <si>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</si>
  <si>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</si>
  <si>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</si>
  <si>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</si>
  <si>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</si>
  <si>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</si>
  <si>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</si>
  <si>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</si>
  <si>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</si>
  <si>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</si>
  <si>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</si>
  <si>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</si>
  <si>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</si>
  <si>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</si>
  <si>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</si>
  <si>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</si>
  <si>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</si>
  <si>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</si>
  <si>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</si>
  <si>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</si>
  <si>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</si>
  <si>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</si>
  <si>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</si>
  <si>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</si>
  <si>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</si>
  <si>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</si>
  <si>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</si>
  <si>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</si>
  <si>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</si>
  <si>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</si>
  <si>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</si>
  <si>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</si>
  <si>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</si>
  <si>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</si>
  <si>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</si>
  <si>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</si>
  <si>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</si>
  <si>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</si>
  <si>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Goal</t>
  </si>
  <si>
    <t>Number Successful</t>
  </si>
  <si>
    <t>Number Failed</t>
  </si>
  <si>
    <t>Number Canceled</t>
  </si>
  <si>
    <t>Total Projects</t>
  </si>
  <si>
    <t>Percentage sucessful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</si>
  <si>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</si>
  <si>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</si>
  <si>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</si>
  <si>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</si>
  <si>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</si>
  <si>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</si>
  <si>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</si>
  <si>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</si>
  <si>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</si>
  <si>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</si>
  <si>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</si>
  <si>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</si>
  <si>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</si>
  <si>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 50000</t>
  </si>
  <si>
    <t>Outcome</t>
  </si>
  <si>
    <t>OUTCOME</t>
  </si>
  <si>
    <t>Mean</t>
  </si>
  <si>
    <t>Median</t>
  </si>
  <si>
    <t>Min</t>
  </si>
  <si>
    <t>Max</t>
  </si>
  <si>
    <t>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</si>
</sst>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sz val="12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81"/>
      <name val="Arial"/>
      <family val="2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9" fontId="1" fillId="0" borderId="0" xfId="2" applyFont="1" applyAlignment="1">
      <alignment horizontal="center"/>
    </xf>
    <xf numFmtId="1" fontId="0" fillId="0" borderId="0" xfId="2" applyNumberFormat="1" applyFont="1"/>
    <xf numFmtId="1" fontId="1" fillId="0" borderId="0" xfId="2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7" fillId="0" borderId="0" xfId="0" applyFont="1"/>
    <xf numFmtId="0" fontId="8" fillId="0" borderId="0" xfId="0" applyFont="1"/>
    <xf numFmtId="9" fontId="8" fillId="0" borderId="0" xfId="2" applyFont="1"/>
    <xf numFmtId="0" fontId="7" fillId="0" borderId="0" xfId="0" applyFont="1" applyAlignment="1">
      <alignment horizontal="center"/>
    </xf>
    <xf numFmtId="1" fontId="0" fillId="0" borderId="0" xfId="0" applyNumberFormat="1"/>
    <xf numFmtId="0" fontId="0" fillId="0" borderId="0" xfId="0" applyBorder="1" applyAlignment="1">
      <alignment horizontal="center" vertical="center"/>
    </xf>
    <xf numFmtId="0" fontId="7" fillId="2" borderId="0" xfId="0" applyFont="1" applyFill="1" applyAlignment="1">
      <alignment horizontal="center"/>
    </xf>
    <xf numFmtId="0" fontId="7" fillId="3" borderId="0" xfId="0" applyFont="1" applyFill="1" applyAlignment="1">
      <alignment horizontal="center"/>
    </xf>
    <xf numFmtId="0" fontId="7" fillId="4" borderId="0" xfId="0" applyFont="1" applyFill="1" applyAlignment="1">
      <alignment horizontal="center"/>
    </xf>
    <xf numFmtId="0" fontId="7" fillId="5" borderId="0" xfId="0" applyFont="1" applyFill="1" applyAlignment="1">
      <alignment horizontal="center"/>
    </xf>
    <xf numFmtId="0" fontId="7" fillId="6" borderId="0" xfId="0" applyFont="1" applyFill="1" applyAlignment="1">
      <alignment horizontal="center"/>
    </xf>
    <xf numFmtId="0" fontId="7" fillId="7" borderId="0" xfId="0" applyFont="1" applyFill="1" applyAlignment="1">
      <alignment horizontal="center"/>
    </xf>
    <xf numFmtId="0" fontId="0" fillId="8" borderId="1" xfId="0" applyFill="1" applyBorder="1"/>
    <xf numFmtId="1" fontId="0" fillId="8" borderId="1" xfId="0" applyNumberFormat="1" applyFill="1" applyBorder="1"/>
    <xf numFmtId="0" fontId="0" fillId="0" borderId="0" xfId="0" applyFont="1" applyAlignment="1">
      <alignment horizontal="center" wrapText="1"/>
    </xf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rgb="FF0070C0"/>
        </patternFill>
      </fill>
    </dxf>
    <dxf>
      <fill>
        <patternFill>
          <bgColor rgb="FF7BE838"/>
        </patternFill>
      </fill>
    </dxf>
    <dxf>
      <fill>
        <patternFill>
          <bgColor rgb="FFFFFF00"/>
        </patternFill>
      </fill>
    </dxf>
    <dxf>
      <fill>
        <patternFill>
          <bgColor rgb="FF49702E"/>
        </patternFill>
      </fill>
    </dxf>
    <dxf>
      <fill>
        <patternFill>
          <bgColor rgb="FF0070C0"/>
        </patternFill>
      </fill>
    </dxf>
    <dxf>
      <fill>
        <patternFill>
          <bgColor rgb="FF7BE838"/>
        </patternFill>
      </fill>
    </dxf>
    <dxf>
      <fill>
        <patternFill>
          <bgColor rgb="FFFFFF00"/>
        </patternFill>
      </fill>
    </dxf>
    <dxf>
      <fill>
        <patternFill>
          <bgColor rgb="FF49702E"/>
        </patternFill>
      </fill>
    </dxf>
    <dxf>
      <fill>
        <patternFill>
          <bgColor rgb="FF0070C0"/>
        </patternFill>
      </fill>
    </dxf>
    <dxf>
      <fill>
        <patternFill>
          <bgColor rgb="FF7BE838"/>
        </patternFill>
      </fill>
    </dxf>
    <dxf>
      <fill>
        <patternFill>
          <bgColor rgb="FFFFFF00"/>
        </patternFill>
      </fill>
    </dxf>
    <dxf>
      <fill>
        <patternFill>
          <bgColor rgb="FF49702E"/>
        </patternFill>
      </fill>
    </dxf>
  </dxfs>
  <tableStyles count="0" defaultTableStyle="TableStyleMedium2" defaultPivotStyle="PivotStyleLight16"/>
  <colors>
    <mruColors>
      <color rgb="FF7BE838"/>
      <color rgb="FF49702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[StarterBook.xlsx]PTable CatgStats!PivotTable3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Category Status</a:t>
            </a:r>
          </a:p>
        </c:rich>
      </c:tx>
      <c:layout>
        <c:manualLayout>
          <c:xMode val="edge"/>
          <c:yMode val="edge"/>
          <c:x val="0.37184525644258876"/>
          <c:y val="2.878526194588370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575494344345747E-2"/>
          <c:y val="0.12377662636729994"/>
          <c:w val="0.79701093301949355"/>
          <c:h val="0.7864183427848722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'PTable CatgStats'!$B$3:$B$4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'PTable CatgStats'!$A$5:$A$14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'PTable CatgStats'!$B$5:$B$14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83-491A-B577-AFC5F8B1BA0E}"/>
            </c:ext>
          </c:extLst>
        </c:ser>
        <c:ser>
          <c:idx val="1"/>
          <c:order val="1"/>
          <c:tx>
            <c:strRef>
              <c:f>'PTable CatgStats'!$C$3:$C$4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'PTable CatgStats'!$A$5:$A$14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'PTable CatgStats'!$C$5:$C$14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C83-491A-B577-AFC5F8B1BA0E}"/>
            </c:ext>
          </c:extLst>
        </c:ser>
        <c:ser>
          <c:idx val="2"/>
          <c:order val="2"/>
          <c:tx>
            <c:strRef>
              <c:f>'PTable CatgStats'!$D$3:$D$4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'PTable CatgStats'!$A$5:$A$14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'PTable CatgStats'!$D$5:$D$14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C83-491A-B577-AFC5F8B1BA0E}"/>
            </c:ext>
          </c:extLst>
        </c:ser>
        <c:ser>
          <c:idx val="3"/>
          <c:order val="3"/>
          <c:tx>
            <c:strRef>
              <c:f>'PTable CatgStats'!$E$3:$E$4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'PTable CatgStats'!$A$5:$A$14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'PTable CatgStats'!$E$5:$E$14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C83-491A-B577-AFC5F8B1B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9173648"/>
        <c:axId val="2006509504"/>
      </c:barChart>
      <c:catAx>
        <c:axId val="208917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509504"/>
        <c:crosses val="autoZero"/>
        <c:auto val="1"/>
        <c:lblAlgn val="ctr"/>
        <c:lblOffset val="100"/>
        <c:noMultiLvlLbl val="0"/>
      </c:catAx>
      <c:valAx>
        <c:axId val="200650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1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130064310681534"/>
          <c:y val="0.41102096842674085"/>
          <c:w val="9.922068390740256E-2"/>
          <c:h val="0.335479388605835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[StarterBook.xlsx]PTable LaunchDateOutcomes!PivotTable7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Launch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7BE838"/>
            </a:solidFill>
            <a:round/>
          </a:ln>
          <a:effectLst/>
        </c:spPr>
        <c:marker>
          <c:symbol val="circle"/>
          <c:size val="5"/>
          <c:spPr>
            <a:solidFill>
              <a:srgbClr val="7BE838"/>
            </a:solidFill>
            <a:ln w="9525">
              <a:solidFill>
                <a:srgbClr val="7BE838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7BE838"/>
            </a:solidFill>
            <a:round/>
          </a:ln>
          <a:effectLst/>
        </c:spPr>
        <c:marker>
          <c:symbol val="circle"/>
          <c:size val="5"/>
          <c:spPr>
            <a:solidFill>
              <a:srgbClr val="7BE838"/>
            </a:solidFill>
            <a:ln w="9525">
              <a:solidFill>
                <a:srgbClr val="7BE838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rgbClr val="7BE838"/>
            </a:solidFill>
            <a:round/>
          </a:ln>
          <a:effectLst/>
        </c:spPr>
        <c:marker>
          <c:symbol val="circle"/>
          <c:size val="5"/>
          <c:spPr>
            <a:solidFill>
              <a:srgbClr val="7BE838"/>
            </a:solidFill>
            <a:ln w="9525">
              <a:solidFill>
                <a:srgbClr val="7BE838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0.10669159445521571"/>
          <c:y val="0.18189564389990967"/>
          <c:w val="0.74756637265083103"/>
          <c:h val="0.74486042253977514"/>
        </c:manualLayout>
      </c:layout>
      <c:lineChart>
        <c:grouping val="standard"/>
        <c:varyColors val="0"/>
        <c:ser>
          <c:idx val="0"/>
          <c:order val="0"/>
          <c:tx>
            <c:strRef>
              <c:f>'PTable LaunchDateOutcomes'!$B$4:$B$5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7BE838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BE838"/>
              </a:solidFill>
              <a:ln w="9525">
                <a:solidFill>
                  <a:srgbClr val="7BE838"/>
                </a:solidFill>
              </a:ln>
              <a:effectLst/>
            </c:spPr>
          </c:marker>
          <c:cat>
            <c:strRef>
              <c:f>'PTable LaunchDateOutcomes'!$A$6:$A$18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'PTable LaunchDateOutcomes'!$B$6:$B$18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6E-443C-B8C3-BBAB3A932FCD}"/>
            </c:ext>
          </c:extLst>
        </c:ser>
        <c:ser>
          <c:idx val="1"/>
          <c:order val="1"/>
          <c:tx>
            <c:strRef>
              <c:f>'PTable LaunchDateOutcomes'!$C$4:$C$5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'PTable LaunchDateOutcomes'!$A$6:$A$18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'PTable LaunchDateOutcomes'!$C$6:$C$18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6E-443C-B8C3-BBAB3A932FCD}"/>
            </c:ext>
          </c:extLst>
        </c:ser>
        <c:ser>
          <c:idx val="2"/>
          <c:order val="2"/>
          <c:tx>
            <c:strRef>
              <c:f>'PTable LaunchDateOutcomes'!$D$4:$D$5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'PTable LaunchDateOutcomes'!$A$6:$A$18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'PTable LaunchDateOutcomes'!$D$6:$D$18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6E-443C-B8C3-BBAB3A932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0922656"/>
        <c:axId val="1997241456"/>
      </c:lineChart>
      <c:catAx>
        <c:axId val="208092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241456"/>
        <c:crosses val="autoZero"/>
        <c:auto val="1"/>
        <c:lblAlgn val="ctr"/>
        <c:lblOffset val="100"/>
        <c:noMultiLvlLbl val="0"/>
      </c:catAx>
      <c:valAx>
        <c:axId val="199724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92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785568261253777"/>
          <c:y val="0.47182319302425113"/>
          <c:w val="0.11209406613118084"/>
          <c:h val="0.286919955241351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[StarterBook.xlsx]PTable SubCategoryStats!PivotTable4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Sub-Category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'PTable SubCategoryStats'!$B$4:$B$5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'PTable SubCategoryStats'!$A$6:$A$47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'PTable SubCategoryStats'!$B$6:$B$47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7A-415A-9893-7A3D56993B5A}"/>
            </c:ext>
          </c:extLst>
        </c:ser>
        <c:ser>
          <c:idx val="1"/>
          <c:order val="1"/>
          <c:tx>
            <c:strRef>
              <c:f>'PTable SubCategoryStats'!$C$4:$C$5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'PTable SubCategoryStats'!$A$6:$A$47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'PTable SubCategoryStats'!$C$6:$C$47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7A-415A-9893-7A3D56993B5A}"/>
            </c:ext>
          </c:extLst>
        </c:ser>
        <c:ser>
          <c:idx val="2"/>
          <c:order val="2"/>
          <c:tx>
            <c:strRef>
              <c:f>'PTable SubCategoryStats'!$D$4:$D$5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'PTable SubCategoryStats'!$A$6:$A$47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'PTable SubCategoryStats'!$D$6:$D$47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7A-415A-9893-7A3D56993B5A}"/>
            </c:ext>
          </c:extLst>
        </c:ser>
        <c:ser>
          <c:idx val="3"/>
          <c:order val="3"/>
          <c:tx>
            <c:strRef>
              <c:f>'PTable SubCategoryStats'!$E$4:$E$5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'PTable SubCategoryStats'!$A$6:$A$47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'PTable SubCategoryStats'!$E$6:$E$47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7A-415A-9893-7A3D56993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9201984"/>
        <c:axId val="1995688832"/>
      </c:barChart>
      <c:catAx>
        <c:axId val="208920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688832"/>
        <c:crosses val="autoZero"/>
        <c:auto val="1"/>
        <c:lblAlgn val="ctr"/>
        <c:lblOffset val="100"/>
        <c:noMultiLvlLbl val="0"/>
      </c:catAx>
      <c:valAx>
        <c:axId val="199568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20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102243766668568"/>
          <c:y val="0.45619954791695755"/>
          <c:w val="7.0919544605675303E-2"/>
          <c:h val="0.268569705579400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Goal</a:t>
            </a:r>
            <a:r>
              <a:rPr lang="en-US" sz="2000" baseline="0"/>
              <a:t> Outcomes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454762288792112E-2"/>
          <c:y val="9.6764791655944968E-2"/>
          <c:w val="0.93903419734103777"/>
          <c:h val="0.72224743965827798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43-4331-84DE-8BDF9CA8725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43-4331-84DE-8BDF9CA8725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43-4331-84DE-8BDF9CA87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9454448"/>
        <c:axId val="857206752"/>
      </c:lineChart>
      <c:catAx>
        <c:axId val="131945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206752"/>
        <c:crosses val="autoZero"/>
        <c:auto val="1"/>
        <c:lblAlgn val="ctr"/>
        <c:lblOffset val="100"/>
        <c:noMultiLvlLbl val="0"/>
      </c:catAx>
      <c:valAx>
        <c:axId val="85720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45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97511856641756"/>
          <c:y val="0.94351822688830567"/>
          <c:w val="0.39360327864044925"/>
          <c:h val="4.4136094099348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</xdr:colOff>
      <xdr:row>0</xdr:row>
      <xdr:rowOff>152400</xdr:rowOff>
    </xdr:from>
    <xdr:to>
      <xdr:col>19</xdr:col>
      <xdr:colOff>198120</xdr:colOff>
      <xdr:row>23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B0B8CB-4903-43FD-BB43-86E1C01361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175260</xdr:colOff>
      <xdr:row>1</xdr:row>
      <xdr:rowOff>144780</xdr:rowOff>
    </xdr:from>
    <xdr:to>
      <xdr:col>17</xdr:col>
      <xdr:colOff>312420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97C706-F236-45C0-B0EB-704B9EC8C1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205740</xdr:colOff>
      <xdr:row>0</xdr:row>
      <xdr:rowOff>156210</xdr:rowOff>
    </xdr:from>
    <xdr:to>
      <xdr:col>21</xdr:col>
      <xdr:colOff>518160</xdr:colOff>
      <xdr:row>27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8A1910-C9F8-4C33-B0E0-71C4432A4C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624840</xdr:colOff>
      <xdr:row>14</xdr:row>
      <xdr:rowOff>30480</xdr:rowOff>
    </xdr:from>
    <xdr:to>
      <xdr:col>9</xdr:col>
      <xdr:colOff>396240</xdr:colOff>
      <xdr:row>46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03A101-FC0B-4CC5-A592-6B2D9B0CDD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 Aghaei" refreshedDate="43908.420923148151" createdVersion="6" refreshedVersion="6" minRefreshableVersion="3" recordCount="4114" xr:uid="{AE6D4082-FF7E-45CF-89A9-DFE9E80F4F5A}">
  <cacheSource type="worksheet">
    <worksheetSource ref="A1:U4115" sheet="KickStarter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 Aghaei" refreshedDate="43908.624859837961" createdVersion="6" refreshedVersion="6" minRefreshableVersion="3" recordCount="4114" xr:uid="{D78D2EBA-82F5-40B4-9127-3A294A9EAAA7}">
  <cacheSource type="worksheet">
    <worksheetSource ref="D1:U4115" sheet="KickStarterData"/>
  </cacheSource>
  <cacheFields count="21"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0" base="13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8" base="14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Quarters" numFmtId="0" databaseField="0">
      <fieldGroup base="14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4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3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3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x v="0"/>
    <x v="0"/>
    <s v="television"/>
  </r>
  <r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1"/>
    <x v="1"/>
    <x v="0"/>
    <s v="television"/>
  </r>
  <r>
    <n v="500"/>
    <n v="525"/>
    <x v="0"/>
    <s v="GB"/>
    <s v="GBP"/>
    <n v="1455555083"/>
    <n v="1454691083"/>
    <b v="0"/>
    <n v="35"/>
    <b v="1"/>
    <s v="film &amp; video/television"/>
    <n v="105"/>
    <n v="15"/>
    <x v="2"/>
    <x v="2"/>
    <x v="0"/>
    <s v="television"/>
  </r>
  <r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3"/>
    <x v="3"/>
    <x v="0"/>
    <s v="television"/>
  </r>
  <r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4"/>
    <x v="4"/>
    <x v="0"/>
    <s v="television"/>
  </r>
  <r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5"/>
    <x v="5"/>
    <x v="0"/>
    <s v="television"/>
  </r>
  <r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6"/>
    <x v="6"/>
    <x v="0"/>
    <s v="television"/>
  </r>
  <r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7"/>
    <x v="7"/>
    <x v="0"/>
    <s v="television"/>
  </r>
  <r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8"/>
    <x v="8"/>
    <x v="0"/>
    <s v="television"/>
  </r>
  <r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9"/>
    <x v="9"/>
    <x v="0"/>
    <s v="television"/>
  </r>
  <r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10"/>
    <x v="10"/>
    <x v="0"/>
    <s v="television"/>
  </r>
  <r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11"/>
    <x v="11"/>
    <x v="0"/>
    <s v="television"/>
  </r>
  <r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12"/>
    <x v="12"/>
    <x v="0"/>
    <s v="television"/>
  </r>
  <r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13"/>
    <x v="13"/>
    <x v="0"/>
    <s v="television"/>
  </r>
  <r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14"/>
    <x v="14"/>
    <x v="0"/>
    <s v="television"/>
  </r>
  <r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15"/>
    <x v="15"/>
    <x v="0"/>
    <s v="television"/>
  </r>
  <r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16"/>
    <x v="16"/>
    <x v="0"/>
    <s v="television"/>
  </r>
  <r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17"/>
    <x v="17"/>
    <x v="0"/>
    <s v="television"/>
  </r>
  <r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18"/>
    <x v="18"/>
    <x v="0"/>
    <s v="television"/>
  </r>
  <r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19"/>
    <x v="19"/>
    <x v="0"/>
    <s v="television"/>
  </r>
  <r>
    <n v="2000"/>
    <n v="2004"/>
    <x v="0"/>
    <s v="US"/>
    <s v="USD"/>
    <n v="1442167912"/>
    <n v="1436983912"/>
    <b v="0"/>
    <n v="25"/>
    <b v="1"/>
    <s v="film &amp; video/television"/>
    <n v="100.2"/>
    <n v="80.16"/>
    <x v="20"/>
    <x v="20"/>
    <x v="0"/>
    <s v="television"/>
  </r>
  <r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21"/>
    <x v="21"/>
    <x v="0"/>
    <s v="television"/>
  </r>
  <r>
    <n v="350"/>
    <n v="410"/>
    <x v="0"/>
    <s v="US"/>
    <s v="USD"/>
    <n v="1420099140"/>
    <n v="1418766740"/>
    <b v="0"/>
    <n v="8"/>
    <b v="1"/>
    <s v="film &amp; video/television"/>
    <n v="117.14285714285715"/>
    <n v="51.25"/>
    <x v="22"/>
    <x v="22"/>
    <x v="0"/>
    <s v="television"/>
  </r>
  <r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23"/>
    <x v="23"/>
    <x v="0"/>
    <s v="television"/>
  </r>
  <r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24"/>
    <x v="24"/>
    <x v="0"/>
    <s v="television"/>
  </r>
  <r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25"/>
    <x v="25"/>
    <x v="0"/>
    <s v="television"/>
  </r>
  <r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26"/>
    <x v="26"/>
    <x v="0"/>
    <s v="television"/>
  </r>
  <r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27"/>
    <x v="27"/>
    <x v="0"/>
    <s v="television"/>
  </r>
  <r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28"/>
    <x v="28"/>
    <x v="0"/>
    <s v="television"/>
  </r>
  <r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29"/>
    <x v="29"/>
    <x v="0"/>
    <s v="television"/>
  </r>
  <r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30"/>
    <x v="30"/>
    <x v="0"/>
    <s v="television"/>
  </r>
  <r>
    <n v="13"/>
    <n v="13"/>
    <x v="0"/>
    <s v="US"/>
    <s v="USD"/>
    <n v="1453748434"/>
    <n v="1452193234"/>
    <b v="0"/>
    <n v="1"/>
    <b v="1"/>
    <s v="film &amp; video/television"/>
    <n v="100"/>
    <n v="13"/>
    <x v="31"/>
    <x v="31"/>
    <x v="0"/>
    <s v="television"/>
  </r>
  <r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32"/>
    <x v="32"/>
    <x v="0"/>
    <s v="television"/>
  </r>
  <r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33"/>
    <x v="33"/>
    <x v="0"/>
    <s v="television"/>
  </r>
  <r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34"/>
    <x v="34"/>
    <x v="0"/>
    <s v="television"/>
  </r>
  <r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35"/>
    <x v="35"/>
    <x v="0"/>
    <s v="television"/>
  </r>
  <r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36"/>
    <x v="36"/>
    <x v="0"/>
    <s v="television"/>
  </r>
  <r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37"/>
    <x v="37"/>
    <x v="0"/>
    <s v="television"/>
  </r>
  <r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38"/>
    <x v="38"/>
    <x v="0"/>
    <s v="television"/>
  </r>
  <r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39"/>
    <x v="39"/>
    <x v="0"/>
    <s v="television"/>
  </r>
  <r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40"/>
    <x v="40"/>
    <x v="0"/>
    <s v="television"/>
  </r>
  <r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41"/>
    <x v="41"/>
    <x v="0"/>
    <s v="television"/>
  </r>
  <r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42"/>
    <x v="42"/>
    <x v="0"/>
    <s v="television"/>
  </r>
  <r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43"/>
    <x v="43"/>
    <x v="0"/>
    <s v="television"/>
  </r>
  <r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44"/>
    <x v="44"/>
    <x v="0"/>
    <s v="television"/>
  </r>
  <r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45"/>
    <x v="45"/>
    <x v="0"/>
    <s v="television"/>
  </r>
  <r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46"/>
    <x v="46"/>
    <x v="0"/>
    <s v="television"/>
  </r>
  <r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47"/>
    <x v="47"/>
    <x v="0"/>
    <s v="television"/>
  </r>
  <r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48"/>
    <x v="48"/>
    <x v="0"/>
    <s v="television"/>
  </r>
  <r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49"/>
    <x v="49"/>
    <x v="0"/>
    <s v="television"/>
  </r>
  <r>
    <n v="600"/>
    <n v="600"/>
    <x v="0"/>
    <s v="GB"/>
    <s v="GBP"/>
    <n v="1422637200"/>
    <n v="1419271458"/>
    <b v="0"/>
    <n v="22"/>
    <b v="1"/>
    <s v="film &amp; video/television"/>
    <n v="100"/>
    <n v="27.272727272727273"/>
    <x v="50"/>
    <x v="50"/>
    <x v="0"/>
    <s v="television"/>
  </r>
  <r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51"/>
    <x v="51"/>
    <x v="0"/>
    <s v="television"/>
  </r>
  <r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52"/>
    <x v="52"/>
    <x v="0"/>
    <s v="television"/>
  </r>
  <r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53"/>
    <x v="53"/>
    <x v="0"/>
    <s v="television"/>
  </r>
  <r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54"/>
    <x v="54"/>
    <x v="0"/>
    <s v="television"/>
  </r>
  <r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55"/>
    <x v="55"/>
    <x v="0"/>
    <s v="television"/>
  </r>
  <r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56"/>
    <x v="56"/>
    <x v="0"/>
    <s v="television"/>
  </r>
  <r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57"/>
    <x v="57"/>
    <x v="0"/>
    <s v="television"/>
  </r>
  <r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58"/>
    <x v="58"/>
    <x v="0"/>
    <s v="television"/>
  </r>
  <r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59"/>
    <x v="59"/>
    <x v="0"/>
    <s v="television"/>
  </r>
  <r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60"/>
    <x v="60"/>
    <x v="0"/>
    <s v="shorts"/>
  </r>
  <r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61"/>
    <x v="61"/>
    <x v="0"/>
    <s v="shorts"/>
  </r>
  <r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62"/>
    <x v="62"/>
    <x v="0"/>
    <s v="shorts"/>
  </r>
  <r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63"/>
    <x v="63"/>
    <x v="0"/>
    <s v="shorts"/>
  </r>
  <r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64"/>
    <x v="64"/>
    <x v="0"/>
    <s v="shorts"/>
  </r>
  <r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65"/>
    <x v="65"/>
    <x v="0"/>
    <s v="shorts"/>
  </r>
  <r>
    <n v="2000"/>
    <n v="2372"/>
    <x v="0"/>
    <s v="US"/>
    <s v="USD"/>
    <n v="1468873420"/>
    <n v="1466281420"/>
    <b v="0"/>
    <n v="26"/>
    <b v="1"/>
    <s v="film &amp; video/shorts"/>
    <n v="118.6"/>
    <n v="91.230769230769226"/>
    <x v="66"/>
    <x v="66"/>
    <x v="0"/>
    <s v="shorts"/>
  </r>
  <r>
    <n v="2000"/>
    <n v="2325"/>
    <x v="0"/>
    <s v="US"/>
    <s v="USD"/>
    <n v="1342360804"/>
    <n v="1339768804"/>
    <b v="0"/>
    <n v="20"/>
    <b v="1"/>
    <s v="film &amp; video/shorts"/>
    <n v="116.25000000000001"/>
    <n v="116.25"/>
    <x v="67"/>
    <x v="67"/>
    <x v="0"/>
    <s v="shorts"/>
  </r>
  <r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68"/>
    <x v="68"/>
    <x v="0"/>
    <s v="shorts"/>
  </r>
  <r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69"/>
    <x v="69"/>
    <x v="0"/>
    <s v="shorts"/>
  </r>
  <r>
    <n v="500"/>
    <n v="636"/>
    <x v="0"/>
    <s v="US"/>
    <s v="USD"/>
    <n v="1315171845"/>
    <n v="1309987845"/>
    <b v="0"/>
    <n v="17"/>
    <b v="1"/>
    <s v="film &amp; video/shorts"/>
    <n v="127.2"/>
    <n v="37.411764705882355"/>
    <x v="70"/>
    <x v="70"/>
    <x v="0"/>
    <s v="shorts"/>
  </r>
  <r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71"/>
    <x v="71"/>
    <x v="0"/>
    <s v="shorts"/>
  </r>
  <r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72"/>
    <x v="72"/>
    <x v="0"/>
    <s v="shorts"/>
  </r>
  <r>
    <n v="900"/>
    <n v="900"/>
    <x v="0"/>
    <s v="US"/>
    <s v="USD"/>
    <n v="1304395140"/>
    <n v="1297620584"/>
    <b v="0"/>
    <n v="18"/>
    <b v="1"/>
    <s v="film &amp; video/shorts"/>
    <n v="100"/>
    <n v="50"/>
    <x v="73"/>
    <x v="73"/>
    <x v="0"/>
    <s v="shorts"/>
  </r>
  <r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74"/>
    <x v="74"/>
    <x v="0"/>
    <s v="shorts"/>
  </r>
  <r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75"/>
    <x v="75"/>
    <x v="0"/>
    <s v="shorts"/>
  </r>
  <r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76"/>
    <x v="76"/>
    <x v="0"/>
    <s v="shorts"/>
  </r>
  <r>
    <n v="400"/>
    <n v="1570"/>
    <x v="0"/>
    <s v="US"/>
    <s v="USD"/>
    <n v="1337569140"/>
    <n v="1332991717"/>
    <b v="0"/>
    <n v="26"/>
    <b v="1"/>
    <s v="film &amp; video/shorts"/>
    <n v="392.5"/>
    <n v="60.384615384615387"/>
    <x v="77"/>
    <x v="77"/>
    <x v="0"/>
    <s v="shorts"/>
  </r>
  <r>
    <n v="50"/>
    <n v="1351"/>
    <x v="0"/>
    <s v="FR"/>
    <s v="EUR"/>
    <n v="1472751121"/>
    <n v="1471887121"/>
    <b v="0"/>
    <n v="35"/>
    <b v="1"/>
    <s v="film &amp; video/shorts"/>
    <n v="2702"/>
    <n v="38.6"/>
    <x v="78"/>
    <x v="78"/>
    <x v="0"/>
    <s v="shorts"/>
  </r>
  <r>
    <n v="1300"/>
    <n v="1651"/>
    <x v="0"/>
    <s v="GB"/>
    <s v="GBP"/>
    <n v="1398451093"/>
    <n v="1395859093"/>
    <b v="0"/>
    <n v="41"/>
    <b v="1"/>
    <s v="film &amp; video/shorts"/>
    <n v="127"/>
    <n v="40.268292682926827"/>
    <x v="79"/>
    <x v="79"/>
    <x v="0"/>
    <s v="shorts"/>
  </r>
  <r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80"/>
    <x v="80"/>
    <x v="0"/>
    <s v="shorts"/>
  </r>
  <r>
    <n v="750"/>
    <n v="1485"/>
    <x v="0"/>
    <s v="US"/>
    <s v="USD"/>
    <n v="1342234920"/>
    <n v="1341892127"/>
    <b v="0"/>
    <n v="28"/>
    <b v="1"/>
    <s v="film &amp; video/shorts"/>
    <n v="198"/>
    <n v="53.035714285714285"/>
    <x v="81"/>
    <x v="81"/>
    <x v="0"/>
    <s v="shorts"/>
  </r>
  <r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82"/>
    <x v="82"/>
    <x v="0"/>
    <s v="shorts"/>
  </r>
  <r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83"/>
    <x v="83"/>
    <x v="0"/>
    <s v="shorts"/>
  </r>
  <r>
    <n v="500"/>
    <n v="500"/>
    <x v="0"/>
    <s v="US"/>
    <s v="USD"/>
    <n v="1305483086"/>
    <n v="1302891086"/>
    <b v="0"/>
    <n v="7"/>
    <b v="1"/>
    <s v="film &amp; video/shorts"/>
    <n v="100"/>
    <n v="71.428571428571431"/>
    <x v="84"/>
    <x v="84"/>
    <x v="0"/>
    <s v="shorts"/>
  </r>
  <r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85"/>
    <x v="85"/>
    <x v="0"/>
    <s v="shorts"/>
  </r>
  <r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86"/>
    <x v="86"/>
    <x v="0"/>
    <s v="shorts"/>
  </r>
  <r>
    <n v="2500"/>
    <n v="2615"/>
    <x v="0"/>
    <s v="US"/>
    <s v="USD"/>
    <n v="1275529260"/>
    <n v="1274705803"/>
    <b v="0"/>
    <n v="25"/>
    <b v="1"/>
    <s v="film &amp; video/shorts"/>
    <n v="104.60000000000001"/>
    <n v="104.6"/>
    <x v="87"/>
    <x v="87"/>
    <x v="0"/>
    <s v="shorts"/>
  </r>
  <r>
    <n v="3500"/>
    <n v="3600"/>
    <x v="0"/>
    <s v="US"/>
    <s v="USD"/>
    <n v="1403452131"/>
    <n v="1401205731"/>
    <b v="0"/>
    <n v="60"/>
    <b v="1"/>
    <s v="film &amp; video/shorts"/>
    <n v="102.85714285714285"/>
    <n v="60"/>
    <x v="88"/>
    <x v="88"/>
    <x v="0"/>
    <s v="shorts"/>
  </r>
  <r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89"/>
    <x v="89"/>
    <x v="0"/>
    <s v="shorts"/>
  </r>
  <r>
    <n v="500"/>
    <n v="502"/>
    <x v="0"/>
    <s v="US"/>
    <s v="USD"/>
    <n v="1310454499"/>
    <n v="1307862499"/>
    <b v="0"/>
    <n v="16"/>
    <b v="1"/>
    <s v="film &amp; video/shorts"/>
    <n v="100.4"/>
    <n v="31.375"/>
    <x v="90"/>
    <x v="90"/>
    <x v="0"/>
    <s v="shorts"/>
  </r>
  <r>
    <n v="3000"/>
    <n v="3600"/>
    <x v="0"/>
    <s v="US"/>
    <s v="USD"/>
    <n v="1305625164"/>
    <n v="1300354764"/>
    <b v="0"/>
    <n v="46"/>
    <b v="1"/>
    <s v="film &amp; video/shorts"/>
    <n v="120"/>
    <n v="78.260869565217391"/>
    <x v="91"/>
    <x v="91"/>
    <x v="0"/>
    <s v="shorts"/>
  </r>
  <r>
    <n v="5000"/>
    <n v="5260"/>
    <x v="0"/>
    <s v="CA"/>
    <s v="CAD"/>
    <n v="1485936000"/>
    <n v="1481949983"/>
    <b v="0"/>
    <n v="43"/>
    <b v="1"/>
    <s v="film &amp; video/shorts"/>
    <n v="105.2"/>
    <n v="122.32558139534883"/>
    <x v="92"/>
    <x v="92"/>
    <x v="0"/>
    <s v="shorts"/>
  </r>
  <r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93"/>
    <x v="93"/>
    <x v="0"/>
    <s v="shorts"/>
  </r>
  <r>
    <n v="250"/>
    <n v="260"/>
    <x v="0"/>
    <s v="GB"/>
    <s v="GBP"/>
    <n v="1396890822"/>
    <n v="1395162822"/>
    <b v="0"/>
    <n v="12"/>
    <b v="1"/>
    <s v="film &amp; video/shorts"/>
    <n v="104"/>
    <n v="21.666666666666668"/>
    <x v="94"/>
    <x v="94"/>
    <x v="0"/>
    <s v="shorts"/>
  </r>
  <r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95"/>
    <x v="95"/>
    <x v="0"/>
    <s v="shorts"/>
  </r>
  <r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96"/>
    <x v="96"/>
    <x v="0"/>
    <s v="shorts"/>
  </r>
  <r>
    <n v="400"/>
    <n v="425"/>
    <x v="0"/>
    <s v="US"/>
    <s v="USD"/>
    <n v="1310440482"/>
    <n v="1307848482"/>
    <b v="0"/>
    <n v="8"/>
    <b v="1"/>
    <s v="film &amp; video/shorts"/>
    <n v="106.25"/>
    <n v="53.125"/>
    <x v="97"/>
    <x v="97"/>
    <x v="0"/>
    <s v="shorts"/>
  </r>
  <r>
    <n v="3200"/>
    <n v="3400"/>
    <x v="0"/>
    <s v="US"/>
    <s v="USD"/>
    <n v="1354923000"/>
    <n v="1351796674"/>
    <b v="0"/>
    <n v="60"/>
    <b v="1"/>
    <s v="film &amp; video/shorts"/>
    <n v="106.25"/>
    <n v="56.666666666666664"/>
    <x v="98"/>
    <x v="98"/>
    <x v="0"/>
    <s v="shorts"/>
  </r>
  <r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99"/>
    <x v="99"/>
    <x v="0"/>
    <s v="shorts"/>
  </r>
  <r>
    <n v="5000"/>
    <n v="5000"/>
    <x v="0"/>
    <s v="US"/>
    <s v="USD"/>
    <n v="1352055886"/>
    <n v="1350324286"/>
    <b v="0"/>
    <n v="26"/>
    <b v="1"/>
    <s v="film &amp; video/shorts"/>
    <n v="100"/>
    <n v="192.30769230769232"/>
    <x v="100"/>
    <x v="100"/>
    <x v="0"/>
    <s v="shorts"/>
  </r>
  <r>
    <n v="3500"/>
    <n v="3500"/>
    <x v="0"/>
    <s v="US"/>
    <s v="USD"/>
    <n v="1359052710"/>
    <n v="1356979110"/>
    <b v="0"/>
    <n v="35"/>
    <b v="1"/>
    <s v="film &amp; video/shorts"/>
    <n v="100"/>
    <n v="100"/>
    <x v="101"/>
    <x v="101"/>
    <x v="0"/>
    <s v="shorts"/>
  </r>
  <r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102"/>
    <x v="102"/>
    <x v="0"/>
    <s v="shorts"/>
  </r>
  <r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103"/>
    <x v="103"/>
    <x v="0"/>
    <s v="shorts"/>
  </r>
  <r>
    <n v="500"/>
    <n v="600"/>
    <x v="0"/>
    <s v="US"/>
    <s v="USD"/>
    <n v="1301792400"/>
    <n v="1299775266"/>
    <b v="0"/>
    <n v="10"/>
    <b v="1"/>
    <s v="film &amp; video/shorts"/>
    <n v="120"/>
    <n v="60"/>
    <x v="104"/>
    <x v="104"/>
    <x v="0"/>
    <s v="shorts"/>
  </r>
  <r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105"/>
    <x v="105"/>
    <x v="0"/>
    <s v="shorts"/>
  </r>
  <r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106"/>
    <x v="106"/>
    <x v="0"/>
    <s v="shorts"/>
  </r>
  <r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107"/>
    <x v="107"/>
    <x v="0"/>
    <s v="shorts"/>
  </r>
  <r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108"/>
    <x v="108"/>
    <x v="0"/>
    <s v="shorts"/>
  </r>
  <r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109"/>
    <x v="109"/>
    <x v="0"/>
    <s v="shorts"/>
  </r>
  <r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110"/>
    <x v="110"/>
    <x v="0"/>
    <s v="shorts"/>
  </r>
  <r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111"/>
    <x v="111"/>
    <x v="0"/>
    <s v="shorts"/>
  </r>
  <r>
    <n v="5000"/>
    <n v="5200"/>
    <x v="0"/>
    <s v="US"/>
    <s v="USD"/>
    <n v="1397354400"/>
    <n v="1395277318"/>
    <b v="0"/>
    <n v="81"/>
    <b v="1"/>
    <s v="film &amp; video/shorts"/>
    <n v="104"/>
    <n v="64.197530864197532"/>
    <x v="112"/>
    <x v="112"/>
    <x v="0"/>
    <s v="shorts"/>
  </r>
  <r>
    <n v="5000"/>
    <n v="7050"/>
    <x v="0"/>
    <s v="US"/>
    <s v="USD"/>
    <n v="1312642800"/>
    <n v="1311963128"/>
    <b v="0"/>
    <n v="78"/>
    <b v="1"/>
    <s v="film &amp; video/shorts"/>
    <n v="141"/>
    <n v="90.384615384615387"/>
    <x v="113"/>
    <x v="113"/>
    <x v="0"/>
    <s v="shorts"/>
  </r>
  <r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114"/>
    <x v="114"/>
    <x v="0"/>
    <s v="shorts"/>
  </r>
  <r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115"/>
    <x v="115"/>
    <x v="0"/>
    <s v="shorts"/>
  </r>
  <r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116"/>
    <x v="116"/>
    <x v="0"/>
    <s v="shorts"/>
  </r>
  <r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117"/>
    <x v="117"/>
    <x v="0"/>
    <s v="shorts"/>
  </r>
  <r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118"/>
    <x v="118"/>
    <x v="0"/>
    <s v="shorts"/>
  </r>
  <r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119"/>
    <x v="119"/>
    <x v="0"/>
    <s v="shorts"/>
  </r>
  <r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120"/>
    <x v="120"/>
    <x v="0"/>
    <s v="science fiction"/>
  </r>
  <r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121"/>
    <x v="121"/>
    <x v="0"/>
    <s v="science fiction"/>
  </r>
  <r>
    <n v="100000000"/>
    <n v="0"/>
    <x v="1"/>
    <s v="US"/>
    <s v="USD"/>
    <n v="1476094907"/>
    <n v="1470910907"/>
    <b v="0"/>
    <n v="0"/>
    <b v="0"/>
    <s v="film &amp; video/science fiction"/>
    <n v="0"/>
    <e v="#DIV/0!"/>
    <x v="122"/>
    <x v="122"/>
    <x v="0"/>
    <s v="science fiction"/>
  </r>
  <r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123"/>
    <x v="123"/>
    <x v="0"/>
    <s v="science fiction"/>
  </r>
  <r>
    <n v="4000"/>
    <n v="0"/>
    <x v="1"/>
    <s v="US"/>
    <s v="USD"/>
    <n v="1431728242"/>
    <n v="1429568242"/>
    <b v="0"/>
    <n v="0"/>
    <b v="0"/>
    <s v="film &amp; video/science fiction"/>
    <n v="0"/>
    <e v="#DIV/0!"/>
    <x v="124"/>
    <x v="124"/>
    <x v="0"/>
    <s v="science fiction"/>
  </r>
  <r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125"/>
    <x v="125"/>
    <x v="0"/>
    <s v="science fiction"/>
  </r>
  <r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126"/>
    <x v="126"/>
    <x v="0"/>
    <s v="science fiction"/>
  </r>
  <r>
    <n v="8000"/>
    <n v="190"/>
    <x v="1"/>
    <s v="US"/>
    <s v="USD"/>
    <n v="1428069541"/>
    <n v="1425481141"/>
    <b v="0"/>
    <n v="4"/>
    <b v="0"/>
    <s v="film &amp; video/science fiction"/>
    <n v="2.375"/>
    <n v="47.5"/>
    <x v="127"/>
    <x v="127"/>
    <x v="0"/>
    <s v="science fiction"/>
  </r>
  <r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128"/>
    <x v="128"/>
    <x v="0"/>
    <s v="science fiction"/>
  </r>
  <r>
    <n v="20000"/>
    <n v="0"/>
    <x v="1"/>
    <s v="US"/>
    <s v="USD"/>
    <n v="1414708183"/>
    <n v="1409524183"/>
    <b v="0"/>
    <n v="0"/>
    <b v="0"/>
    <s v="film &amp; video/science fiction"/>
    <n v="0"/>
    <e v="#DIV/0!"/>
    <x v="129"/>
    <x v="129"/>
    <x v="0"/>
    <s v="science fiction"/>
  </r>
  <r>
    <n v="600"/>
    <n v="0"/>
    <x v="1"/>
    <s v="GB"/>
    <s v="GBP"/>
    <n v="1402949760"/>
    <n v="1400536692"/>
    <b v="0"/>
    <n v="0"/>
    <b v="0"/>
    <s v="film &amp; video/science fiction"/>
    <n v="0"/>
    <e v="#DIV/0!"/>
    <x v="130"/>
    <x v="130"/>
    <x v="0"/>
    <s v="science fiction"/>
  </r>
  <r>
    <n v="1200"/>
    <n v="0"/>
    <x v="1"/>
    <s v="US"/>
    <s v="USD"/>
    <n v="1467763200"/>
    <n v="1466453161"/>
    <b v="0"/>
    <n v="0"/>
    <b v="0"/>
    <s v="film &amp; video/science fiction"/>
    <n v="0"/>
    <e v="#DIV/0!"/>
    <x v="131"/>
    <x v="131"/>
    <x v="0"/>
    <s v="science fiction"/>
  </r>
  <r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132"/>
    <x v="132"/>
    <x v="0"/>
    <s v="science fiction"/>
  </r>
  <r>
    <n v="71764"/>
    <n v="0"/>
    <x v="1"/>
    <s v="US"/>
    <s v="USD"/>
    <n v="1464715860"/>
    <n v="1462130584"/>
    <b v="0"/>
    <n v="0"/>
    <b v="0"/>
    <s v="film &amp; video/science fiction"/>
    <n v="0"/>
    <e v="#DIV/0!"/>
    <x v="133"/>
    <x v="133"/>
    <x v="0"/>
    <s v="science fiction"/>
  </r>
  <r>
    <n v="5000"/>
    <n v="0"/>
    <x v="1"/>
    <s v="US"/>
    <s v="USD"/>
    <n v="1441386000"/>
    <n v="1438811418"/>
    <b v="0"/>
    <n v="0"/>
    <b v="0"/>
    <s v="film &amp; video/science fiction"/>
    <n v="0"/>
    <e v="#DIV/0!"/>
    <x v="134"/>
    <x v="134"/>
    <x v="0"/>
    <s v="science fiction"/>
  </r>
  <r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135"/>
    <x v="135"/>
    <x v="0"/>
    <s v="science fiction"/>
  </r>
  <r>
    <n v="3000"/>
    <n v="0"/>
    <x v="1"/>
    <s v="US"/>
    <s v="USD"/>
    <n v="1431771360"/>
    <n v="1427968234"/>
    <b v="0"/>
    <n v="0"/>
    <b v="0"/>
    <s v="film &amp; video/science fiction"/>
    <n v="0"/>
    <e v="#DIV/0!"/>
    <x v="136"/>
    <x v="136"/>
    <x v="0"/>
    <s v="science fiction"/>
  </r>
  <r>
    <n v="55000"/>
    <n v="0"/>
    <x v="1"/>
    <s v="DK"/>
    <s v="DKK"/>
    <n v="1444657593"/>
    <n v="1440337593"/>
    <b v="0"/>
    <n v="0"/>
    <b v="0"/>
    <s v="film &amp; video/science fiction"/>
    <n v="0"/>
    <e v="#DIV/0!"/>
    <x v="137"/>
    <x v="137"/>
    <x v="0"/>
    <s v="science fiction"/>
  </r>
  <r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138"/>
    <x v="138"/>
    <x v="0"/>
    <s v="science fiction"/>
  </r>
  <r>
    <n v="500"/>
    <n v="500"/>
    <x v="1"/>
    <s v="US"/>
    <s v="USD"/>
    <n v="1436738772"/>
    <n v="1435874772"/>
    <b v="0"/>
    <n v="1"/>
    <b v="0"/>
    <s v="film &amp; video/science fiction"/>
    <n v="100"/>
    <n v="500"/>
    <x v="139"/>
    <x v="139"/>
    <x v="0"/>
    <s v="science fiction"/>
  </r>
  <r>
    <n v="200000"/>
    <n v="0"/>
    <x v="1"/>
    <s v="US"/>
    <s v="USD"/>
    <n v="1426823132"/>
    <n v="1424234732"/>
    <b v="0"/>
    <n v="0"/>
    <b v="0"/>
    <s v="film &amp; video/science fiction"/>
    <n v="0"/>
    <e v="#DIV/0!"/>
    <x v="140"/>
    <x v="140"/>
    <x v="0"/>
    <s v="science fiction"/>
  </r>
  <r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141"/>
    <x v="141"/>
    <x v="0"/>
    <s v="science fiction"/>
  </r>
  <r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142"/>
    <x v="142"/>
    <x v="0"/>
    <s v="science fiction"/>
  </r>
  <r>
    <n v="5500"/>
    <n v="0"/>
    <x v="1"/>
    <s v="AU"/>
    <s v="AUD"/>
    <n v="1472882100"/>
    <n v="1467941542"/>
    <b v="0"/>
    <n v="0"/>
    <b v="0"/>
    <s v="film &amp; video/science fiction"/>
    <n v="0"/>
    <e v="#DIV/0!"/>
    <x v="143"/>
    <x v="143"/>
    <x v="0"/>
    <s v="science fiction"/>
  </r>
  <r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144"/>
    <x v="144"/>
    <x v="0"/>
    <s v="science fiction"/>
  </r>
  <r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145"/>
    <x v="145"/>
    <x v="0"/>
    <s v="science fiction"/>
  </r>
  <r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146"/>
    <x v="146"/>
    <x v="0"/>
    <s v="science fiction"/>
  </r>
  <r>
    <n v="7000"/>
    <n v="0"/>
    <x v="1"/>
    <s v="GB"/>
    <s v="GBP"/>
    <n v="1420741080"/>
    <n v="1417026340"/>
    <b v="0"/>
    <n v="0"/>
    <b v="0"/>
    <s v="film &amp; video/science fiction"/>
    <n v="0"/>
    <e v="#DIV/0!"/>
    <x v="147"/>
    <x v="147"/>
    <x v="0"/>
    <s v="science fiction"/>
  </r>
  <r>
    <n v="50000"/>
    <n v="40"/>
    <x v="1"/>
    <s v="US"/>
    <s v="USD"/>
    <n v="1456555536"/>
    <n v="1453963536"/>
    <b v="0"/>
    <n v="2"/>
    <b v="0"/>
    <s v="film &amp; video/science fiction"/>
    <n v="0.08"/>
    <n v="20"/>
    <x v="148"/>
    <x v="148"/>
    <x v="0"/>
    <s v="science fiction"/>
  </r>
  <r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149"/>
    <x v="149"/>
    <x v="0"/>
    <s v="science fiction"/>
  </r>
  <r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150"/>
    <x v="150"/>
    <x v="0"/>
    <s v="science fiction"/>
  </r>
  <r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151"/>
    <x v="151"/>
    <x v="0"/>
    <s v="science fiction"/>
  </r>
  <r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152"/>
    <x v="152"/>
    <x v="0"/>
    <s v="science fiction"/>
  </r>
  <r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153"/>
    <x v="153"/>
    <x v="0"/>
    <s v="science fiction"/>
  </r>
  <r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154"/>
    <x v="154"/>
    <x v="0"/>
    <s v="science fiction"/>
  </r>
  <r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155"/>
    <x v="155"/>
    <x v="0"/>
    <s v="science fiction"/>
  </r>
  <r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156"/>
    <x v="156"/>
    <x v="0"/>
    <s v="science fiction"/>
  </r>
  <r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157"/>
    <x v="157"/>
    <x v="0"/>
    <s v="science fiction"/>
  </r>
  <r>
    <n v="5000"/>
    <n v="0"/>
    <x v="1"/>
    <s v="US"/>
    <s v="USD"/>
    <n v="1413942628"/>
    <n v="1411350628"/>
    <b v="0"/>
    <n v="0"/>
    <b v="0"/>
    <s v="film &amp; video/science fiction"/>
    <n v="0"/>
    <e v="#DIV/0!"/>
    <x v="158"/>
    <x v="158"/>
    <x v="0"/>
    <s v="science fiction"/>
  </r>
  <r>
    <n v="500000"/>
    <n v="10"/>
    <x v="1"/>
    <s v="US"/>
    <s v="USD"/>
    <n v="1467541545"/>
    <n v="1464085545"/>
    <b v="0"/>
    <n v="1"/>
    <b v="0"/>
    <s v="film &amp; video/science fiction"/>
    <n v="2E-3"/>
    <n v="10"/>
    <x v="159"/>
    <x v="159"/>
    <x v="0"/>
    <s v="science fiction"/>
  </r>
  <r>
    <n v="5000"/>
    <n v="0"/>
    <x v="2"/>
    <s v="US"/>
    <s v="USD"/>
    <n v="1439675691"/>
    <n v="1434491691"/>
    <b v="0"/>
    <n v="0"/>
    <b v="0"/>
    <s v="film &amp; video/drama"/>
    <n v="0"/>
    <e v="#DIV/0!"/>
    <x v="160"/>
    <x v="160"/>
    <x v="0"/>
    <s v="drama"/>
  </r>
  <r>
    <n v="50000"/>
    <n v="5"/>
    <x v="2"/>
    <s v="US"/>
    <s v="USD"/>
    <n v="1404318595"/>
    <n v="1401726595"/>
    <b v="0"/>
    <n v="1"/>
    <b v="0"/>
    <s v="film &amp; video/drama"/>
    <n v="0.01"/>
    <n v="5"/>
    <x v="161"/>
    <x v="161"/>
    <x v="0"/>
    <s v="drama"/>
  </r>
  <r>
    <n v="2800"/>
    <n v="435"/>
    <x v="2"/>
    <s v="US"/>
    <s v="USD"/>
    <n v="1408232520"/>
    <n v="1405393356"/>
    <b v="0"/>
    <n v="10"/>
    <b v="0"/>
    <s v="film &amp; video/drama"/>
    <n v="15.535714285714286"/>
    <n v="43.5"/>
    <x v="162"/>
    <x v="162"/>
    <x v="0"/>
    <s v="drama"/>
  </r>
  <r>
    <n v="2000000"/>
    <n v="0"/>
    <x v="2"/>
    <s v="US"/>
    <s v="USD"/>
    <n v="1443657600"/>
    <n v="1440716654"/>
    <b v="0"/>
    <n v="0"/>
    <b v="0"/>
    <s v="film &amp; video/drama"/>
    <n v="0"/>
    <e v="#DIV/0!"/>
    <x v="163"/>
    <x v="163"/>
    <x v="0"/>
    <s v="drama"/>
  </r>
  <r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164"/>
    <x v="164"/>
    <x v="0"/>
    <s v="drama"/>
  </r>
  <r>
    <n v="17000"/>
    <n v="0"/>
    <x v="2"/>
    <s v="GB"/>
    <s v="GBP"/>
    <n v="1452613724"/>
    <n v="1450021724"/>
    <b v="0"/>
    <n v="0"/>
    <b v="0"/>
    <s v="film &amp; video/drama"/>
    <n v="0"/>
    <e v="#DIV/0!"/>
    <x v="165"/>
    <x v="165"/>
    <x v="0"/>
    <s v="drama"/>
  </r>
  <r>
    <n v="5000"/>
    <n v="3000"/>
    <x v="2"/>
    <s v="US"/>
    <s v="USD"/>
    <n v="1484531362"/>
    <n v="1481939362"/>
    <b v="0"/>
    <n v="1"/>
    <b v="0"/>
    <s v="film &amp; video/drama"/>
    <n v="60"/>
    <n v="3000"/>
    <x v="166"/>
    <x v="166"/>
    <x v="0"/>
    <s v="drama"/>
  </r>
  <r>
    <n v="110000"/>
    <n v="11"/>
    <x v="2"/>
    <s v="US"/>
    <s v="USD"/>
    <n v="1438726535"/>
    <n v="1433542535"/>
    <b v="0"/>
    <n v="2"/>
    <b v="0"/>
    <s v="film &amp; video/drama"/>
    <n v="0.01"/>
    <n v="5.5"/>
    <x v="167"/>
    <x v="167"/>
    <x v="0"/>
    <s v="drama"/>
  </r>
  <r>
    <n v="8000"/>
    <n v="325"/>
    <x v="2"/>
    <s v="US"/>
    <s v="USD"/>
    <n v="1426791770"/>
    <n v="1424203370"/>
    <b v="0"/>
    <n v="3"/>
    <b v="0"/>
    <s v="film &amp; video/drama"/>
    <n v="4.0625"/>
    <n v="108.33333333333333"/>
    <x v="168"/>
    <x v="168"/>
    <x v="0"/>
    <s v="drama"/>
  </r>
  <r>
    <n v="2500"/>
    <n v="560"/>
    <x v="2"/>
    <s v="GB"/>
    <s v="GBP"/>
    <n v="1413634059"/>
    <n v="1411042059"/>
    <b v="0"/>
    <n v="10"/>
    <b v="0"/>
    <s v="film &amp; video/drama"/>
    <n v="22.400000000000002"/>
    <n v="56"/>
    <x v="169"/>
    <x v="169"/>
    <x v="0"/>
    <s v="drama"/>
  </r>
  <r>
    <n v="10000"/>
    <n v="325"/>
    <x v="2"/>
    <s v="US"/>
    <s v="USD"/>
    <n v="1440912480"/>
    <n v="1438385283"/>
    <b v="0"/>
    <n v="10"/>
    <b v="0"/>
    <s v="film &amp; video/drama"/>
    <n v="3.25"/>
    <n v="32.5"/>
    <x v="170"/>
    <x v="170"/>
    <x v="0"/>
    <s v="drama"/>
  </r>
  <r>
    <n v="50000"/>
    <n v="1"/>
    <x v="2"/>
    <s v="US"/>
    <s v="USD"/>
    <n v="1470975614"/>
    <n v="1465791614"/>
    <b v="0"/>
    <n v="1"/>
    <b v="0"/>
    <s v="film &amp; video/drama"/>
    <n v="2E-3"/>
    <n v="1"/>
    <x v="171"/>
    <x v="171"/>
    <x v="0"/>
    <s v="drama"/>
  </r>
  <r>
    <n v="95000"/>
    <n v="0"/>
    <x v="2"/>
    <s v="US"/>
    <s v="USD"/>
    <n v="1426753723"/>
    <n v="1423733323"/>
    <b v="0"/>
    <n v="0"/>
    <b v="0"/>
    <s v="film &amp; video/drama"/>
    <n v="0"/>
    <e v="#DIV/0!"/>
    <x v="172"/>
    <x v="172"/>
    <x v="0"/>
    <s v="drama"/>
  </r>
  <r>
    <n v="1110"/>
    <n v="0"/>
    <x v="2"/>
    <s v="GB"/>
    <s v="GBP"/>
    <n v="1425131108"/>
    <n v="1422539108"/>
    <b v="0"/>
    <n v="0"/>
    <b v="0"/>
    <s v="film &amp; video/drama"/>
    <n v="0"/>
    <e v="#DIV/0!"/>
    <x v="173"/>
    <x v="173"/>
    <x v="0"/>
    <s v="drama"/>
  </r>
  <r>
    <n v="6000"/>
    <n v="0"/>
    <x v="2"/>
    <s v="NL"/>
    <s v="EUR"/>
    <n v="1431108776"/>
    <n v="1425924776"/>
    <b v="0"/>
    <n v="0"/>
    <b v="0"/>
    <s v="film &amp; video/drama"/>
    <n v="0"/>
    <e v="#DIV/0!"/>
    <x v="174"/>
    <x v="174"/>
    <x v="0"/>
    <s v="drama"/>
  </r>
  <r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175"/>
    <x v="175"/>
    <x v="0"/>
    <s v="drama"/>
  </r>
  <r>
    <n v="1500"/>
    <n v="0"/>
    <x v="2"/>
    <s v="US"/>
    <s v="USD"/>
    <n v="1438803999"/>
    <n v="1436211999"/>
    <b v="0"/>
    <n v="0"/>
    <b v="0"/>
    <s v="film &amp; video/drama"/>
    <n v="0"/>
    <e v="#DIV/0!"/>
    <x v="176"/>
    <x v="176"/>
    <x v="0"/>
    <s v="drama"/>
  </r>
  <r>
    <n v="450"/>
    <n v="180"/>
    <x v="2"/>
    <s v="US"/>
    <s v="USD"/>
    <n v="1427155726"/>
    <n v="1425690526"/>
    <b v="0"/>
    <n v="7"/>
    <b v="0"/>
    <s v="film &amp; video/drama"/>
    <n v="40"/>
    <n v="25.714285714285715"/>
    <x v="177"/>
    <x v="177"/>
    <x v="0"/>
    <s v="drama"/>
  </r>
  <r>
    <n v="500000"/>
    <n v="0"/>
    <x v="2"/>
    <s v="ES"/>
    <s v="EUR"/>
    <n v="1448582145"/>
    <n v="1445986545"/>
    <b v="0"/>
    <n v="0"/>
    <b v="0"/>
    <s v="film &amp; video/drama"/>
    <n v="0"/>
    <e v="#DIV/0!"/>
    <x v="178"/>
    <x v="178"/>
    <x v="0"/>
    <s v="drama"/>
  </r>
  <r>
    <n v="1000"/>
    <n v="200"/>
    <x v="2"/>
    <s v="US"/>
    <s v="USD"/>
    <n v="1457056555"/>
    <n v="1454464555"/>
    <b v="0"/>
    <n v="2"/>
    <b v="0"/>
    <s v="film &amp; video/drama"/>
    <n v="20"/>
    <n v="100"/>
    <x v="179"/>
    <x v="179"/>
    <x v="0"/>
    <s v="drama"/>
  </r>
  <r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180"/>
    <x v="180"/>
    <x v="0"/>
    <s v="drama"/>
  </r>
  <r>
    <n v="3423"/>
    <n v="722"/>
    <x v="2"/>
    <s v="GB"/>
    <s v="GBP"/>
    <n v="1434995295"/>
    <n v="1432403295"/>
    <b v="0"/>
    <n v="4"/>
    <b v="0"/>
    <s v="film &amp; video/drama"/>
    <n v="21.092608822670172"/>
    <n v="180.5"/>
    <x v="181"/>
    <x v="181"/>
    <x v="0"/>
    <s v="drama"/>
  </r>
  <r>
    <n v="1000"/>
    <n v="0"/>
    <x v="2"/>
    <s v="US"/>
    <s v="USD"/>
    <n v="1483748232"/>
    <n v="1481156232"/>
    <b v="0"/>
    <n v="0"/>
    <b v="0"/>
    <s v="film &amp; video/drama"/>
    <n v="0"/>
    <e v="#DIV/0!"/>
    <x v="182"/>
    <x v="182"/>
    <x v="0"/>
    <s v="drama"/>
  </r>
  <r>
    <n v="12500"/>
    <n v="4482"/>
    <x v="2"/>
    <s v="GB"/>
    <s v="GBP"/>
    <n v="1417033610"/>
    <n v="1414438010"/>
    <b v="0"/>
    <n v="12"/>
    <b v="0"/>
    <s v="film &amp; video/drama"/>
    <n v="35.856000000000002"/>
    <n v="373.5"/>
    <x v="183"/>
    <x v="183"/>
    <x v="0"/>
    <s v="drama"/>
  </r>
  <r>
    <n v="1500"/>
    <n v="51"/>
    <x v="2"/>
    <s v="CA"/>
    <s v="CAD"/>
    <n v="1409543940"/>
    <n v="1404586762"/>
    <b v="0"/>
    <n v="2"/>
    <b v="0"/>
    <s v="film &amp; video/drama"/>
    <n v="3.4000000000000004"/>
    <n v="25.5"/>
    <x v="184"/>
    <x v="184"/>
    <x v="0"/>
    <s v="drama"/>
  </r>
  <r>
    <n v="40000"/>
    <n v="2200"/>
    <x v="2"/>
    <s v="NO"/>
    <s v="NOK"/>
    <n v="1471557139"/>
    <n v="1468965139"/>
    <b v="0"/>
    <n v="10"/>
    <b v="0"/>
    <s v="film &amp; video/drama"/>
    <n v="5.5"/>
    <n v="220"/>
    <x v="185"/>
    <x v="185"/>
    <x v="0"/>
    <s v="drama"/>
  </r>
  <r>
    <n v="5000"/>
    <n v="0"/>
    <x v="2"/>
    <s v="US"/>
    <s v="USD"/>
    <n v="1488571200"/>
    <n v="1485977434"/>
    <b v="0"/>
    <n v="0"/>
    <b v="0"/>
    <s v="film &amp; video/drama"/>
    <n v="0"/>
    <e v="#DIV/0!"/>
    <x v="186"/>
    <x v="186"/>
    <x v="0"/>
    <s v="drama"/>
  </r>
  <r>
    <n v="5000"/>
    <n v="800"/>
    <x v="2"/>
    <s v="US"/>
    <s v="USD"/>
    <n v="1437461940"/>
    <n v="1435383457"/>
    <b v="0"/>
    <n v="5"/>
    <b v="0"/>
    <s v="film &amp; video/drama"/>
    <n v="16"/>
    <n v="160"/>
    <x v="187"/>
    <x v="187"/>
    <x v="0"/>
    <s v="drama"/>
  </r>
  <r>
    <n v="1500"/>
    <n v="0"/>
    <x v="2"/>
    <s v="US"/>
    <s v="USD"/>
    <n v="1409891015"/>
    <n v="1407299015"/>
    <b v="0"/>
    <n v="0"/>
    <b v="0"/>
    <s v="film &amp; video/drama"/>
    <n v="0"/>
    <e v="#DIV/0!"/>
    <x v="188"/>
    <x v="188"/>
    <x v="0"/>
    <s v="drama"/>
  </r>
  <r>
    <n v="500000"/>
    <n v="345"/>
    <x v="2"/>
    <s v="US"/>
    <s v="USD"/>
    <n v="1472920477"/>
    <n v="1467736477"/>
    <b v="0"/>
    <n v="5"/>
    <b v="0"/>
    <s v="film &amp; video/drama"/>
    <n v="6.8999999999999992E-2"/>
    <n v="69"/>
    <x v="189"/>
    <x v="189"/>
    <x v="0"/>
    <s v="drama"/>
  </r>
  <r>
    <n v="12000"/>
    <n v="50"/>
    <x v="2"/>
    <s v="US"/>
    <s v="USD"/>
    <n v="1466091446"/>
    <n v="1465227446"/>
    <b v="0"/>
    <n v="1"/>
    <b v="0"/>
    <s v="film &amp; video/drama"/>
    <n v="0.41666666666666669"/>
    <n v="50"/>
    <x v="190"/>
    <x v="190"/>
    <x v="0"/>
    <s v="drama"/>
  </r>
  <r>
    <n v="5000"/>
    <n v="250"/>
    <x v="2"/>
    <s v="AU"/>
    <s v="AUD"/>
    <n v="1443782138"/>
    <n v="1440326138"/>
    <b v="0"/>
    <n v="3"/>
    <b v="0"/>
    <s v="film &amp; video/drama"/>
    <n v="5"/>
    <n v="83.333333333333329"/>
    <x v="191"/>
    <x v="191"/>
    <x v="0"/>
    <s v="drama"/>
  </r>
  <r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192"/>
    <x v="192"/>
    <x v="0"/>
    <s v="drama"/>
  </r>
  <r>
    <n v="1000"/>
    <n v="0"/>
    <x v="2"/>
    <s v="GB"/>
    <s v="GBP"/>
    <n v="1417217166"/>
    <n v="1412029566"/>
    <b v="0"/>
    <n v="0"/>
    <b v="0"/>
    <s v="film &amp; video/drama"/>
    <n v="0"/>
    <e v="#DIV/0!"/>
    <x v="193"/>
    <x v="193"/>
    <x v="0"/>
    <s v="drama"/>
  </r>
  <r>
    <n v="2500"/>
    <n v="3"/>
    <x v="2"/>
    <s v="GB"/>
    <s v="GBP"/>
    <n v="1457308531"/>
    <n v="1452124531"/>
    <b v="0"/>
    <n v="3"/>
    <b v="0"/>
    <s v="film &amp; video/drama"/>
    <n v="0.12"/>
    <n v="1"/>
    <x v="194"/>
    <x v="194"/>
    <x v="0"/>
    <s v="drama"/>
  </r>
  <r>
    <n v="2000000"/>
    <n v="0"/>
    <x v="2"/>
    <s v="US"/>
    <s v="USD"/>
    <n v="1436544332"/>
    <n v="1431360332"/>
    <b v="0"/>
    <n v="0"/>
    <b v="0"/>
    <s v="film &amp; video/drama"/>
    <n v="0"/>
    <e v="#DIV/0!"/>
    <x v="195"/>
    <x v="195"/>
    <x v="0"/>
    <s v="drama"/>
  </r>
  <r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196"/>
    <x v="196"/>
    <x v="0"/>
    <s v="drama"/>
  </r>
  <r>
    <n v="2500"/>
    <n v="262"/>
    <x v="2"/>
    <s v="GB"/>
    <s v="GBP"/>
    <n v="1487365200"/>
    <n v="1483734100"/>
    <b v="0"/>
    <n v="8"/>
    <b v="0"/>
    <s v="film &amp; video/drama"/>
    <n v="10.48"/>
    <n v="32.75"/>
    <x v="197"/>
    <x v="197"/>
    <x v="0"/>
    <s v="drama"/>
  </r>
  <r>
    <n v="25000"/>
    <n v="279"/>
    <x v="2"/>
    <s v="US"/>
    <s v="USD"/>
    <n v="1412500322"/>
    <n v="1409908322"/>
    <b v="0"/>
    <n v="6"/>
    <b v="0"/>
    <s v="film &amp; video/drama"/>
    <n v="1.1159999999999999"/>
    <n v="46.5"/>
    <x v="198"/>
    <x v="198"/>
    <x v="0"/>
    <s v="drama"/>
  </r>
  <r>
    <n v="10000"/>
    <n v="0"/>
    <x v="2"/>
    <s v="US"/>
    <s v="USD"/>
    <n v="1472698702"/>
    <n v="1470106702"/>
    <b v="0"/>
    <n v="0"/>
    <b v="0"/>
    <s v="film &amp; video/drama"/>
    <n v="0"/>
    <e v="#DIV/0!"/>
    <x v="199"/>
    <x v="199"/>
    <x v="0"/>
    <s v="drama"/>
  </r>
  <r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200"/>
    <x v="200"/>
    <x v="0"/>
    <s v="drama"/>
  </r>
  <r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201"/>
    <x v="201"/>
    <x v="0"/>
    <s v="drama"/>
  </r>
  <r>
    <n v="6000"/>
    <n v="0"/>
    <x v="2"/>
    <s v="US"/>
    <s v="USD"/>
    <n v="1444337940"/>
    <n v="1441750564"/>
    <b v="0"/>
    <n v="0"/>
    <b v="0"/>
    <s v="film &amp; video/drama"/>
    <n v="0"/>
    <e v="#DIV/0!"/>
    <x v="202"/>
    <x v="202"/>
    <x v="0"/>
    <s v="drama"/>
  </r>
  <r>
    <n v="2500"/>
    <n v="746"/>
    <x v="2"/>
    <s v="GB"/>
    <s v="GBP"/>
    <n v="1422562864"/>
    <n v="1417378864"/>
    <b v="0"/>
    <n v="8"/>
    <b v="0"/>
    <s v="film &amp; video/drama"/>
    <n v="29.84"/>
    <n v="93.25"/>
    <x v="203"/>
    <x v="203"/>
    <x v="0"/>
    <s v="drama"/>
  </r>
  <r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204"/>
    <x v="204"/>
    <x v="0"/>
    <s v="drama"/>
  </r>
  <r>
    <n v="8000"/>
    <n v="1300"/>
    <x v="2"/>
    <s v="US"/>
    <s v="USD"/>
    <n v="1444144222"/>
    <n v="1441120222"/>
    <b v="0"/>
    <n v="17"/>
    <b v="0"/>
    <s v="film &amp; video/drama"/>
    <n v="16.25"/>
    <n v="76.470588235294116"/>
    <x v="205"/>
    <x v="205"/>
    <x v="0"/>
    <s v="drama"/>
  </r>
  <r>
    <n v="12700"/>
    <n v="0"/>
    <x v="2"/>
    <s v="US"/>
    <s v="USD"/>
    <n v="1470441983"/>
    <n v="1468627583"/>
    <b v="0"/>
    <n v="0"/>
    <b v="0"/>
    <s v="film &amp; video/drama"/>
    <n v="0"/>
    <e v="#DIV/0!"/>
    <x v="206"/>
    <x v="206"/>
    <x v="0"/>
    <s v="drama"/>
  </r>
  <r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207"/>
    <x v="207"/>
    <x v="0"/>
    <s v="drama"/>
  </r>
  <r>
    <n v="50000"/>
    <n v="0"/>
    <x v="2"/>
    <s v="AU"/>
    <s v="AUD"/>
    <n v="1418719967"/>
    <n v="1416127967"/>
    <b v="0"/>
    <n v="0"/>
    <b v="0"/>
    <s v="film &amp; video/drama"/>
    <n v="0"/>
    <e v="#DIV/0!"/>
    <x v="208"/>
    <x v="208"/>
    <x v="0"/>
    <s v="drama"/>
  </r>
  <r>
    <n v="25000"/>
    <n v="0"/>
    <x v="2"/>
    <s v="US"/>
    <s v="USD"/>
    <n v="1436566135"/>
    <n v="1433974135"/>
    <b v="0"/>
    <n v="0"/>
    <b v="0"/>
    <s v="film &amp; video/drama"/>
    <n v="0"/>
    <e v="#DIV/0!"/>
    <x v="209"/>
    <x v="209"/>
    <x v="0"/>
    <s v="drama"/>
  </r>
  <r>
    <n v="12000"/>
    <n v="3030"/>
    <x v="2"/>
    <s v="US"/>
    <s v="USD"/>
    <n v="1443675600"/>
    <n v="1441157592"/>
    <b v="0"/>
    <n v="33"/>
    <b v="0"/>
    <s v="film &amp; video/drama"/>
    <n v="25.25"/>
    <n v="91.818181818181813"/>
    <x v="210"/>
    <x v="210"/>
    <x v="0"/>
    <s v="drama"/>
  </r>
  <r>
    <n v="5000"/>
    <n v="2230"/>
    <x v="2"/>
    <s v="US"/>
    <s v="USD"/>
    <n v="1442634617"/>
    <n v="1440042617"/>
    <b v="0"/>
    <n v="12"/>
    <b v="0"/>
    <s v="film &amp; video/drama"/>
    <n v="44.6"/>
    <n v="185.83333333333334"/>
    <x v="211"/>
    <x v="211"/>
    <x v="0"/>
    <s v="drama"/>
  </r>
  <r>
    <n v="6300"/>
    <n v="1"/>
    <x v="2"/>
    <s v="US"/>
    <s v="USD"/>
    <n v="1460837320"/>
    <n v="1455656920"/>
    <b v="0"/>
    <n v="1"/>
    <b v="0"/>
    <s v="film &amp; video/drama"/>
    <n v="1.5873015873015872E-2"/>
    <n v="1"/>
    <x v="212"/>
    <x v="212"/>
    <x v="0"/>
    <s v="drama"/>
  </r>
  <r>
    <n v="50000"/>
    <n v="20"/>
    <x v="2"/>
    <s v="US"/>
    <s v="USD"/>
    <n v="1439734001"/>
    <n v="1437142547"/>
    <b v="0"/>
    <n v="1"/>
    <b v="0"/>
    <s v="film &amp; video/drama"/>
    <n v="0.04"/>
    <n v="20"/>
    <x v="213"/>
    <x v="213"/>
    <x v="0"/>
    <s v="drama"/>
  </r>
  <r>
    <n v="12500"/>
    <n v="1"/>
    <x v="2"/>
    <s v="US"/>
    <s v="USD"/>
    <n v="1425655349"/>
    <n v="1420471349"/>
    <b v="0"/>
    <n v="1"/>
    <b v="0"/>
    <s v="film &amp; video/drama"/>
    <n v="8.0000000000000002E-3"/>
    <n v="1"/>
    <x v="214"/>
    <x v="214"/>
    <x v="0"/>
    <s v="drama"/>
  </r>
  <r>
    <n v="4400"/>
    <n v="10"/>
    <x v="2"/>
    <s v="GB"/>
    <s v="GBP"/>
    <n v="1455753540"/>
    <n v="1452058282"/>
    <b v="0"/>
    <n v="1"/>
    <b v="0"/>
    <s v="film &amp; video/drama"/>
    <n v="0.22727272727272727"/>
    <n v="10"/>
    <x v="215"/>
    <x v="215"/>
    <x v="0"/>
    <s v="drama"/>
  </r>
  <r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216"/>
    <x v="216"/>
    <x v="0"/>
    <s v="drama"/>
  </r>
  <r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217"/>
    <x v="217"/>
    <x v="0"/>
    <s v="drama"/>
  </r>
  <r>
    <n v="5000"/>
    <n v="100"/>
    <x v="2"/>
    <s v="US"/>
    <s v="USD"/>
    <n v="1431702289"/>
    <n v="1426518289"/>
    <b v="0"/>
    <n v="1"/>
    <b v="0"/>
    <s v="film &amp; video/drama"/>
    <n v="2"/>
    <n v="100"/>
    <x v="218"/>
    <x v="218"/>
    <x v="0"/>
    <s v="drama"/>
  </r>
  <r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219"/>
    <x v="219"/>
    <x v="0"/>
    <s v="drama"/>
  </r>
  <r>
    <n v="50000"/>
    <n v="360"/>
    <x v="2"/>
    <s v="US"/>
    <s v="USD"/>
    <n v="1440101160"/>
    <n v="1436542030"/>
    <b v="0"/>
    <n v="3"/>
    <b v="0"/>
    <s v="film &amp; video/drama"/>
    <n v="0.72"/>
    <n v="120"/>
    <x v="220"/>
    <x v="220"/>
    <x v="0"/>
    <s v="drama"/>
  </r>
  <r>
    <n v="50000"/>
    <n v="0"/>
    <x v="2"/>
    <s v="US"/>
    <s v="USD"/>
    <n v="1427569564"/>
    <n v="1422389164"/>
    <b v="0"/>
    <n v="0"/>
    <b v="0"/>
    <s v="film &amp; video/drama"/>
    <n v="0"/>
    <e v="#DIV/0!"/>
    <x v="221"/>
    <x v="221"/>
    <x v="0"/>
    <s v="drama"/>
  </r>
  <r>
    <n v="1000"/>
    <n v="130"/>
    <x v="2"/>
    <s v="US"/>
    <s v="USD"/>
    <n v="1427423940"/>
    <n v="1422383318"/>
    <b v="0"/>
    <n v="2"/>
    <b v="0"/>
    <s v="film &amp; video/drama"/>
    <n v="13"/>
    <n v="65"/>
    <x v="222"/>
    <x v="222"/>
    <x v="0"/>
    <s v="drama"/>
  </r>
  <r>
    <n v="1500000"/>
    <n v="0"/>
    <x v="2"/>
    <s v="US"/>
    <s v="USD"/>
    <n v="1463879100"/>
    <n v="1461287350"/>
    <b v="0"/>
    <n v="0"/>
    <b v="0"/>
    <s v="film &amp; video/drama"/>
    <n v="0"/>
    <e v="#DIV/0!"/>
    <x v="223"/>
    <x v="223"/>
    <x v="0"/>
    <s v="drama"/>
  </r>
  <r>
    <n v="6000000"/>
    <n v="0"/>
    <x v="2"/>
    <s v="AU"/>
    <s v="AUD"/>
    <n v="1436506726"/>
    <n v="1431322726"/>
    <b v="0"/>
    <n v="0"/>
    <b v="0"/>
    <s v="film &amp; video/drama"/>
    <n v="0"/>
    <e v="#DIV/0!"/>
    <x v="224"/>
    <x v="224"/>
    <x v="0"/>
    <s v="drama"/>
  </r>
  <r>
    <n v="200"/>
    <n v="0"/>
    <x v="2"/>
    <s v="US"/>
    <s v="USD"/>
    <n v="1460153054"/>
    <n v="1457564654"/>
    <b v="0"/>
    <n v="0"/>
    <b v="0"/>
    <s v="film &amp; video/drama"/>
    <n v="0"/>
    <e v="#DIV/0!"/>
    <x v="225"/>
    <x v="225"/>
    <x v="0"/>
    <s v="drama"/>
  </r>
  <r>
    <n v="29000"/>
    <n v="250"/>
    <x v="2"/>
    <s v="GB"/>
    <s v="GBP"/>
    <n v="1433064540"/>
    <n v="1428854344"/>
    <b v="0"/>
    <n v="2"/>
    <b v="0"/>
    <s v="film &amp; video/drama"/>
    <n v="0.86206896551724133"/>
    <n v="125"/>
    <x v="226"/>
    <x v="226"/>
    <x v="0"/>
    <s v="drama"/>
  </r>
  <r>
    <n v="28000"/>
    <n v="0"/>
    <x v="2"/>
    <s v="US"/>
    <s v="USD"/>
    <n v="1436477241"/>
    <n v="1433885241"/>
    <b v="0"/>
    <n v="0"/>
    <b v="0"/>
    <s v="film &amp; video/drama"/>
    <n v="0"/>
    <e v="#DIV/0!"/>
    <x v="227"/>
    <x v="227"/>
    <x v="0"/>
    <s v="drama"/>
  </r>
  <r>
    <n v="8000"/>
    <n v="0"/>
    <x v="2"/>
    <s v="GB"/>
    <s v="GBP"/>
    <n v="1433176105"/>
    <n v="1427992105"/>
    <b v="0"/>
    <n v="0"/>
    <b v="0"/>
    <s v="film &amp; video/drama"/>
    <n v="0"/>
    <e v="#DIV/0!"/>
    <x v="228"/>
    <x v="228"/>
    <x v="0"/>
    <s v="drama"/>
  </r>
  <r>
    <n v="3000"/>
    <n v="0"/>
    <x v="2"/>
    <s v="DE"/>
    <s v="EUR"/>
    <n v="1455402297"/>
    <n v="1452810297"/>
    <b v="0"/>
    <n v="0"/>
    <b v="0"/>
    <s v="film &amp; video/drama"/>
    <n v="0"/>
    <e v="#DIV/0!"/>
    <x v="229"/>
    <x v="229"/>
    <x v="0"/>
    <s v="drama"/>
  </r>
  <r>
    <n v="15000"/>
    <n v="60"/>
    <x v="2"/>
    <s v="US"/>
    <s v="USD"/>
    <n v="1433443151"/>
    <n v="1430851151"/>
    <b v="0"/>
    <n v="2"/>
    <b v="0"/>
    <s v="film &amp; video/drama"/>
    <n v="0.4"/>
    <n v="30"/>
    <x v="230"/>
    <x v="230"/>
    <x v="0"/>
    <s v="drama"/>
  </r>
  <r>
    <n v="1500000"/>
    <n v="0"/>
    <x v="2"/>
    <s v="US"/>
    <s v="USD"/>
    <n v="1451775651"/>
    <n v="1449183651"/>
    <b v="0"/>
    <n v="0"/>
    <b v="0"/>
    <s v="film &amp; video/drama"/>
    <n v="0"/>
    <e v="#DIV/0!"/>
    <x v="231"/>
    <x v="231"/>
    <x v="0"/>
    <s v="drama"/>
  </r>
  <r>
    <n v="4000"/>
    <n v="110"/>
    <x v="2"/>
    <s v="GB"/>
    <s v="GBP"/>
    <n v="1425066546"/>
    <n v="1422474546"/>
    <b v="0"/>
    <n v="7"/>
    <b v="0"/>
    <s v="film &amp; video/drama"/>
    <n v="2.75"/>
    <n v="15.714285714285714"/>
    <x v="232"/>
    <x v="232"/>
    <x v="0"/>
    <s v="drama"/>
  </r>
  <r>
    <n v="350000"/>
    <n v="0"/>
    <x v="2"/>
    <s v="US"/>
    <s v="USD"/>
    <n v="1475185972"/>
    <n v="1472593972"/>
    <b v="0"/>
    <n v="0"/>
    <b v="0"/>
    <s v="film &amp; video/drama"/>
    <n v="0"/>
    <e v="#DIV/0!"/>
    <x v="233"/>
    <x v="233"/>
    <x v="0"/>
    <s v="drama"/>
  </r>
  <r>
    <n v="1000"/>
    <n v="401"/>
    <x v="2"/>
    <s v="US"/>
    <s v="USD"/>
    <n v="1434847859"/>
    <n v="1431391859"/>
    <b v="0"/>
    <n v="5"/>
    <b v="0"/>
    <s v="film &amp; video/drama"/>
    <n v="40.1"/>
    <n v="80.2"/>
    <x v="234"/>
    <x v="234"/>
    <x v="0"/>
    <s v="drama"/>
  </r>
  <r>
    <n v="10000"/>
    <n v="0"/>
    <x v="2"/>
    <s v="US"/>
    <s v="USD"/>
    <n v="1436478497"/>
    <n v="1433886497"/>
    <b v="0"/>
    <n v="0"/>
    <b v="0"/>
    <s v="film &amp; video/drama"/>
    <n v="0"/>
    <e v="#DIV/0!"/>
    <x v="235"/>
    <x v="235"/>
    <x v="0"/>
    <s v="drama"/>
  </r>
  <r>
    <n v="150000"/>
    <n v="0"/>
    <x v="2"/>
    <s v="US"/>
    <s v="USD"/>
    <n v="1451952000"/>
    <n v="1447380099"/>
    <b v="0"/>
    <n v="0"/>
    <b v="0"/>
    <s v="film &amp; video/drama"/>
    <n v="0"/>
    <e v="#DIV/0!"/>
    <x v="236"/>
    <x v="236"/>
    <x v="0"/>
    <s v="drama"/>
  </r>
  <r>
    <n v="15000"/>
    <n v="50"/>
    <x v="2"/>
    <s v="US"/>
    <s v="USD"/>
    <n v="1457445069"/>
    <n v="1452261069"/>
    <b v="0"/>
    <n v="1"/>
    <b v="0"/>
    <s v="film &amp; video/drama"/>
    <n v="0.33333333333333337"/>
    <n v="50"/>
    <x v="237"/>
    <x v="237"/>
    <x v="0"/>
    <s v="drama"/>
  </r>
  <r>
    <n v="26000"/>
    <n v="0"/>
    <x v="2"/>
    <s v="US"/>
    <s v="USD"/>
    <n v="1483088400"/>
    <n v="1481324760"/>
    <b v="0"/>
    <n v="0"/>
    <b v="0"/>
    <s v="film &amp; video/drama"/>
    <n v="0"/>
    <e v="#DIV/0!"/>
    <x v="238"/>
    <x v="238"/>
    <x v="0"/>
    <s v="drama"/>
  </r>
  <r>
    <n v="1000"/>
    <n v="250"/>
    <x v="2"/>
    <s v="AU"/>
    <s v="AUD"/>
    <n v="1446984000"/>
    <n v="1445308730"/>
    <b v="0"/>
    <n v="5"/>
    <b v="0"/>
    <s v="film &amp; video/drama"/>
    <n v="25"/>
    <n v="50"/>
    <x v="239"/>
    <x v="239"/>
    <x v="0"/>
    <s v="drama"/>
  </r>
  <r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240"/>
    <x v="240"/>
    <x v="0"/>
    <s v="documentary"/>
  </r>
  <r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241"/>
    <x v="241"/>
    <x v="0"/>
    <s v="documentary"/>
  </r>
  <r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242"/>
    <x v="242"/>
    <x v="0"/>
    <s v="documentary"/>
  </r>
  <r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243"/>
    <x v="243"/>
    <x v="0"/>
    <s v="documentary"/>
  </r>
  <r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244"/>
    <x v="244"/>
    <x v="0"/>
    <s v="documentary"/>
  </r>
  <r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245"/>
    <x v="245"/>
    <x v="0"/>
    <s v="documentary"/>
  </r>
  <r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246"/>
    <x v="246"/>
    <x v="0"/>
    <s v="documentary"/>
  </r>
  <r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247"/>
    <x v="247"/>
    <x v="0"/>
    <s v="documentary"/>
  </r>
  <r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248"/>
    <x v="248"/>
    <x v="0"/>
    <s v="documentary"/>
  </r>
  <r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249"/>
    <x v="249"/>
    <x v="0"/>
    <s v="documentary"/>
  </r>
  <r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250"/>
    <x v="250"/>
    <x v="0"/>
    <s v="documentary"/>
  </r>
  <r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251"/>
    <x v="251"/>
    <x v="0"/>
    <s v="documentary"/>
  </r>
  <r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252"/>
    <x v="252"/>
    <x v="0"/>
    <s v="documentary"/>
  </r>
  <r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253"/>
    <x v="253"/>
    <x v="0"/>
    <s v="documentary"/>
  </r>
  <r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254"/>
    <x v="254"/>
    <x v="0"/>
    <s v="documentary"/>
  </r>
  <r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255"/>
    <x v="255"/>
    <x v="0"/>
    <s v="documentary"/>
  </r>
  <r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256"/>
    <x v="256"/>
    <x v="0"/>
    <s v="documentary"/>
  </r>
  <r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257"/>
    <x v="257"/>
    <x v="0"/>
    <s v="documentary"/>
  </r>
  <r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258"/>
    <x v="258"/>
    <x v="0"/>
    <s v="documentary"/>
  </r>
  <r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259"/>
    <x v="259"/>
    <x v="0"/>
    <s v="documentary"/>
  </r>
  <r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260"/>
    <x v="260"/>
    <x v="0"/>
    <s v="documentary"/>
  </r>
  <r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261"/>
    <x v="261"/>
    <x v="0"/>
    <s v="documentary"/>
  </r>
  <r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262"/>
    <x v="262"/>
    <x v="0"/>
    <s v="documentary"/>
  </r>
  <r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263"/>
    <x v="263"/>
    <x v="0"/>
    <s v="documentary"/>
  </r>
  <r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264"/>
    <x v="264"/>
    <x v="0"/>
    <s v="documentary"/>
  </r>
  <r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265"/>
    <x v="265"/>
    <x v="0"/>
    <s v="documentary"/>
  </r>
  <r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266"/>
    <x v="266"/>
    <x v="0"/>
    <s v="documentary"/>
  </r>
  <r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267"/>
    <x v="267"/>
    <x v="0"/>
    <s v="documentary"/>
  </r>
  <r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268"/>
    <x v="268"/>
    <x v="0"/>
    <s v="documentary"/>
  </r>
  <r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269"/>
    <x v="269"/>
    <x v="0"/>
    <s v="documentary"/>
  </r>
  <r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270"/>
    <x v="270"/>
    <x v="0"/>
    <s v="documentary"/>
  </r>
  <r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271"/>
    <x v="271"/>
    <x v="0"/>
    <s v="documentary"/>
  </r>
  <r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272"/>
    <x v="272"/>
    <x v="0"/>
    <s v="documentary"/>
  </r>
  <r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273"/>
    <x v="273"/>
    <x v="0"/>
    <s v="documentary"/>
  </r>
  <r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274"/>
    <x v="274"/>
    <x v="0"/>
    <s v="documentary"/>
  </r>
  <r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275"/>
    <x v="275"/>
    <x v="0"/>
    <s v="documentary"/>
  </r>
  <r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276"/>
    <x v="276"/>
    <x v="0"/>
    <s v="documentary"/>
  </r>
  <r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277"/>
    <x v="277"/>
    <x v="0"/>
    <s v="documentary"/>
  </r>
  <r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278"/>
    <x v="278"/>
    <x v="0"/>
    <s v="documentary"/>
  </r>
  <r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279"/>
    <x v="279"/>
    <x v="0"/>
    <s v="documentary"/>
  </r>
  <r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280"/>
    <x v="280"/>
    <x v="0"/>
    <s v="documentary"/>
  </r>
  <r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281"/>
    <x v="281"/>
    <x v="0"/>
    <s v="documentary"/>
  </r>
  <r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282"/>
    <x v="282"/>
    <x v="0"/>
    <s v="documentary"/>
  </r>
  <r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283"/>
    <x v="283"/>
    <x v="0"/>
    <s v="documentary"/>
  </r>
  <r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284"/>
    <x v="284"/>
    <x v="0"/>
    <s v="documentary"/>
  </r>
  <r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285"/>
    <x v="285"/>
    <x v="0"/>
    <s v="documentary"/>
  </r>
  <r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286"/>
    <x v="286"/>
    <x v="0"/>
    <s v="documentary"/>
  </r>
  <r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287"/>
    <x v="287"/>
    <x v="0"/>
    <s v="documentary"/>
  </r>
  <r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288"/>
    <x v="288"/>
    <x v="0"/>
    <s v="documentary"/>
  </r>
  <r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289"/>
    <x v="289"/>
    <x v="0"/>
    <s v="documentary"/>
  </r>
  <r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290"/>
    <x v="290"/>
    <x v="0"/>
    <s v="documentary"/>
  </r>
  <r>
    <n v="5000"/>
    <n v="6001"/>
    <x v="0"/>
    <s v="US"/>
    <s v="USD"/>
    <n v="1367366460"/>
    <n v="1365791246"/>
    <b v="1"/>
    <n v="128"/>
    <b v="1"/>
    <s v="film &amp; video/documentary"/>
    <n v="120.02"/>
    <n v="46.8828125"/>
    <x v="291"/>
    <x v="291"/>
    <x v="0"/>
    <s v="documentary"/>
  </r>
  <r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292"/>
    <x v="292"/>
    <x v="0"/>
    <s v="documentary"/>
  </r>
  <r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293"/>
    <x v="293"/>
    <x v="0"/>
    <s v="documentary"/>
  </r>
  <r>
    <n v="5000"/>
    <n v="5000"/>
    <x v="0"/>
    <s v="US"/>
    <s v="USD"/>
    <n v="1279555200"/>
    <n v="1276480894"/>
    <b v="1"/>
    <n v="50"/>
    <b v="1"/>
    <s v="film &amp; video/documentary"/>
    <n v="100"/>
    <n v="100"/>
    <x v="294"/>
    <x v="294"/>
    <x v="0"/>
    <s v="documentary"/>
  </r>
  <r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295"/>
    <x v="295"/>
    <x v="0"/>
    <s v="documentary"/>
  </r>
  <r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296"/>
    <x v="296"/>
    <x v="0"/>
    <s v="documentary"/>
  </r>
  <r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297"/>
    <x v="297"/>
    <x v="0"/>
    <s v="documentary"/>
  </r>
  <r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298"/>
    <x v="298"/>
    <x v="0"/>
    <s v="documentary"/>
  </r>
  <r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299"/>
    <x v="299"/>
    <x v="0"/>
    <s v="documentary"/>
  </r>
  <r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300"/>
    <x v="300"/>
    <x v="0"/>
    <s v="documentary"/>
  </r>
  <r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301"/>
    <x v="301"/>
    <x v="0"/>
    <s v="documentary"/>
  </r>
  <r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302"/>
    <x v="302"/>
    <x v="0"/>
    <s v="documentary"/>
  </r>
  <r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303"/>
    <x v="303"/>
    <x v="0"/>
    <s v="documentary"/>
  </r>
  <r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304"/>
    <x v="304"/>
    <x v="0"/>
    <s v="documentary"/>
  </r>
  <r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305"/>
    <x v="305"/>
    <x v="0"/>
    <s v="documentary"/>
  </r>
  <r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306"/>
    <x v="306"/>
    <x v="0"/>
    <s v="documentary"/>
  </r>
  <r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307"/>
    <x v="307"/>
    <x v="0"/>
    <s v="documentary"/>
  </r>
  <r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308"/>
    <x v="308"/>
    <x v="0"/>
    <s v="documentary"/>
  </r>
  <r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309"/>
    <x v="309"/>
    <x v="0"/>
    <s v="documentary"/>
  </r>
  <r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310"/>
    <x v="310"/>
    <x v="0"/>
    <s v="documentary"/>
  </r>
  <r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311"/>
    <x v="311"/>
    <x v="0"/>
    <s v="documentary"/>
  </r>
  <r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312"/>
    <x v="312"/>
    <x v="0"/>
    <s v="documentary"/>
  </r>
  <r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313"/>
    <x v="313"/>
    <x v="0"/>
    <s v="documentary"/>
  </r>
  <r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314"/>
    <x v="314"/>
    <x v="0"/>
    <s v="documentary"/>
  </r>
  <r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315"/>
    <x v="315"/>
    <x v="0"/>
    <s v="documentary"/>
  </r>
  <r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316"/>
    <x v="316"/>
    <x v="0"/>
    <s v="documentary"/>
  </r>
  <r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317"/>
    <x v="317"/>
    <x v="0"/>
    <s v="documentary"/>
  </r>
  <r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318"/>
    <x v="318"/>
    <x v="0"/>
    <s v="documentary"/>
  </r>
  <r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319"/>
    <x v="319"/>
    <x v="0"/>
    <s v="documentary"/>
  </r>
  <r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320"/>
    <x v="320"/>
    <x v="0"/>
    <s v="documentary"/>
  </r>
  <r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321"/>
    <x v="321"/>
    <x v="0"/>
    <s v="documentary"/>
  </r>
  <r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322"/>
    <x v="322"/>
    <x v="0"/>
    <s v="documentary"/>
  </r>
  <r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323"/>
    <x v="323"/>
    <x v="0"/>
    <s v="documentary"/>
  </r>
  <r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324"/>
    <x v="324"/>
    <x v="0"/>
    <s v="documentary"/>
  </r>
  <r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325"/>
    <x v="325"/>
    <x v="0"/>
    <s v="documentary"/>
  </r>
  <r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326"/>
    <x v="326"/>
    <x v="0"/>
    <s v="documentary"/>
  </r>
  <r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327"/>
    <x v="327"/>
    <x v="0"/>
    <s v="documentary"/>
  </r>
  <r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328"/>
    <x v="328"/>
    <x v="0"/>
    <s v="documentary"/>
  </r>
  <r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329"/>
    <x v="329"/>
    <x v="0"/>
    <s v="documentary"/>
  </r>
  <r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330"/>
    <x v="330"/>
    <x v="0"/>
    <s v="documentary"/>
  </r>
  <r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331"/>
    <x v="331"/>
    <x v="0"/>
    <s v="documentary"/>
  </r>
  <r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332"/>
    <x v="332"/>
    <x v="0"/>
    <s v="documentary"/>
  </r>
  <r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333"/>
    <x v="333"/>
    <x v="0"/>
    <s v="documentary"/>
  </r>
  <r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334"/>
    <x v="334"/>
    <x v="0"/>
    <s v="documentary"/>
  </r>
  <r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335"/>
    <x v="335"/>
    <x v="0"/>
    <s v="documentary"/>
  </r>
  <r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336"/>
    <x v="336"/>
    <x v="0"/>
    <s v="documentary"/>
  </r>
  <r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337"/>
    <x v="337"/>
    <x v="0"/>
    <s v="documentary"/>
  </r>
  <r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338"/>
    <x v="338"/>
    <x v="0"/>
    <s v="documentary"/>
  </r>
  <r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339"/>
    <x v="339"/>
    <x v="0"/>
    <s v="documentary"/>
  </r>
  <r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340"/>
    <x v="340"/>
    <x v="0"/>
    <s v="documentary"/>
  </r>
  <r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341"/>
    <x v="341"/>
    <x v="0"/>
    <s v="documentary"/>
  </r>
  <r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342"/>
    <x v="342"/>
    <x v="0"/>
    <s v="documentary"/>
  </r>
  <r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343"/>
    <x v="343"/>
    <x v="0"/>
    <s v="documentary"/>
  </r>
  <r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344"/>
    <x v="344"/>
    <x v="0"/>
    <s v="documentary"/>
  </r>
  <r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345"/>
    <x v="345"/>
    <x v="0"/>
    <s v="documentary"/>
  </r>
  <r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346"/>
    <x v="346"/>
    <x v="0"/>
    <s v="documentary"/>
  </r>
  <r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347"/>
    <x v="347"/>
    <x v="0"/>
    <s v="documentary"/>
  </r>
  <r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348"/>
    <x v="348"/>
    <x v="0"/>
    <s v="documentary"/>
  </r>
  <r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349"/>
    <x v="349"/>
    <x v="0"/>
    <s v="documentary"/>
  </r>
  <r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350"/>
    <x v="350"/>
    <x v="0"/>
    <s v="documentary"/>
  </r>
  <r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351"/>
    <x v="351"/>
    <x v="0"/>
    <s v="documentary"/>
  </r>
  <r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352"/>
    <x v="352"/>
    <x v="0"/>
    <s v="documentary"/>
  </r>
  <r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353"/>
    <x v="353"/>
    <x v="0"/>
    <s v="documentary"/>
  </r>
  <r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354"/>
    <x v="354"/>
    <x v="0"/>
    <s v="documentary"/>
  </r>
  <r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355"/>
    <x v="355"/>
    <x v="0"/>
    <s v="documentary"/>
  </r>
  <r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356"/>
    <x v="356"/>
    <x v="0"/>
    <s v="documentary"/>
  </r>
  <r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357"/>
    <x v="357"/>
    <x v="0"/>
    <s v="documentary"/>
  </r>
  <r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358"/>
    <x v="358"/>
    <x v="0"/>
    <s v="documentary"/>
  </r>
  <r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359"/>
    <x v="359"/>
    <x v="0"/>
    <s v="documentary"/>
  </r>
  <r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360"/>
    <x v="360"/>
    <x v="0"/>
    <s v="documentary"/>
  </r>
  <r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361"/>
    <x v="361"/>
    <x v="0"/>
    <s v="documentary"/>
  </r>
  <r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362"/>
    <x v="362"/>
    <x v="0"/>
    <s v="documentary"/>
  </r>
  <r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363"/>
    <x v="363"/>
    <x v="0"/>
    <s v="documentary"/>
  </r>
  <r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364"/>
    <x v="364"/>
    <x v="0"/>
    <s v="documentary"/>
  </r>
  <r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365"/>
    <x v="365"/>
    <x v="0"/>
    <s v="documentary"/>
  </r>
  <r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366"/>
    <x v="366"/>
    <x v="0"/>
    <s v="documentary"/>
  </r>
  <r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367"/>
    <x v="367"/>
    <x v="0"/>
    <s v="documentary"/>
  </r>
  <r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368"/>
    <x v="368"/>
    <x v="0"/>
    <s v="documentary"/>
  </r>
  <r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369"/>
    <x v="369"/>
    <x v="0"/>
    <s v="documentary"/>
  </r>
  <r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370"/>
    <x v="370"/>
    <x v="0"/>
    <s v="documentary"/>
  </r>
  <r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371"/>
    <x v="371"/>
    <x v="0"/>
    <s v="documentary"/>
  </r>
  <r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372"/>
    <x v="372"/>
    <x v="0"/>
    <s v="documentary"/>
  </r>
  <r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373"/>
    <x v="373"/>
    <x v="0"/>
    <s v="documentary"/>
  </r>
  <r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374"/>
    <x v="374"/>
    <x v="0"/>
    <s v="documentary"/>
  </r>
  <r>
    <n v="500"/>
    <n v="600"/>
    <x v="0"/>
    <s v="US"/>
    <s v="USD"/>
    <n v="1393694280"/>
    <n v="1390088311"/>
    <b v="0"/>
    <n v="14"/>
    <b v="1"/>
    <s v="film &amp; video/documentary"/>
    <n v="120"/>
    <n v="42.857142857142854"/>
    <x v="375"/>
    <x v="375"/>
    <x v="0"/>
    <s v="documentary"/>
  </r>
  <r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376"/>
    <x v="376"/>
    <x v="0"/>
    <s v="documentary"/>
  </r>
  <r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377"/>
    <x v="377"/>
    <x v="0"/>
    <s v="documentary"/>
  </r>
  <r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378"/>
    <x v="378"/>
    <x v="0"/>
    <s v="documentary"/>
  </r>
  <r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379"/>
    <x v="379"/>
    <x v="0"/>
    <s v="documentary"/>
  </r>
  <r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380"/>
    <x v="380"/>
    <x v="0"/>
    <s v="documentary"/>
  </r>
  <r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381"/>
    <x v="381"/>
    <x v="0"/>
    <s v="documentary"/>
  </r>
  <r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382"/>
    <x v="382"/>
    <x v="0"/>
    <s v="documentary"/>
  </r>
  <r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383"/>
    <x v="383"/>
    <x v="0"/>
    <s v="documentary"/>
  </r>
  <r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384"/>
    <x v="384"/>
    <x v="0"/>
    <s v="documentary"/>
  </r>
  <r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385"/>
    <x v="385"/>
    <x v="0"/>
    <s v="documentary"/>
  </r>
  <r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386"/>
    <x v="386"/>
    <x v="0"/>
    <s v="documentary"/>
  </r>
  <r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387"/>
    <x v="387"/>
    <x v="0"/>
    <s v="documentary"/>
  </r>
  <r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388"/>
    <x v="388"/>
    <x v="0"/>
    <s v="documentary"/>
  </r>
  <r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389"/>
    <x v="389"/>
    <x v="0"/>
    <s v="documentary"/>
  </r>
  <r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390"/>
    <x v="390"/>
    <x v="0"/>
    <s v="documentary"/>
  </r>
  <r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391"/>
    <x v="391"/>
    <x v="0"/>
    <s v="documentary"/>
  </r>
  <r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392"/>
    <x v="392"/>
    <x v="0"/>
    <s v="documentary"/>
  </r>
  <r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393"/>
    <x v="393"/>
    <x v="0"/>
    <s v="documentary"/>
  </r>
  <r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394"/>
    <x v="394"/>
    <x v="0"/>
    <s v="documentary"/>
  </r>
  <r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395"/>
    <x v="395"/>
    <x v="0"/>
    <s v="documentary"/>
  </r>
  <r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396"/>
    <x v="396"/>
    <x v="0"/>
    <s v="documentary"/>
  </r>
  <r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397"/>
    <x v="397"/>
    <x v="0"/>
    <s v="documentary"/>
  </r>
  <r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398"/>
    <x v="398"/>
    <x v="0"/>
    <s v="documentary"/>
  </r>
  <r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399"/>
    <x v="399"/>
    <x v="0"/>
    <s v="documentary"/>
  </r>
  <r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400"/>
    <x v="400"/>
    <x v="0"/>
    <s v="documentary"/>
  </r>
  <r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401"/>
    <x v="401"/>
    <x v="0"/>
    <s v="documentary"/>
  </r>
  <r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402"/>
    <x v="402"/>
    <x v="0"/>
    <s v="documentary"/>
  </r>
  <r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403"/>
    <x v="403"/>
    <x v="0"/>
    <s v="documentary"/>
  </r>
  <r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404"/>
    <x v="404"/>
    <x v="0"/>
    <s v="documentary"/>
  </r>
  <r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405"/>
    <x v="405"/>
    <x v="0"/>
    <s v="documentary"/>
  </r>
  <r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406"/>
    <x v="406"/>
    <x v="0"/>
    <s v="documentary"/>
  </r>
  <r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407"/>
    <x v="407"/>
    <x v="0"/>
    <s v="documentary"/>
  </r>
  <r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408"/>
    <x v="408"/>
    <x v="0"/>
    <s v="documentary"/>
  </r>
  <r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409"/>
    <x v="409"/>
    <x v="0"/>
    <s v="documentary"/>
  </r>
  <r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410"/>
    <x v="410"/>
    <x v="0"/>
    <s v="documentary"/>
  </r>
  <r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411"/>
    <x v="411"/>
    <x v="0"/>
    <s v="documentary"/>
  </r>
  <r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412"/>
    <x v="412"/>
    <x v="0"/>
    <s v="documentary"/>
  </r>
  <r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413"/>
    <x v="413"/>
    <x v="0"/>
    <s v="documentary"/>
  </r>
  <r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414"/>
    <x v="414"/>
    <x v="0"/>
    <s v="documentary"/>
  </r>
  <r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415"/>
    <x v="415"/>
    <x v="0"/>
    <s v="documentary"/>
  </r>
  <r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416"/>
    <x v="416"/>
    <x v="0"/>
    <s v="documentary"/>
  </r>
  <r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417"/>
    <x v="417"/>
    <x v="0"/>
    <s v="documentary"/>
  </r>
  <r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418"/>
    <x v="418"/>
    <x v="0"/>
    <s v="documentary"/>
  </r>
  <r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419"/>
    <x v="419"/>
    <x v="0"/>
    <s v="documentary"/>
  </r>
  <r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420"/>
    <x v="420"/>
    <x v="0"/>
    <s v="animation"/>
  </r>
  <r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421"/>
    <x v="421"/>
    <x v="0"/>
    <s v="animation"/>
  </r>
  <r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422"/>
    <x v="422"/>
    <x v="0"/>
    <s v="animation"/>
  </r>
  <r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423"/>
    <x v="423"/>
    <x v="0"/>
    <s v="animation"/>
  </r>
  <r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424"/>
    <x v="424"/>
    <x v="0"/>
    <s v="animation"/>
  </r>
  <r>
    <n v="50000"/>
    <n v="6"/>
    <x v="2"/>
    <s v="US"/>
    <s v="USD"/>
    <n v="1448660404"/>
    <n v="1443472804"/>
    <b v="0"/>
    <n v="2"/>
    <b v="0"/>
    <s v="film &amp; video/animation"/>
    <n v="1.2E-2"/>
    <n v="3"/>
    <x v="425"/>
    <x v="425"/>
    <x v="0"/>
    <s v="animation"/>
  </r>
  <r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426"/>
    <x v="426"/>
    <x v="0"/>
    <s v="animation"/>
  </r>
  <r>
    <n v="6500"/>
    <n v="0"/>
    <x v="2"/>
    <s v="US"/>
    <s v="USD"/>
    <n v="1445540340"/>
    <n v="1444340940"/>
    <b v="0"/>
    <n v="0"/>
    <b v="0"/>
    <s v="film &amp; video/animation"/>
    <n v="0"/>
    <e v="#DIV/0!"/>
    <x v="427"/>
    <x v="427"/>
    <x v="0"/>
    <s v="animation"/>
  </r>
  <r>
    <n v="12000"/>
    <n v="676"/>
    <x v="2"/>
    <s v="US"/>
    <s v="USD"/>
    <n v="1402956000"/>
    <n v="1400523845"/>
    <b v="0"/>
    <n v="13"/>
    <b v="0"/>
    <s v="film &amp; video/animation"/>
    <n v="5.6333333333333329"/>
    <n v="52"/>
    <x v="428"/>
    <x v="428"/>
    <x v="0"/>
    <s v="animation"/>
  </r>
  <r>
    <n v="5000"/>
    <n v="0"/>
    <x v="2"/>
    <s v="US"/>
    <s v="USD"/>
    <n v="1259297940"/>
    <n v="1252964282"/>
    <b v="0"/>
    <n v="0"/>
    <b v="0"/>
    <s v="film &amp; video/animation"/>
    <n v="0"/>
    <e v="#DIV/0!"/>
    <x v="429"/>
    <x v="429"/>
    <x v="0"/>
    <s v="animation"/>
  </r>
  <r>
    <n v="1000"/>
    <n v="24"/>
    <x v="2"/>
    <s v="US"/>
    <s v="USD"/>
    <n v="1378866867"/>
    <n v="1377570867"/>
    <b v="0"/>
    <n v="5"/>
    <b v="0"/>
    <s v="film &amp; video/animation"/>
    <n v="2.4"/>
    <n v="4.8"/>
    <x v="430"/>
    <x v="430"/>
    <x v="0"/>
    <s v="animation"/>
  </r>
  <r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431"/>
    <x v="431"/>
    <x v="0"/>
    <s v="animation"/>
  </r>
  <r>
    <n v="6000"/>
    <n v="570"/>
    <x v="2"/>
    <s v="US"/>
    <s v="USD"/>
    <n v="1445448381"/>
    <n v="1440264381"/>
    <b v="0"/>
    <n v="8"/>
    <b v="0"/>
    <s v="film &amp; video/animation"/>
    <n v="9.5"/>
    <n v="71.25"/>
    <x v="432"/>
    <x v="432"/>
    <x v="0"/>
    <s v="animation"/>
  </r>
  <r>
    <n v="3000"/>
    <n v="0"/>
    <x v="2"/>
    <s v="US"/>
    <s v="USD"/>
    <n v="1444576022"/>
    <n v="1439392022"/>
    <b v="0"/>
    <n v="0"/>
    <b v="0"/>
    <s v="film &amp; video/animation"/>
    <n v="0"/>
    <e v="#DIV/0!"/>
    <x v="433"/>
    <x v="433"/>
    <x v="0"/>
    <s v="animation"/>
  </r>
  <r>
    <n v="2500"/>
    <n v="125"/>
    <x v="2"/>
    <s v="US"/>
    <s v="USD"/>
    <n v="1385931702"/>
    <n v="1383076902"/>
    <b v="0"/>
    <n v="2"/>
    <b v="0"/>
    <s v="film &amp; video/animation"/>
    <n v="5"/>
    <n v="62.5"/>
    <x v="434"/>
    <x v="434"/>
    <x v="0"/>
    <s v="animation"/>
  </r>
  <r>
    <n v="110000"/>
    <n v="3"/>
    <x v="2"/>
    <s v="US"/>
    <s v="USD"/>
    <n v="1379094980"/>
    <n v="1376502980"/>
    <b v="0"/>
    <n v="3"/>
    <b v="0"/>
    <s v="film &amp; video/animation"/>
    <n v="2.7272727272727275E-3"/>
    <n v="1"/>
    <x v="435"/>
    <x v="435"/>
    <x v="0"/>
    <s v="animation"/>
  </r>
  <r>
    <n v="1000"/>
    <n v="0"/>
    <x v="2"/>
    <s v="US"/>
    <s v="USD"/>
    <n v="1375260113"/>
    <n v="1372668113"/>
    <b v="0"/>
    <n v="0"/>
    <b v="0"/>
    <s v="film &amp; video/animation"/>
    <n v="0"/>
    <e v="#DIV/0!"/>
    <x v="436"/>
    <x v="436"/>
    <x v="0"/>
    <s v="animation"/>
  </r>
  <r>
    <n v="7000"/>
    <n v="0"/>
    <x v="2"/>
    <s v="CA"/>
    <s v="CAD"/>
    <n v="1475912326"/>
    <n v="1470728326"/>
    <b v="0"/>
    <n v="0"/>
    <b v="0"/>
    <s v="film &amp; video/animation"/>
    <n v="0"/>
    <e v="#DIV/0!"/>
    <x v="437"/>
    <x v="437"/>
    <x v="0"/>
    <s v="animation"/>
  </r>
  <r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438"/>
    <x v="438"/>
    <x v="0"/>
    <s v="animation"/>
  </r>
  <r>
    <n v="450"/>
    <n v="0"/>
    <x v="2"/>
    <s v="US"/>
    <s v="USD"/>
    <n v="1413569818"/>
    <n v="1412705818"/>
    <b v="0"/>
    <n v="0"/>
    <b v="0"/>
    <s v="film &amp; video/animation"/>
    <n v="0"/>
    <e v="#DIV/0!"/>
    <x v="439"/>
    <x v="439"/>
    <x v="0"/>
    <s v="animation"/>
  </r>
  <r>
    <n v="5000"/>
    <n v="5"/>
    <x v="2"/>
    <s v="US"/>
    <s v="USD"/>
    <n v="1458859153"/>
    <n v="1456270753"/>
    <b v="0"/>
    <n v="1"/>
    <b v="0"/>
    <s v="film &amp; video/animation"/>
    <n v="0.1"/>
    <n v="5"/>
    <x v="440"/>
    <x v="440"/>
    <x v="0"/>
    <s v="animation"/>
  </r>
  <r>
    <n v="400"/>
    <n v="0"/>
    <x v="2"/>
    <s v="GB"/>
    <s v="GBP"/>
    <n v="1383418996"/>
    <n v="1380826996"/>
    <b v="0"/>
    <n v="0"/>
    <b v="0"/>
    <s v="film &amp; video/animation"/>
    <n v="0"/>
    <e v="#DIV/0!"/>
    <x v="441"/>
    <x v="441"/>
    <x v="0"/>
    <s v="animation"/>
  </r>
  <r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442"/>
    <x v="442"/>
    <x v="0"/>
    <s v="animation"/>
  </r>
  <r>
    <n v="10000"/>
    <n v="10"/>
    <x v="2"/>
    <s v="CA"/>
    <s v="CAD"/>
    <n v="1391991701"/>
    <n v="1389399701"/>
    <b v="0"/>
    <n v="2"/>
    <b v="0"/>
    <s v="film &amp; video/animation"/>
    <n v="0.1"/>
    <n v="5"/>
    <x v="443"/>
    <x v="443"/>
    <x v="0"/>
    <s v="animation"/>
  </r>
  <r>
    <n v="1000"/>
    <n v="50"/>
    <x v="2"/>
    <s v="US"/>
    <s v="USD"/>
    <n v="1329342361"/>
    <n v="1324158361"/>
    <b v="0"/>
    <n v="1"/>
    <b v="0"/>
    <s v="film &amp; video/animation"/>
    <n v="5"/>
    <n v="50"/>
    <x v="444"/>
    <x v="444"/>
    <x v="0"/>
    <s v="animation"/>
  </r>
  <r>
    <n v="60000"/>
    <n v="2"/>
    <x v="2"/>
    <s v="US"/>
    <s v="USD"/>
    <n v="1432195375"/>
    <n v="1430899375"/>
    <b v="0"/>
    <n v="2"/>
    <b v="0"/>
    <s v="film &amp; video/animation"/>
    <n v="3.3333333333333335E-3"/>
    <n v="1"/>
    <x v="445"/>
    <x v="445"/>
    <x v="0"/>
    <s v="animation"/>
  </r>
  <r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446"/>
    <x v="446"/>
    <x v="0"/>
    <s v="animation"/>
  </r>
  <r>
    <n v="30000"/>
    <n v="5"/>
    <x v="2"/>
    <s v="GB"/>
    <s v="GBP"/>
    <n v="1364041163"/>
    <n v="1361884763"/>
    <b v="0"/>
    <n v="1"/>
    <b v="0"/>
    <s v="film &amp; video/animation"/>
    <n v="1.6666666666666666E-2"/>
    <n v="5"/>
    <x v="447"/>
    <x v="447"/>
    <x v="0"/>
    <s v="animation"/>
  </r>
  <r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448"/>
    <x v="448"/>
    <x v="0"/>
    <s v="animation"/>
  </r>
  <r>
    <n v="2000"/>
    <n v="45"/>
    <x v="2"/>
    <s v="GB"/>
    <s v="GBP"/>
    <n v="1382017085"/>
    <n v="1379425085"/>
    <b v="0"/>
    <n v="5"/>
    <b v="0"/>
    <s v="film &amp; video/animation"/>
    <n v="2.25"/>
    <n v="9"/>
    <x v="449"/>
    <x v="449"/>
    <x v="0"/>
    <s v="animation"/>
  </r>
  <r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450"/>
    <x v="450"/>
    <x v="0"/>
    <s v="animation"/>
  </r>
  <r>
    <n v="20000"/>
    <n v="0"/>
    <x v="2"/>
    <s v="US"/>
    <s v="USD"/>
    <n v="1390669791"/>
    <n v="1388077791"/>
    <b v="0"/>
    <n v="0"/>
    <b v="0"/>
    <s v="film &amp; video/animation"/>
    <n v="0"/>
    <e v="#DIV/0!"/>
    <x v="451"/>
    <x v="451"/>
    <x v="0"/>
    <s v="animation"/>
  </r>
  <r>
    <n v="750"/>
    <n v="480"/>
    <x v="2"/>
    <s v="US"/>
    <s v="USD"/>
    <n v="1431536015"/>
    <n v="1428944015"/>
    <b v="0"/>
    <n v="12"/>
    <b v="0"/>
    <s v="film &amp; video/animation"/>
    <n v="64"/>
    <n v="40"/>
    <x v="452"/>
    <x v="452"/>
    <x v="0"/>
    <s v="animation"/>
  </r>
  <r>
    <n v="94875"/>
    <n v="26"/>
    <x v="2"/>
    <s v="US"/>
    <s v="USD"/>
    <n v="1424375279"/>
    <n v="1422992879"/>
    <b v="0"/>
    <n v="2"/>
    <b v="0"/>
    <s v="film &amp; video/animation"/>
    <n v="2.7404479578392621E-2"/>
    <n v="13"/>
    <x v="453"/>
    <x v="453"/>
    <x v="0"/>
    <s v="animation"/>
  </r>
  <r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454"/>
    <x v="454"/>
    <x v="0"/>
    <s v="animation"/>
  </r>
  <r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455"/>
    <x v="455"/>
    <x v="0"/>
    <s v="animation"/>
  </r>
  <r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456"/>
    <x v="456"/>
    <x v="0"/>
    <s v="animation"/>
  </r>
  <r>
    <n v="20000"/>
    <n v="0"/>
    <x v="2"/>
    <s v="CA"/>
    <s v="CAD"/>
    <n v="1408213512"/>
    <n v="1405621512"/>
    <b v="0"/>
    <n v="0"/>
    <b v="0"/>
    <s v="film &amp; video/animation"/>
    <n v="0"/>
    <e v="#DIV/0!"/>
    <x v="457"/>
    <x v="457"/>
    <x v="0"/>
    <s v="animation"/>
  </r>
  <r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458"/>
    <x v="458"/>
    <x v="0"/>
    <s v="animation"/>
  </r>
  <r>
    <n v="39000"/>
    <n v="25"/>
    <x v="2"/>
    <s v="US"/>
    <s v="USD"/>
    <n v="1321201327"/>
    <n v="1316013727"/>
    <b v="0"/>
    <n v="1"/>
    <b v="0"/>
    <s v="film &amp; video/animation"/>
    <n v="6.4102564102564097E-2"/>
    <n v="25"/>
    <x v="459"/>
    <x v="459"/>
    <x v="0"/>
    <s v="animation"/>
  </r>
  <r>
    <n v="8500"/>
    <n v="25"/>
    <x v="2"/>
    <s v="US"/>
    <s v="USD"/>
    <n v="1401595200"/>
    <n v="1398862875"/>
    <b v="0"/>
    <n v="2"/>
    <b v="0"/>
    <s v="film &amp; video/animation"/>
    <n v="0.29411764705882354"/>
    <n v="12.5"/>
    <x v="460"/>
    <x v="460"/>
    <x v="0"/>
    <s v="animation"/>
  </r>
  <r>
    <n v="550"/>
    <n v="0"/>
    <x v="2"/>
    <s v="GB"/>
    <s v="GBP"/>
    <n v="1370204367"/>
    <n v="1368476367"/>
    <b v="0"/>
    <n v="0"/>
    <b v="0"/>
    <s v="film &amp; video/animation"/>
    <n v="0"/>
    <e v="#DIV/0!"/>
    <x v="461"/>
    <x v="461"/>
    <x v="0"/>
    <s v="animation"/>
  </r>
  <r>
    <n v="100000"/>
    <n v="0"/>
    <x v="2"/>
    <s v="US"/>
    <s v="USD"/>
    <n v="1312945341"/>
    <n v="1307761341"/>
    <b v="0"/>
    <n v="0"/>
    <b v="0"/>
    <s v="film &amp; video/animation"/>
    <n v="0"/>
    <e v="#DIV/0!"/>
    <x v="462"/>
    <x v="462"/>
    <x v="0"/>
    <s v="animation"/>
  </r>
  <r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463"/>
    <x v="463"/>
    <x v="0"/>
    <s v="animation"/>
  </r>
  <r>
    <n v="1010"/>
    <n v="1"/>
    <x v="2"/>
    <s v="DE"/>
    <s v="EUR"/>
    <n v="1463602935"/>
    <n v="1461874935"/>
    <b v="0"/>
    <n v="1"/>
    <b v="0"/>
    <s v="film &amp; video/animation"/>
    <n v="9.9009900990099015E-2"/>
    <n v="1"/>
    <x v="464"/>
    <x v="464"/>
    <x v="0"/>
    <s v="animation"/>
  </r>
  <r>
    <n v="512"/>
    <n v="138"/>
    <x v="2"/>
    <s v="US"/>
    <s v="USD"/>
    <n v="1403837574"/>
    <n v="1402455174"/>
    <b v="0"/>
    <n v="8"/>
    <b v="0"/>
    <s v="film &amp; video/animation"/>
    <n v="26.953125"/>
    <n v="17.25"/>
    <x v="465"/>
    <x v="465"/>
    <x v="0"/>
    <s v="animation"/>
  </r>
  <r>
    <n v="10000"/>
    <n v="76"/>
    <x v="2"/>
    <s v="US"/>
    <s v="USD"/>
    <n v="1347057464"/>
    <n v="1344465464"/>
    <b v="0"/>
    <n v="5"/>
    <b v="0"/>
    <s v="film &amp; video/animation"/>
    <n v="0.76"/>
    <n v="15.2"/>
    <x v="466"/>
    <x v="466"/>
    <x v="0"/>
    <s v="animation"/>
  </r>
  <r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467"/>
    <x v="467"/>
    <x v="0"/>
    <s v="animation"/>
  </r>
  <r>
    <n v="7500"/>
    <n v="0"/>
    <x v="2"/>
    <s v="US"/>
    <s v="USD"/>
    <n v="1341978665"/>
    <n v="1336795283"/>
    <b v="0"/>
    <n v="0"/>
    <b v="0"/>
    <s v="film &amp; video/animation"/>
    <n v="0"/>
    <e v="#DIV/0!"/>
    <x v="468"/>
    <x v="468"/>
    <x v="0"/>
    <s v="animation"/>
  </r>
  <r>
    <n v="6000"/>
    <n v="0"/>
    <x v="2"/>
    <s v="GB"/>
    <s v="GBP"/>
    <n v="1409960724"/>
    <n v="1404776724"/>
    <b v="0"/>
    <n v="0"/>
    <b v="0"/>
    <s v="film &amp; video/animation"/>
    <n v="0"/>
    <e v="#DIV/0!"/>
    <x v="469"/>
    <x v="469"/>
    <x v="0"/>
    <s v="animation"/>
  </r>
  <r>
    <n v="5000"/>
    <n v="51"/>
    <x v="2"/>
    <s v="US"/>
    <s v="USD"/>
    <n v="1389844800"/>
    <n v="1385524889"/>
    <b v="0"/>
    <n v="2"/>
    <b v="0"/>
    <s v="film &amp; video/animation"/>
    <n v="1.02"/>
    <n v="25.5"/>
    <x v="470"/>
    <x v="470"/>
    <x v="0"/>
    <s v="animation"/>
  </r>
  <r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471"/>
    <x v="471"/>
    <x v="0"/>
    <s v="animation"/>
  </r>
  <r>
    <n v="800"/>
    <n v="141"/>
    <x v="2"/>
    <s v="US"/>
    <s v="USD"/>
    <n v="1408831718"/>
    <n v="1406239718"/>
    <b v="0"/>
    <n v="5"/>
    <b v="0"/>
    <s v="film &amp; video/animation"/>
    <n v="17.625"/>
    <n v="28.2"/>
    <x v="472"/>
    <x v="472"/>
    <x v="0"/>
    <s v="animation"/>
  </r>
  <r>
    <n v="30000"/>
    <n v="861"/>
    <x v="2"/>
    <s v="US"/>
    <s v="USD"/>
    <n v="1410972319"/>
    <n v="1408380319"/>
    <b v="0"/>
    <n v="14"/>
    <b v="0"/>
    <s v="film &amp; video/animation"/>
    <n v="2.87"/>
    <n v="61.5"/>
    <x v="473"/>
    <x v="473"/>
    <x v="0"/>
    <s v="animation"/>
  </r>
  <r>
    <n v="3300"/>
    <n v="1"/>
    <x v="2"/>
    <s v="US"/>
    <s v="USD"/>
    <n v="1487318029"/>
    <n v="1484726029"/>
    <b v="0"/>
    <n v="1"/>
    <b v="0"/>
    <s v="film &amp; video/animation"/>
    <n v="3.0303030303030304E-2"/>
    <n v="1"/>
    <x v="474"/>
    <x v="474"/>
    <x v="0"/>
    <s v="animation"/>
  </r>
  <r>
    <n v="2000"/>
    <n v="0"/>
    <x v="2"/>
    <s v="US"/>
    <s v="USD"/>
    <n v="1430877843"/>
    <n v="1428285843"/>
    <b v="0"/>
    <n v="0"/>
    <b v="0"/>
    <s v="film &amp; video/animation"/>
    <n v="0"/>
    <e v="#DIV/0!"/>
    <x v="475"/>
    <x v="475"/>
    <x v="0"/>
    <s v="animation"/>
  </r>
  <r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476"/>
    <x v="476"/>
    <x v="0"/>
    <s v="animation"/>
  </r>
  <r>
    <n v="1500"/>
    <n v="0"/>
    <x v="2"/>
    <s v="US"/>
    <s v="USD"/>
    <n v="1337371334"/>
    <n v="1332187334"/>
    <b v="0"/>
    <n v="0"/>
    <b v="0"/>
    <s v="film &amp; video/animation"/>
    <n v="0"/>
    <e v="#DIV/0!"/>
    <x v="477"/>
    <x v="477"/>
    <x v="0"/>
    <s v="animation"/>
  </r>
  <r>
    <n v="10000"/>
    <n v="0"/>
    <x v="2"/>
    <s v="US"/>
    <s v="USD"/>
    <n v="1427921509"/>
    <n v="1425333109"/>
    <b v="0"/>
    <n v="0"/>
    <b v="0"/>
    <s v="film &amp; video/animation"/>
    <n v="0"/>
    <e v="#DIV/0!"/>
    <x v="478"/>
    <x v="478"/>
    <x v="0"/>
    <s v="animation"/>
  </r>
  <r>
    <n v="15000"/>
    <n v="4884"/>
    <x v="2"/>
    <s v="US"/>
    <s v="USD"/>
    <n v="1416566835"/>
    <n v="1411379235"/>
    <b v="0"/>
    <n v="55"/>
    <b v="0"/>
    <s v="film &amp; video/animation"/>
    <n v="32.56"/>
    <n v="88.8"/>
    <x v="479"/>
    <x v="479"/>
    <x v="0"/>
    <s v="animation"/>
  </r>
  <r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480"/>
    <x v="480"/>
    <x v="0"/>
    <s v="animation"/>
  </r>
  <r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481"/>
    <x v="481"/>
    <x v="0"/>
    <s v="animation"/>
  </r>
  <r>
    <n v="10000"/>
    <n v="10"/>
    <x v="2"/>
    <s v="US"/>
    <s v="USD"/>
    <n v="1460644440"/>
    <n v="1458336690"/>
    <b v="0"/>
    <n v="1"/>
    <b v="0"/>
    <s v="film &amp; video/animation"/>
    <n v="0.1"/>
    <n v="10"/>
    <x v="482"/>
    <x v="482"/>
    <x v="0"/>
    <s v="animation"/>
  </r>
  <r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483"/>
    <x v="483"/>
    <x v="0"/>
    <s v="animation"/>
  </r>
  <r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484"/>
    <x v="484"/>
    <x v="0"/>
    <s v="animation"/>
  </r>
  <r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485"/>
    <x v="485"/>
    <x v="0"/>
    <s v="animation"/>
  </r>
  <r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486"/>
    <x v="486"/>
    <x v="0"/>
    <s v="animation"/>
  </r>
  <r>
    <n v="50000"/>
    <n v="0"/>
    <x v="2"/>
    <s v="CA"/>
    <s v="CAD"/>
    <n v="1482678994"/>
    <n v="1477491394"/>
    <b v="0"/>
    <n v="0"/>
    <b v="0"/>
    <s v="film &amp; video/animation"/>
    <n v="0"/>
    <e v="#DIV/0!"/>
    <x v="487"/>
    <x v="487"/>
    <x v="0"/>
    <s v="animation"/>
  </r>
  <r>
    <n v="12000"/>
    <n v="0"/>
    <x v="2"/>
    <s v="US"/>
    <s v="USD"/>
    <n v="1483924700"/>
    <n v="1481332700"/>
    <b v="0"/>
    <n v="0"/>
    <b v="0"/>
    <s v="film &amp; video/animation"/>
    <n v="0"/>
    <e v="#DIV/0!"/>
    <x v="488"/>
    <x v="488"/>
    <x v="0"/>
    <s v="animation"/>
  </r>
  <r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489"/>
    <x v="489"/>
    <x v="0"/>
    <s v="animation"/>
  </r>
  <r>
    <n v="1000"/>
    <n v="0"/>
    <x v="2"/>
    <s v="US"/>
    <s v="USD"/>
    <n v="1345677285"/>
    <n v="1343085285"/>
    <b v="0"/>
    <n v="0"/>
    <b v="0"/>
    <s v="film &amp; video/animation"/>
    <n v="0"/>
    <e v="#DIV/0!"/>
    <x v="490"/>
    <x v="490"/>
    <x v="0"/>
    <s v="animation"/>
  </r>
  <r>
    <n v="10000"/>
    <n v="0"/>
    <x v="2"/>
    <s v="US"/>
    <s v="USD"/>
    <n v="1453937699"/>
    <n v="1451345699"/>
    <b v="0"/>
    <n v="0"/>
    <b v="0"/>
    <s v="film &amp; video/animation"/>
    <n v="0"/>
    <e v="#DIV/0!"/>
    <x v="491"/>
    <x v="491"/>
    <x v="0"/>
    <s v="animation"/>
  </r>
  <r>
    <n v="10000000"/>
    <n v="0"/>
    <x v="2"/>
    <s v="SE"/>
    <s v="SEK"/>
    <n v="1476319830"/>
    <n v="1471135830"/>
    <b v="0"/>
    <n v="0"/>
    <b v="0"/>
    <s v="film &amp; video/animation"/>
    <n v="0"/>
    <e v="#DIV/0!"/>
    <x v="492"/>
    <x v="492"/>
    <x v="0"/>
    <s v="animation"/>
  </r>
  <r>
    <n v="30000"/>
    <n v="0"/>
    <x v="2"/>
    <s v="GB"/>
    <s v="GBP"/>
    <n v="1432142738"/>
    <n v="1429550738"/>
    <b v="0"/>
    <n v="0"/>
    <b v="0"/>
    <s v="film &amp; video/animation"/>
    <n v="0"/>
    <e v="#DIV/0!"/>
    <x v="493"/>
    <x v="493"/>
    <x v="0"/>
    <s v="animation"/>
  </r>
  <r>
    <n v="20000"/>
    <n v="31"/>
    <x v="2"/>
    <s v="US"/>
    <s v="USD"/>
    <n v="1404356400"/>
    <n v="1402343765"/>
    <b v="0"/>
    <n v="3"/>
    <b v="0"/>
    <s v="film &amp; video/animation"/>
    <n v="0.155"/>
    <n v="10.333333333333334"/>
    <x v="494"/>
    <x v="494"/>
    <x v="0"/>
    <s v="animation"/>
  </r>
  <r>
    <n v="7000"/>
    <n v="0"/>
    <x v="2"/>
    <s v="US"/>
    <s v="USD"/>
    <n v="1437076305"/>
    <n v="1434484305"/>
    <b v="0"/>
    <n v="0"/>
    <b v="0"/>
    <s v="film &amp; video/animation"/>
    <n v="0"/>
    <e v="#DIV/0!"/>
    <x v="495"/>
    <x v="495"/>
    <x v="0"/>
    <s v="animation"/>
  </r>
  <r>
    <n v="60000"/>
    <n v="1"/>
    <x v="2"/>
    <s v="US"/>
    <s v="USD"/>
    <n v="1392070874"/>
    <n v="1386886874"/>
    <b v="0"/>
    <n v="1"/>
    <b v="0"/>
    <s v="film &amp; video/animation"/>
    <n v="1.6666666666666668E-3"/>
    <n v="1"/>
    <x v="496"/>
    <x v="496"/>
    <x v="0"/>
    <s v="animation"/>
  </r>
  <r>
    <n v="4480"/>
    <n v="30"/>
    <x v="2"/>
    <s v="US"/>
    <s v="USD"/>
    <n v="1419483600"/>
    <n v="1414889665"/>
    <b v="0"/>
    <n v="3"/>
    <b v="0"/>
    <s v="film &amp; video/animation"/>
    <n v="0.6696428571428571"/>
    <n v="10"/>
    <x v="497"/>
    <x v="497"/>
    <x v="0"/>
    <s v="animation"/>
  </r>
  <r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498"/>
    <x v="498"/>
    <x v="0"/>
    <s v="animation"/>
  </r>
  <r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499"/>
    <x v="499"/>
    <x v="0"/>
    <s v="animation"/>
  </r>
  <r>
    <n v="6500"/>
    <n v="215"/>
    <x v="2"/>
    <s v="US"/>
    <s v="USD"/>
    <n v="1273356960"/>
    <n v="1268255751"/>
    <b v="0"/>
    <n v="4"/>
    <b v="0"/>
    <s v="film &amp; video/animation"/>
    <n v="3.3076923076923079"/>
    <n v="53.75"/>
    <x v="500"/>
    <x v="500"/>
    <x v="0"/>
    <s v="animation"/>
  </r>
  <r>
    <n v="10000"/>
    <n v="0"/>
    <x v="2"/>
    <s v="US"/>
    <s v="USD"/>
    <n v="1310189851"/>
    <n v="1307597851"/>
    <b v="0"/>
    <n v="0"/>
    <b v="0"/>
    <s v="film &amp; video/animation"/>
    <n v="0"/>
    <e v="#DIV/0!"/>
    <x v="501"/>
    <x v="501"/>
    <x v="0"/>
    <s v="animation"/>
  </r>
  <r>
    <n v="20000"/>
    <n v="230"/>
    <x v="2"/>
    <s v="US"/>
    <s v="USD"/>
    <n v="1332073025"/>
    <n v="1329484625"/>
    <b v="0"/>
    <n v="4"/>
    <b v="0"/>
    <s v="film &amp; video/animation"/>
    <n v="1.1499999999999999"/>
    <n v="57.5"/>
    <x v="502"/>
    <x v="502"/>
    <x v="0"/>
    <s v="animation"/>
  </r>
  <r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503"/>
    <x v="503"/>
    <x v="0"/>
    <s v="animation"/>
  </r>
  <r>
    <n v="24500"/>
    <n v="335"/>
    <x v="2"/>
    <s v="US"/>
    <s v="USD"/>
    <n v="1334097387"/>
    <n v="1328916987"/>
    <b v="0"/>
    <n v="5"/>
    <b v="0"/>
    <s v="film &amp; video/animation"/>
    <n v="1.3673469387755102"/>
    <n v="67"/>
    <x v="504"/>
    <x v="504"/>
    <x v="0"/>
    <s v="animation"/>
  </r>
  <r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505"/>
    <x v="505"/>
    <x v="0"/>
    <s v="animation"/>
  </r>
  <r>
    <n v="200000"/>
    <n v="250"/>
    <x v="2"/>
    <s v="US"/>
    <s v="USD"/>
    <n v="1376140520"/>
    <n v="1373548520"/>
    <b v="0"/>
    <n v="1"/>
    <b v="0"/>
    <s v="film &amp; video/animation"/>
    <n v="0.125"/>
    <n v="250"/>
    <x v="506"/>
    <x v="506"/>
    <x v="0"/>
    <s v="animation"/>
  </r>
  <r>
    <n v="20000"/>
    <n v="640"/>
    <x v="2"/>
    <s v="US"/>
    <s v="USD"/>
    <n v="1350687657"/>
    <n v="1346799657"/>
    <b v="0"/>
    <n v="10"/>
    <b v="0"/>
    <s v="film &amp; video/animation"/>
    <n v="3.2"/>
    <n v="64"/>
    <x v="507"/>
    <x v="507"/>
    <x v="0"/>
    <s v="animation"/>
  </r>
  <r>
    <n v="50000"/>
    <n v="400"/>
    <x v="2"/>
    <s v="US"/>
    <s v="USD"/>
    <n v="1337955240"/>
    <n v="1332808501"/>
    <b v="0"/>
    <n v="3"/>
    <b v="0"/>
    <s v="film &amp; video/animation"/>
    <n v="0.8"/>
    <n v="133.33333333333334"/>
    <x v="508"/>
    <x v="508"/>
    <x v="0"/>
    <s v="animation"/>
  </r>
  <r>
    <n v="5000"/>
    <n v="10"/>
    <x v="2"/>
    <s v="GB"/>
    <s v="GBP"/>
    <n v="1435504170"/>
    <n v="1432912170"/>
    <b v="0"/>
    <n v="1"/>
    <b v="0"/>
    <s v="film &amp; video/animation"/>
    <n v="0.2"/>
    <n v="10"/>
    <x v="509"/>
    <x v="509"/>
    <x v="0"/>
    <s v="animation"/>
  </r>
  <r>
    <n v="14000"/>
    <n v="0"/>
    <x v="2"/>
    <s v="US"/>
    <s v="USD"/>
    <n v="1456805639"/>
    <n v="1454213639"/>
    <b v="0"/>
    <n v="0"/>
    <b v="0"/>
    <s v="film &amp; video/animation"/>
    <n v="0"/>
    <e v="#DIV/0!"/>
    <x v="510"/>
    <x v="510"/>
    <x v="0"/>
    <s v="animation"/>
  </r>
  <r>
    <n v="5000"/>
    <n v="150"/>
    <x v="2"/>
    <s v="US"/>
    <s v="USD"/>
    <n v="1365228982"/>
    <n v="1362640582"/>
    <b v="0"/>
    <n v="5"/>
    <b v="0"/>
    <s v="film &amp; video/animation"/>
    <n v="3"/>
    <n v="30"/>
    <x v="511"/>
    <x v="511"/>
    <x v="0"/>
    <s v="animation"/>
  </r>
  <r>
    <n v="8000"/>
    <n v="11"/>
    <x v="2"/>
    <s v="US"/>
    <s v="USD"/>
    <n v="1479667727"/>
    <n v="1475776127"/>
    <b v="0"/>
    <n v="2"/>
    <b v="0"/>
    <s v="film &amp; video/animation"/>
    <n v="0.13749999999999998"/>
    <n v="5.5"/>
    <x v="512"/>
    <x v="512"/>
    <x v="0"/>
    <s v="animation"/>
  </r>
  <r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513"/>
    <x v="513"/>
    <x v="0"/>
    <s v="animation"/>
  </r>
  <r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514"/>
    <x v="514"/>
    <x v="0"/>
    <s v="animation"/>
  </r>
  <r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515"/>
    <x v="515"/>
    <x v="0"/>
    <s v="animation"/>
  </r>
  <r>
    <n v="5000"/>
    <n v="0"/>
    <x v="2"/>
    <s v="GB"/>
    <s v="GBP"/>
    <n v="1432752080"/>
    <n v="1427568080"/>
    <b v="0"/>
    <n v="0"/>
    <b v="0"/>
    <s v="film &amp; video/animation"/>
    <n v="0"/>
    <e v="#DIV/0!"/>
    <x v="516"/>
    <x v="516"/>
    <x v="0"/>
    <s v="animation"/>
  </r>
  <r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517"/>
    <x v="517"/>
    <x v="0"/>
    <s v="animation"/>
  </r>
  <r>
    <n v="7175"/>
    <n v="0"/>
    <x v="2"/>
    <s v="US"/>
    <s v="USD"/>
    <n v="1441550760"/>
    <n v="1438958824"/>
    <b v="0"/>
    <n v="0"/>
    <b v="0"/>
    <s v="film &amp; video/animation"/>
    <n v="0"/>
    <e v="#DIV/0!"/>
    <x v="518"/>
    <x v="518"/>
    <x v="0"/>
    <s v="animation"/>
  </r>
  <r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519"/>
    <x v="519"/>
    <x v="0"/>
    <s v="animation"/>
  </r>
  <r>
    <n v="5000"/>
    <n v="5105"/>
    <x v="0"/>
    <s v="GB"/>
    <s v="GBP"/>
    <n v="1449766261"/>
    <n v="1447174261"/>
    <b v="0"/>
    <n v="34"/>
    <b v="1"/>
    <s v="theater/plays"/>
    <n v="102.1"/>
    <n v="150.14705882352942"/>
    <x v="520"/>
    <x v="520"/>
    <x v="1"/>
    <s v="plays"/>
  </r>
  <r>
    <n v="5000"/>
    <n v="5232"/>
    <x v="0"/>
    <s v="US"/>
    <s v="USD"/>
    <n v="1477976340"/>
    <n v="1475460819"/>
    <b v="0"/>
    <n v="56"/>
    <b v="1"/>
    <s v="theater/plays"/>
    <n v="104.64"/>
    <n v="93.428571428571431"/>
    <x v="521"/>
    <x v="521"/>
    <x v="1"/>
    <s v="plays"/>
  </r>
  <r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522"/>
    <x v="522"/>
    <x v="1"/>
    <s v="plays"/>
  </r>
  <r>
    <n v="5000"/>
    <n v="6030"/>
    <x v="0"/>
    <s v="US"/>
    <s v="USD"/>
    <n v="1442805076"/>
    <n v="1440213076"/>
    <b v="0"/>
    <n v="84"/>
    <b v="1"/>
    <s v="theater/plays"/>
    <n v="120.6"/>
    <n v="71.785714285714292"/>
    <x v="523"/>
    <x v="523"/>
    <x v="1"/>
    <s v="plays"/>
  </r>
  <r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524"/>
    <x v="524"/>
    <x v="1"/>
    <s v="plays"/>
  </r>
  <r>
    <n v="12000"/>
    <n v="12000"/>
    <x v="0"/>
    <s v="US"/>
    <s v="USD"/>
    <n v="1410601041"/>
    <n v="1406713041"/>
    <b v="0"/>
    <n v="12"/>
    <b v="1"/>
    <s v="theater/plays"/>
    <n v="100"/>
    <n v="1000"/>
    <x v="525"/>
    <x v="525"/>
    <x v="1"/>
    <s v="plays"/>
  </r>
  <r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526"/>
    <x v="526"/>
    <x v="1"/>
    <s v="plays"/>
  </r>
  <r>
    <n v="10000"/>
    <n v="10085"/>
    <x v="0"/>
    <s v="US"/>
    <s v="USD"/>
    <n v="1487347500"/>
    <n v="1484715366"/>
    <b v="0"/>
    <n v="158"/>
    <b v="1"/>
    <s v="theater/plays"/>
    <n v="100.85"/>
    <n v="63.829113924050631"/>
    <x v="527"/>
    <x v="527"/>
    <x v="1"/>
    <s v="plays"/>
  </r>
  <r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528"/>
    <x v="528"/>
    <x v="1"/>
    <s v="plays"/>
  </r>
  <r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529"/>
    <x v="529"/>
    <x v="1"/>
    <s v="plays"/>
  </r>
  <r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530"/>
    <x v="530"/>
    <x v="1"/>
    <s v="plays"/>
  </r>
  <r>
    <n v="4000"/>
    <n v="4000"/>
    <x v="0"/>
    <s v="US"/>
    <s v="USD"/>
    <n v="1481957940"/>
    <n v="1478050429"/>
    <b v="0"/>
    <n v="31"/>
    <b v="1"/>
    <s v="theater/plays"/>
    <n v="100"/>
    <n v="129.03225806451613"/>
    <x v="531"/>
    <x v="531"/>
    <x v="1"/>
    <s v="plays"/>
  </r>
  <r>
    <n v="10000"/>
    <n v="12325"/>
    <x v="0"/>
    <s v="US"/>
    <s v="USD"/>
    <n v="1463098208"/>
    <n v="1460506208"/>
    <b v="0"/>
    <n v="173"/>
    <b v="1"/>
    <s v="theater/plays"/>
    <n v="123.25"/>
    <n v="71.242774566473983"/>
    <x v="532"/>
    <x v="532"/>
    <x v="1"/>
    <s v="plays"/>
  </r>
  <r>
    <n v="2000"/>
    <n v="2004"/>
    <x v="0"/>
    <s v="GB"/>
    <s v="GBP"/>
    <n v="1463394365"/>
    <n v="1461320765"/>
    <b v="0"/>
    <n v="17"/>
    <b v="1"/>
    <s v="theater/plays"/>
    <n v="100.2"/>
    <n v="117.88235294117646"/>
    <x v="533"/>
    <x v="533"/>
    <x v="1"/>
    <s v="plays"/>
  </r>
  <r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534"/>
    <x v="534"/>
    <x v="1"/>
    <s v="plays"/>
  </r>
  <r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535"/>
    <x v="535"/>
    <x v="1"/>
    <s v="plays"/>
  </r>
  <r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536"/>
    <x v="536"/>
    <x v="1"/>
    <s v="plays"/>
  </r>
  <r>
    <n v="2000"/>
    <n v="2410"/>
    <x v="0"/>
    <s v="US"/>
    <s v="USD"/>
    <n v="1446665191"/>
    <n v="1444069591"/>
    <b v="0"/>
    <n v="59"/>
    <b v="1"/>
    <s v="theater/plays"/>
    <n v="120.5"/>
    <n v="40.847457627118644"/>
    <x v="537"/>
    <x v="537"/>
    <x v="1"/>
    <s v="plays"/>
  </r>
  <r>
    <n v="5000"/>
    <n v="15121"/>
    <x v="0"/>
    <s v="US"/>
    <s v="USD"/>
    <n v="1463166263"/>
    <n v="1460574263"/>
    <b v="0"/>
    <n v="60"/>
    <b v="1"/>
    <s v="theater/plays"/>
    <n v="302.42"/>
    <n v="252.01666666666668"/>
    <x v="538"/>
    <x v="538"/>
    <x v="1"/>
    <s v="plays"/>
  </r>
  <r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539"/>
    <x v="539"/>
    <x v="1"/>
    <s v="plays"/>
  </r>
  <r>
    <n v="15000"/>
    <n v="1"/>
    <x v="2"/>
    <s v="US"/>
    <s v="USD"/>
    <n v="1423078606"/>
    <n v="1420486606"/>
    <b v="0"/>
    <n v="1"/>
    <b v="0"/>
    <s v="technology/web"/>
    <n v="6.6666666666666671E-3"/>
    <n v="1"/>
    <x v="540"/>
    <x v="540"/>
    <x v="2"/>
    <s v="web"/>
  </r>
  <r>
    <n v="4500"/>
    <n v="25"/>
    <x v="2"/>
    <s v="US"/>
    <s v="USD"/>
    <n v="1446080834"/>
    <n v="1443488834"/>
    <b v="0"/>
    <n v="1"/>
    <b v="0"/>
    <s v="technology/web"/>
    <n v="0.55555555555555558"/>
    <n v="25"/>
    <x v="541"/>
    <x v="541"/>
    <x v="2"/>
    <s v="web"/>
  </r>
  <r>
    <n v="250000"/>
    <n v="1"/>
    <x v="2"/>
    <s v="US"/>
    <s v="USD"/>
    <n v="1462293716"/>
    <n v="1457113316"/>
    <b v="0"/>
    <n v="1"/>
    <b v="0"/>
    <s v="technology/web"/>
    <n v="3.9999999999999996E-4"/>
    <n v="1"/>
    <x v="542"/>
    <x v="542"/>
    <x v="2"/>
    <s v="web"/>
  </r>
  <r>
    <n v="22000"/>
    <n v="70"/>
    <x v="2"/>
    <s v="AU"/>
    <s v="AUD"/>
    <n v="1414807962"/>
    <n v="1412215962"/>
    <b v="0"/>
    <n v="2"/>
    <b v="0"/>
    <s v="technology/web"/>
    <n v="0.31818181818181818"/>
    <n v="35"/>
    <x v="543"/>
    <x v="543"/>
    <x v="2"/>
    <s v="web"/>
  </r>
  <r>
    <n v="500"/>
    <n v="6"/>
    <x v="2"/>
    <s v="US"/>
    <s v="USD"/>
    <n v="1467647160"/>
    <n v="1465055160"/>
    <b v="0"/>
    <n v="2"/>
    <b v="0"/>
    <s v="technology/web"/>
    <n v="1.2"/>
    <n v="3"/>
    <x v="544"/>
    <x v="544"/>
    <x v="2"/>
    <s v="web"/>
  </r>
  <r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545"/>
    <x v="545"/>
    <x v="2"/>
    <s v="web"/>
  </r>
  <r>
    <n v="60000"/>
    <n v="52"/>
    <x v="2"/>
    <s v="US"/>
    <s v="USD"/>
    <n v="1445097715"/>
    <n v="1441209715"/>
    <b v="0"/>
    <n v="2"/>
    <b v="0"/>
    <s v="technology/web"/>
    <n v="8.666666666666667E-2"/>
    <n v="26"/>
    <x v="546"/>
    <x v="546"/>
    <x v="2"/>
    <s v="web"/>
  </r>
  <r>
    <n v="7500"/>
    <n v="0"/>
    <x v="2"/>
    <s v="GB"/>
    <s v="GBP"/>
    <n v="1455122564"/>
    <n v="1452530564"/>
    <b v="0"/>
    <n v="0"/>
    <b v="0"/>
    <s v="technology/web"/>
    <n v="0"/>
    <e v="#DIV/0!"/>
    <x v="547"/>
    <x v="547"/>
    <x v="2"/>
    <s v="web"/>
  </r>
  <r>
    <n v="10000"/>
    <n v="9"/>
    <x v="2"/>
    <s v="GB"/>
    <s v="GBP"/>
    <n v="1446154848"/>
    <n v="1443562848"/>
    <b v="0"/>
    <n v="1"/>
    <b v="0"/>
    <s v="technology/web"/>
    <n v="0.09"/>
    <n v="9"/>
    <x v="548"/>
    <x v="548"/>
    <x v="2"/>
    <s v="web"/>
  </r>
  <r>
    <n v="2500"/>
    <n v="68"/>
    <x v="2"/>
    <s v="GB"/>
    <s v="GBP"/>
    <n v="1436368622"/>
    <n v="1433776622"/>
    <b v="0"/>
    <n v="8"/>
    <b v="0"/>
    <s v="technology/web"/>
    <n v="2.7199999999999998"/>
    <n v="8.5"/>
    <x v="549"/>
    <x v="549"/>
    <x v="2"/>
    <s v="web"/>
  </r>
  <r>
    <n v="5000"/>
    <n v="35"/>
    <x v="2"/>
    <s v="CA"/>
    <s v="CAD"/>
    <n v="1485838800"/>
    <n v="1484756245"/>
    <b v="0"/>
    <n v="4"/>
    <b v="0"/>
    <s v="technology/web"/>
    <n v="0.70000000000000007"/>
    <n v="8.75"/>
    <x v="550"/>
    <x v="550"/>
    <x v="2"/>
    <s v="web"/>
  </r>
  <r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551"/>
    <x v="551"/>
    <x v="2"/>
    <s v="web"/>
  </r>
  <r>
    <n v="45000"/>
    <n v="0"/>
    <x v="2"/>
    <s v="CA"/>
    <s v="CAD"/>
    <n v="1452350896"/>
    <n v="1447166896"/>
    <b v="0"/>
    <n v="0"/>
    <b v="0"/>
    <s v="technology/web"/>
    <n v="0"/>
    <e v="#DIV/0!"/>
    <x v="552"/>
    <x v="552"/>
    <x v="2"/>
    <s v="web"/>
  </r>
  <r>
    <n v="25000"/>
    <n v="123"/>
    <x v="2"/>
    <s v="US"/>
    <s v="USD"/>
    <n v="1415988991"/>
    <n v="1413393391"/>
    <b v="0"/>
    <n v="6"/>
    <b v="0"/>
    <s v="technology/web"/>
    <n v="0.49199999999999999"/>
    <n v="20.5"/>
    <x v="553"/>
    <x v="553"/>
    <x v="2"/>
    <s v="web"/>
  </r>
  <r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554"/>
    <x v="554"/>
    <x v="2"/>
    <s v="web"/>
  </r>
  <r>
    <n v="7500"/>
    <n v="0"/>
    <x v="2"/>
    <s v="GB"/>
    <s v="GBP"/>
    <n v="1465720143"/>
    <n v="1463128143"/>
    <b v="0"/>
    <n v="0"/>
    <b v="0"/>
    <s v="technology/web"/>
    <n v="0"/>
    <e v="#DIV/0!"/>
    <x v="555"/>
    <x v="555"/>
    <x v="2"/>
    <s v="web"/>
  </r>
  <r>
    <n v="8000"/>
    <n v="200"/>
    <x v="2"/>
    <s v="US"/>
    <s v="USD"/>
    <n v="1452112717"/>
    <n v="1449520717"/>
    <b v="0"/>
    <n v="1"/>
    <b v="0"/>
    <s v="technology/web"/>
    <n v="2.5"/>
    <n v="200"/>
    <x v="556"/>
    <x v="556"/>
    <x v="2"/>
    <s v="web"/>
  </r>
  <r>
    <n v="150000"/>
    <n v="1366"/>
    <x v="2"/>
    <s v="DE"/>
    <s v="EUR"/>
    <n v="1480721803"/>
    <n v="1478126203"/>
    <b v="0"/>
    <n v="20"/>
    <b v="0"/>
    <s v="technology/web"/>
    <n v="0.91066666666666674"/>
    <n v="68.3"/>
    <x v="557"/>
    <x v="557"/>
    <x v="2"/>
    <s v="web"/>
  </r>
  <r>
    <n v="750"/>
    <n v="0"/>
    <x v="2"/>
    <s v="US"/>
    <s v="USD"/>
    <n v="1427227905"/>
    <n v="1424639505"/>
    <b v="0"/>
    <n v="0"/>
    <b v="0"/>
    <s v="technology/web"/>
    <n v="0"/>
    <e v="#DIV/0!"/>
    <x v="558"/>
    <x v="558"/>
    <x v="2"/>
    <s v="web"/>
  </r>
  <r>
    <n v="240000"/>
    <n v="50"/>
    <x v="2"/>
    <s v="US"/>
    <s v="USD"/>
    <n v="1449989260"/>
    <n v="1447397260"/>
    <b v="0"/>
    <n v="1"/>
    <b v="0"/>
    <s v="technology/web"/>
    <n v="2.0833333333333336E-2"/>
    <n v="50"/>
    <x v="559"/>
    <x v="559"/>
    <x v="2"/>
    <s v="web"/>
  </r>
  <r>
    <n v="100000"/>
    <n v="12"/>
    <x v="2"/>
    <s v="CA"/>
    <s v="CAD"/>
    <n v="1418841045"/>
    <n v="1416249045"/>
    <b v="0"/>
    <n v="3"/>
    <b v="0"/>
    <s v="technology/web"/>
    <n v="1.2E-2"/>
    <n v="4"/>
    <x v="560"/>
    <x v="560"/>
    <x v="2"/>
    <s v="web"/>
  </r>
  <r>
    <n v="15000"/>
    <n v="55"/>
    <x v="2"/>
    <s v="US"/>
    <s v="USD"/>
    <n v="1445874513"/>
    <n v="1442850513"/>
    <b v="0"/>
    <n v="2"/>
    <b v="0"/>
    <s v="technology/web"/>
    <n v="0.36666666666666664"/>
    <n v="27.5"/>
    <x v="561"/>
    <x v="561"/>
    <x v="2"/>
    <s v="web"/>
  </r>
  <r>
    <n v="50000"/>
    <n v="0"/>
    <x v="2"/>
    <s v="NL"/>
    <s v="EUR"/>
    <n v="1482052815"/>
    <n v="1479460815"/>
    <b v="0"/>
    <n v="0"/>
    <b v="0"/>
    <s v="technology/web"/>
    <n v="0"/>
    <e v="#DIV/0!"/>
    <x v="562"/>
    <x v="562"/>
    <x v="2"/>
    <s v="web"/>
  </r>
  <r>
    <n v="75000"/>
    <n v="68"/>
    <x v="2"/>
    <s v="AU"/>
    <s v="AUD"/>
    <n v="1424137247"/>
    <n v="1421545247"/>
    <b v="0"/>
    <n v="2"/>
    <b v="0"/>
    <s v="technology/web"/>
    <n v="9.0666666666666659E-2"/>
    <n v="34"/>
    <x v="563"/>
    <x v="563"/>
    <x v="2"/>
    <s v="web"/>
  </r>
  <r>
    <n v="18000"/>
    <n v="1"/>
    <x v="2"/>
    <s v="FR"/>
    <s v="EUR"/>
    <n v="1457822275"/>
    <n v="1455230275"/>
    <b v="0"/>
    <n v="1"/>
    <b v="0"/>
    <s v="technology/web"/>
    <n v="5.5555555555555558E-3"/>
    <n v="1"/>
    <x v="564"/>
    <x v="564"/>
    <x v="2"/>
    <s v="web"/>
  </r>
  <r>
    <n v="25000"/>
    <n v="0"/>
    <x v="2"/>
    <s v="GB"/>
    <s v="GBP"/>
    <n v="1436554249"/>
    <n v="1433962249"/>
    <b v="0"/>
    <n v="0"/>
    <b v="0"/>
    <s v="technology/web"/>
    <n v="0"/>
    <e v="#DIV/0!"/>
    <x v="565"/>
    <x v="565"/>
    <x v="2"/>
    <s v="web"/>
  </r>
  <r>
    <n v="5000"/>
    <n v="1"/>
    <x v="2"/>
    <s v="US"/>
    <s v="USD"/>
    <n v="1468513533"/>
    <n v="1465921533"/>
    <b v="0"/>
    <n v="1"/>
    <b v="0"/>
    <s v="technology/web"/>
    <n v="0.02"/>
    <n v="1"/>
    <x v="566"/>
    <x v="566"/>
    <x v="2"/>
    <s v="web"/>
  </r>
  <r>
    <n v="10000"/>
    <n v="0"/>
    <x v="2"/>
    <s v="US"/>
    <s v="USD"/>
    <n v="1420143194"/>
    <n v="1417551194"/>
    <b v="0"/>
    <n v="0"/>
    <b v="0"/>
    <s v="technology/web"/>
    <n v="0"/>
    <e v="#DIV/0!"/>
    <x v="567"/>
    <x v="567"/>
    <x v="2"/>
    <s v="web"/>
  </r>
  <r>
    <n v="24500"/>
    <n v="245"/>
    <x v="2"/>
    <s v="NZ"/>
    <s v="NZD"/>
    <n v="1452942000"/>
    <n v="1449785223"/>
    <b v="0"/>
    <n v="5"/>
    <b v="0"/>
    <s v="technology/web"/>
    <n v="1"/>
    <n v="49"/>
    <x v="568"/>
    <x v="568"/>
    <x v="2"/>
    <s v="web"/>
  </r>
  <r>
    <n v="2500"/>
    <n v="20"/>
    <x v="2"/>
    <s v="CA"/>
    <s v="CAD"/>
    <n v="1451679612"/>
    <n v="1449087612"/>
    <b v="0"/>
    <n v="1"/>
    <b v="0"/>
    <s v="technology/web"/>
    <n v="0.8"/>
    <n v="20"/>
    <x v="569"/>
    <x v="569"/>
    <x v="2"/>
    <s v="web"/>
  </r>
  <r>
    <n v="85000"/>
    <n v="142"/>
    <x v="2"/>
    <s v="US"/>
    <s v="USD"/>
    <n v="1455822569"/>
    <n v="1453230569"/>
    <b v="0"/>
    <n v="1"/>
    <b v="0"/>
    <s v="technology/web"/>
    <n v="0.16705882352941176"/>
    <n v="142"/>
    <x v="570"/>
    <x v="570"/>
    <x v="2"/>
    <s v="web"/>
  </r>
  <r>
    <n v="25000"/>
    <n v="106"/>
    <x v="2"/>
    <s v="US"/>
    <s v="USD"/>
    <n v="1437969540"/>
    <n v="1436297723"/>
    <b v="0"/>
    <n v="2"/>
    <b v="0"/>
    <s v="technology/web"/>
    <n v="0.42399999999999999"/>
    <n v="53"/>
    <x v="571"/>
    <x v="571"/>
    <x v="2"/>
    <s v="web"/>
  </r>
  <r>
    <n v="2500"/>
    <n v="0"/>
    <x v="2"/>
    <s v="US"/>
    <s v="USD"/>
    <n v="1446660688"/>
    <n v="1444065088"/>
    <b v="0"/>
    <n v="0"/>
    <b v="0"/>
    <s v="technology/web"/>
    <n v="0"/>
    <e v="#DIV/0!"/>
    <x v="572"/>
    <x v="572"/>
    <x v="2"/>
    <s v="web"/>
  </r>
  <r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573"/>
    <x v="573"/>
    <x v="2"/>
    <s v="web"/>
  </r>
  <r>
    <n v="11180"/>
    <n v="80"/>
    <x v="2"/>
    <s v="GB"/>
    <s v="GBP"/>
    <n v="1476873507"/>
    <n v="1474281507"/>
    <b v="0"/>
    <n v="4"/>
    <b v="0"/>
    <s v="technology/web"/>
    <n v="0.7155635062611807"/>
    <n v="20"/>
    <x v="574"/>
    <x v="574"/>
    <x v="2"/>
    <s v="web"/>
  </r>
  <r>
    <n v="60000"/>
    <n v="259"/>
    <x v="2"/>
    <s v="DE"/>
    <s v="EUR"/>
    <n v="1434213443"/>
    <n v="1431621443"/>
    <b v="0"/>
    <n v="4"/>
    <b v="0"/>
    <s v="technology/web"/>
    <n v="0.43166666666666664"/>
    <n v="64.75"/>
    <x v="575"/>
    <x v="575"/>
    <x v="2"/>
    <s v="web"/>
  </r>
  <r>
    <n v="80000"/>
    <n v="1"/>
    <x v="2"/>
    <s v="US"/>
    <s v="USD"/>
    <n v="1427537952"/>
    <n v="1422357552"/>
    <b v="0"/>
    <n v="1"/>
    <b v="0"/>
    <s v="technology/web"/>
    <n v="1.25E-3"/>
    <n v="1"/>
    <x v="576"/>
    <x v="576"/>
    <x v="2"/>
    <s v="web"/>
  </r>
  <r>
    <n v="5000"/>
    <n v="10"/>
    <x v="2"/>
    <s v="US"/>
    <s v="USD"/>
    <n v="1463753302"/>
    <n v="1458569302"/>
    <b v="0"/>
    <n v="1"/>
    <b v="0"/>
    <s v="technology/web"/>
    <n v="0.2"/>
    <n v="10"/>
    <x v="577"/>
    <x v="577"/>
    <x v="2"/>
    <s v="web"/>
  </r>
  <r>
    <n v="125000"/>
    <n v="14"/>
    <x v="2"/>
    <s v="GB"/>
    <s v="GBP"/>
    <n v="1441633993"/>
    <n v="1439560393"/>
    <b v="0"/>
    <n v="7"/>
    <b v="0"/>
    <s v="technology/web"/>
    <n v="1.12E-2"/>
    <n v="2"/>
    <x v="578"/>
    <x v="578"/>
    <x v="2"/>
    <s v="web"/>
  </r>
  <r>
    <n v="12000"/>
    <n v="175"/>
    <x v="2"/>
    <s v="US"/>
    <s v="USD"/>
    <n v="1419539223"/>
    <n v="1416947223"/>
    <b v="0"/>
    <n v="5"/>
    <b v="0"/>
    <s v="technology/web"/>
    <n v="1.4583333333333333"/>
    <n v="35"/>
    <x v="579"/>
    <x v="579"/>
    <x v="2"/>
    <s v="web"/>
  </r>
  <r>
    <n v="3000"/>
    <n v="1"/>
    <x v="2"/>
    <s v="US"/>
    <s v="USD"/>
    <n v="1474580867"/>
    <n v="1471988867"/>
    <b v="0"/>
    <n v="1"/>
    <b v="0"/>
    <s v="technology/web"/>
    <n v="3.3333333333333333E-2"/>
    <n v="1"/>
    <x v="580"/>
    <x v="580"/>
    <x v="2"/>
    <s v="web"/>
  </r>
  <r>
    <n v="400"/>
    <n v="0"/>
    <x v="2"/>
    <s v="US"/>
    <s v="USD"/>
    <n v="1438474704"/>
    <n v="1435882704"/>
    <b v="0"/>
    <n v="0"/>
    <b v="0"/>
    <s v="technology/web"/>
    <n v="0"/>
    <e v="#DIV/0!"/>
    <x v="581"/>
    <x v="581"/>
    <x v="2"/>
    <s v="web"/>
  </r>
  <r>
    <n v="100000"/>
    <n v="0"/>
    <x v="2"/>
    <s v="US"/>
    <s v="USD"/>
    <n v="1426442400"/>
    <n v="1424454319"/>
    <b v="0"/>
    <n v="0"/>
    <b v="0"/>
    <s v="technology/web"/>
    <n v="0"/>
    <e v="#DIV/0!"/>
    <x v="582"/>
    <x v="582"/>
    <x v="2"/>
    <s v="web"/>
  </r>
  <r>
    <n v="9000"/>
    <n v="1"/>
    <x v="2"/>
    <s v="US"/>
    <s v="USD"/>
    <n v="1426800687"/>
    <n v="1424212287"/>
    <b v="0"/>
    <n v="1"/>
    <b v="0"/>
    <s v="technology/web"/>
    <n v="1.1111111111111112E-2"/>
    <n v="1"/>
    <x v="583"/>
    <x v="583"/>
    <x v="2"/>
    <s v="web"/>
  </r>
  <r>
    <n v="1000"/>
    <n v="10"/>
    <x v="2"/>
    <s v="US"/>
    <s v="USD"/>
    <n v="1426522316"/>
    <n v="1423933916"/>
    <b v="0"/>
    <n v="2"/>
    <b v="0"/>
    <s v="technology/web"/>
    <n v="1"/>
    <n v="5"/>
    <x v="584"/>
    <x v="584"/>
    <x v="2"/>
    <s v="web"/>
  </r>
  <r>
    <n v="9000"/>
    <n v="0"/>
    <x v="2"/>
    <s v="GB"/>
    <s v="GBP"/>
    <n v="1448928000"/>
    <n v="1444123377"/>
    <b v="0"/>
    <n v="0"/>
    <b v="0"/>
    <s v="technology/web"/>
    <n v="0"/>
    <e v="#DIV/0!"/>
    <x v="585"/>
    <x v="585"/>
    <x v="2"/>
    <s v="web"/>
  </r>
  <r>
    <n v="10000"/>
    <n v="56"/>
    <x v="2"/>
    <s v="US"/>
    <s v="USD"/>
    <n v="1424032207"/>
    <n v="1421440207"/>
    <b v="0"/>
    <n v="4"/>
    <b v="0"/>
    <s v="technology/web"/>
    <n v="0.55999999999999994"/>
    <n v="14"/>
    <x v="586"/>
    <x v="586"/>
    <x v="2"/>
    <s v="web"/>
  </r>
  <r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587"/>
    <x v="587"/>
    <x v="2"/>
    <s v="web"/>
  </r>
  <r>
    <n v="9000"/>
    <n v="301"/>
    <x v="2"/>
    <s v="IT"/>
    <s v="EUR"/>
    <n v="1479410886"/>
    <n v="1474223286"/>
    <b v="0"/>
    <n v="2"/>
    <b v="0"/>
    <s v="technology/web"/>
    <n v="3.3444444444444441"/>
    <n v="150.5"/>
    <x v="588"/>
    <x v="588"/>
    <x v="2"/>
    <s v="web"/>
  </r>
  <r>
    <n v="7500"/>
    <n v="1"/>
    <x v="2"/>
    <s v="US"/>
    <s v="USD"/>
    <n v="1436366699"/>
    <n v="1435070699"/>
    <b v="0"/>
    <n v="1"/>
    <b v="0"/>
    <s v="technology/web"/>
    <n v="1.3333333333333334E-2"/>
    <n v="1"/>
    <x v="589"/>
    <x v="589"/>
    <x v="2"/>
    <s v="web"/>
  </r>
  <r>
    <n v="5000"/>
    <n v="223"/>
    <x v="2"/>
    <s v="GB"/>
    <s v="GBP"/>
    <n v="1454936460"/>
    <n v="1452259131"/>
    <b v="0"/>
    <n v="9"/>
    <b v="0"/>
    <s v="technology/web"/>
    <n v="4.46"/>
    <n v="24.777777777777779"/>
    <x v="590"/>
    <x v="590"/>
    <x v="2"/>
    <s v="web"/>
  </r>
  <r>
    <n v="100000"/>
    <n v="61"/>
    <x v="2"/>
    <s v="US"/>
    <s v="USD"/>
    <n v="1437570130"/>
    <n v="1434978130"/>
    <b v="0"/>
    <n v="2"/>
    <b v="0"/>
    <s v="technology/web"/>
    <n v="6.0999999999999999E-2"/>
    <n v="30.5"/>
    <x v="591"/>
    <x v="591"/>
    <x v="2"/>
    <s v="web"/>
  </r>
  <r>
    <n v="7500"/>
    <n v="250"/>
    <x v="2"/>
    <s v="US"/>
    <s v="USD"/>
    <n v="1417584860"/>
    <n v="1414992860"/>
    <b v="0"/>
    <n v="1"/>
    <b v="0"/>
    <s v="technology/web"/>
    <n v="3.3333333333333335"/>
    <n v="250"/>
    <x v="592"/>
    <x v="592"/>
    <x v="2"/>
    <s v="web"/>
  </r>
  <r>
    <n v="500"/>
    <n v="115"/>
    <x v="2"/>
    <s v="GB"/>
    <s v="GBP"/>
    <n v="1428333345"/>
    <n v="1425744945"/>
    <b v="0"/>
    <n v="7"/>
    <b v="0"/>
    <s v="technology/web"/>
    <n v="23"/>
    <n v="16.428571428571427"/>
    <x v="593"/>
    <x v="593"/>
    <x v="2"/>
    <s v="web"/>
  </r>
  <r>
    <n v="25000"/>
    <n v="26"/>
    <x v="2"/>
    <s v="US"/>
    <s v="USD"/>
    <n v="1460832206"/>
    <n v="1458240206"/>
    <b v="0"/>
    <n v="2"/>
    <b v="0"/>
    <s v="technology/web"/>
    <n v="0.104"/>
    <n v="13"/>
    <x v="594"/>
    <x v="594"/>
    <x v="2"/>
    <s v="web"/>
  </r>
  <r>
    <n v="100000"/>
    <n v="426"/>
    <x v="2"/>
    <s v="US"/>
    <s v="USD"/>
    <n v="1430703638"/>
    <n v="1426815638"/>
    <b v="0"/>
    <n v="8"/>
    <b v="0"/>
    <s v="technology/web"/>
    <n v="0.42599999999999999"/>
    <n v="53.25"/>
    <x v="595"/>
    <x v="595"/>
    <x v="2"/>
    <s v="web"/>
  </r>
  <r>
    <n v="20000"/>
    <n v="6"/>
    <x v="2"/>
    <s v="US"/>
    <s v="USD"/>
    <n v="1478122292"/>
    <n v="1475530292"/>
    <b v="0"/>
    <n v="2"/>
    <b v="0"/>
    <s v="technology/web"/>
    <n v="0.03"/>
    <n v="3"/>
    <x v="596"/>
    <x v="596"/>
    <x v="2"/>
    <s v="web"/>
  </r>
  <r>
    <n v="7500"/>
    <n v="20"/>
    <x v="2"/>
    <s v="US"/>
    <s v="USD"/>
    <n v="1469980800"/>
    <n v="1466787335"/>
    <b v="0"/>
    <n v="2"/>
    <b v="0"/>
    <s v="technology/web"/>
    <n v="0.26666666666666666"/>
    <n v="10"/>
    <x v="597"/>
    <x v="597"/>
    <x v="2"/>
    <s v="web"/>
  </r>
  <r>
    <n v="2500"/>
    <n v="850"/>
    <x v="2"/>
    <s v="US"/>
    <s v="USD"/>
    <n v="1417737781"/>
    <n v="1415145781"/>
    <b v="0"/>
    <n v="7"/>
    <b v="0"/>
    <s v="technology/web"/>
    <n v="34"/>
    <n v="121.42857142857143"/>
    <x v="598"/>
    <x v="598"/>
    <x v="2"/>
    <s v="web"/>
  </r>
  <r>
    <n v="50000"/>
    <n v="31"/>
    <x v="2"/>
    <s v="US"/>
    <s v="USD"/>
    <n v="1425827760"/>
    <n v="1423769402"/>
    <b v="0"/>
    <n v="2"/>
    <b v="0"/>
    <s v="technology/web"/>
    <n v="6.2E-2"/>
    <n v="15.5"/>
    <x v="599"/>
    <x v="599"/>
    <x v="2"/>
    <s v="web"/>
  </r>
  <r>
    <n v="5000"/>
    <n v="100"/>
    <x v="1"/>
    <s v="US"/>
    <s v="USD"/>
    <n v="1431198562"/>
    <n v="1426014562"/>
    <b v="0"/>
    <n v="1"/>
    <b v="0"/>
    <s v="technology/web"/>
    <n v="2"/>
    <n v="100"/>
    <x v="600"/>
    <x v="600"/>
    <x v="2"/>
    <s v="web"/>
  </r>
  <r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601"/>
    <x v="601"/>
    <x v="2"/>
    <s v="web"/>
  </r>
  <r>
    <n v="70000"/>
    <n v="0"/>
    <x v="1"/>
    <s v="US"/>
    <s v="USD"/>
    <n v="1434654215"/>
    <n v="1432062215"/>
    <b v="0"/>
    <n v="0"/>
    <b v="0"/>
    <s v="technology/web"/>
    <n v="0"/>
    <e v="#DIV/0!"/>
    <x v="602"/>
    <x v="602"/>
    <x v="2"/>
    <s v="web"/>
  </r>
  <r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603"/>
    <x v="603"/>
    <x v="2"/>
    <s v="web"/>
  </r>
  <r>
    <n v="1500"/>
    <n v="0"/>
    <x v="1"/>
    <s v="US"/>
    <s v="USD"/>
    <n v="1409187056"/>
    <n v="1406595056"/>
    <b v="0"/>
    <n v="0"/>
    <b v="0"/>
    <s v="technology/web"/>
    <n v="0"/>
    <e v="#DIV/0!"/>
    <x v="604"/>
    <x v="604"/>
    <x v="2"/>
    <s v="web"/>
  </r>
  <r>
    <n v="5000"/>
    <n v="131"/>
    <x v="1"/>
    <s v="US"/>
    <s v="USD"/>
    <n v="1440318908"/>
    <n v="1436430908"/>
    <b v="0"/>
    <n v="8"/>
    <b v="0"/>
    <s v="technology/web"/>
    <n v="2.62"/>
    <n v="16.375"/>
    <x v="605"/>
    <x v="605"/>
    <x v="2"/>
    <s v="web"/>
  </r>
  <r>
    <n v="5000"/>
    <n v="10"/>
    <x v="1"/>
    <s v="NL"/>
    <s v="EUR"/>
    <n v="1432479600"/>
    <n v="1428507409"/>
    <b v="0"/>
    <n v="1"/>
    <b v="0"/>
    <s v="technology/web"/>
    <n v="0.2"/>
    <n v="10"/>
    <x v="606"/>
    <x v="606"/>
    <x v="2"/>
    <s v="web"/>
  </r>
  <r>
    <n v="250"/>
    <n v="0"/>
    <x v="1"/>
    <s v="US"/>
    <s v="USD"/>
    <n v="1448225336"/>
    <n v="1445629736"/>
    <b v="0"/>
    <n v="0"/>
    <b v="0"/>
    <s v="technology/web"/>
    <n v="0"/>
    <e v="#DIV/0!"/>
    <x v="607"/>
    <x v="607"/>
    <x v="2"/>
    <s v="web"/>
  </r>
  <r>
    <n v="150000"/>
    <n v="1461"/>
    <x v="1"/>
    <s v="US"/>
    <s v="USD"/>
    <n v="1434405980"/>
    <n v="1431813980"/>
    <b v="0"/>
    <n v="5"/>
    <b v="0"/>
    <s v="technology/web"/>
    <n v="0.97400000000000009"/>
    <n v="292.2"/>
    <x v="608"/>
    <x v="608"/>
    <x v="2"/>
    <s v="web"/>
  </r>
  <r>
    <n v="780"/>
    <n v="5"/>
    <x v="1"/>
    <s v="GB"/>
    <s v="GBP"/>
    <n v="1448761744"/>
    <n v="1446166144"/>
    <b v="0"/>
    <n v="1"/>
    <b v="0"/>
    <s v="technology/web"/>
    <n v="0.64102564102564097"/>
    <n v="5"/>
    <x v="609"/>
    <x v="609"/>
    <x v="2"/>
    <s v="web"/>
  </r>
  <r>
    <n v="13803"/>
    <n v="0"/>
    <x v="1"/>
    <s v="US"/>
    <s v="USD"/>
    <n v="1429732586"/>
    <n v="1427140586"/>
    <b v="0"/>
    <n v="0"/>
    <b v="0"/>
    <s v="technology/web"/>
    <n v="0"/>
    <e v="#DIV/0!"/>
    <x v="610"/>
    <x v="610"/>
    <x v="2"/>
    <s v="web"/>
  </r>
  <r>
    <n v="80000"/>
    <n v="0"/>
    <x v="1"/>
    <s v="FR"/>
    <s v="EUR"/>
    <n v="1453210037"/>
    <n v="1448026037"/>
    <b v="0"/>
    <n v="0"/>
    <b v="0"/>
    <s v="technology/web"/>
    <n v="0"/>
    <e v="#DIV/0!"/>
    <x v="611"/>
    <x v="611"/>
    <x v="2"/>
    <s v="web"/>
  </r>
  <r>
    <n v="10000"/>
    <n v="0"/>
    <x v="1"/>
    <s v="IT"/>
    <s v="EUR"/>
    <n v="1472777146"/>
    <n v="1470185146"/>
    <b v="0"/>
    <n v="0"/>
    <b v="0"/>
    <s v="technology/web"/>
    <n v="0"/>
    <e v="#DIV/0!"/>
    <x v="612"/>
    <x v="612"/>
    <x v="2"/>
    <s v="web"/>
  </r>
  <r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613"/>
    <x v="613"/>
    <x v="2"/>
    <s v="web"/>
  </r>
  <r>
    <n v="10000"/>
    <n v="0"/>
    <x v="1"/>
    <s v="US"/>
    <s v="USD"/>
    <n v="1466731740"/>
    <n v="1464139740"/>
    <b v="0"/>
    <n v="0"/>
    <b v="0"/>
    <s v="technology/web"/>
    <n v="0"/>
    <e v="#DIV/0!"/>
    <x v="614"/>
    <x v="614"/>
    <x v="2"/>
    <s v="web"/>
  </r>
  <r>
    <n v="515"/>
    <n v="0"/>
    <x v="1"/>
    <s v="NZ"/>
    <s v="NZD"/>
    <n v="1443149759"/>
    <n v="1440557759"/>
    <b v="0"/>
    <n v="0"/>
    <b v="0"/>
    <s v="technology/web"/>
    <n v="0"/>
    <e v="#DIV/0!"/>
    <x v="615"/>
    <x v="615"/>
    <x v="2"/>
    <s v="web"/>
  </r>
  <r>
    <n v="5000"/>
    <n v="0"/>
    <x v="1"/>
    <s v="FR"/>
    <s v="EUR"/>
    <n v="1488013307"/>
    <n v="1485421307"/>
    <b v="0"/>
    <n v="0"/>
    <b v="0"/>
    <s v="technology/web"/>
    <n v="0"/>
    <e v="#DIV/0!"/>
    <x v="616"/>
    <x v="616"/>
    <x v="2"/>
    <s v="web"/>
  </r>
  <r>
    <n v="2000"/>
    <n v="60"/>
    <x v="1"/>
    <s v="GB"/>
    <s v="GBP"/>
    <n v="1431072843"/>
    <n v="1427184843"/>
    <b v="0"/>
    <n v="3"/>
    <b v="0"/>
    <s v="technology/web"/>
    <n v="3"/>
    <n v="20"/>
    <x v="617"/>
    <x v="617"/>
    <x v="2"/>
    <s v="web"/>
  </r>
  <r>
    <n v="400"/>
    <n v="0"/>
    <x v="1"/>
    <s v="US"/>
    <s v="USD"/>
    <n v="1449689203"/>
    <n v="1447097203"/>
    <b v="0"/>
    <n v="0"/>
    <b v="0"/>
    <s v="technology/web"/>
    <n v="0"/>
    <e v="#DIV/0!"/>
    <x v="618"/>
    <x v="618"/>
    <x v="2"/>
    <s v="web"/>
  </r>
  <r>
    <n v="2500000"/>
    <n v="1"/>
    <x v="1"/>
    <s v="US"/>
    <s v="USD"/>
    <n v="1416933390"/>
    <n v="1411745790"/>
    <b v="0"/>
    <n v="1"/>
    <b v="0"/>
    <s v="technology/web"/>
    <n v="3.9999999999999996E-5"/>
    <n v="1"/>
    <x v="619"/>
    <x v="619"/>
    <x v="2"/>
    <s v="web"/>
  </r>
  <r>
    <n v="30000"/>
    <n v="300"/>
    <x v="1"/>
    <s v="CA"/>
    <s v="CAD"/>
    <n v="1408986738"/>
    <n v="1405098738"/>
    <b v="0"/>
    <n v="1"/>
    <b v="0"/>
    <s v="technology/web"/>
    <n v="1"/>
    <n v="300"/>
    <x v="620"/>
    <x v="620"/>
    <x v="2"/>
    <s v="web"/>
  </r>
  <r>
    <n v="25000"/>
    <n v="261"/>
    <x v="1"/>
    <s v="US"/>
    <s v="USD"/>
    <n v="1467934937"/>
    <n v="1465342937"/>
    <b v="0"/>
    <n v="3"/>
    <b v="0"/>
    <s v="technology/web"/>
    <n v="1.044"/>
    <n v="87"/>
    <x v="621"/>
    <x v="621"/>
    <x v="2"/>
    <s v="web"/>
  </r>
  <r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622"/>
    <x v="622"/>
    <x v="2"/>
    <s v="web"/>
  </r>
  <r>
    <n v="75000"/>
    <n v="0"/>
    <x v="1"/>
    <s v="AU"/>
    <s v="AUD"/>
    <n v="1432771997"/>
    <n v="1430179997"/>
    <b v="0"/>
    <n v="0"/>
    <b v="0"/>
    <s v="technology/web"/>
    <n v="0"/>
    <e v="#DIV/0!"/>
    <x v="623"/>
    <x v="623"/>
    <x v="2"/>
    <s v="web"/>
  </r>
  <r>
    <n v="5000"/>
    <n v="0"/>
    <x v="1"/>
    <s v="US"/>
    <s v="USD"/>
    <n v="1431647041"/>
    <n v="1429055041"/>
    <b v="0"/>
    <n v="0"/>
    <b v="0"/>
    <s v="technology/web"/>
    <n v="0"/>
    <e v="#DIV/0!"/>
    <x v="624"/>
    <x v="624"/>
    <x v="2"/>
    <s v="web"/>
  </r>
  <r>
    <n v="25000"/>
    <n v="0"/>
    <x v="1"/>
    <s v="CA"/>
    <s v="CAD"/>
    <n v="1490560177"/>
    <n v="1487971777"/>
    <b v="0"/>
    <n v="0"/>
    <b v="0"/>
    <s v="technology/web"/>
    <n v="0"/>
    <e v="#DIV/0!"/>
    <x v="625"/>
    <x v="625"/>
    <x v="2"/>
    <s v="web"/>
  </r>
  <r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626"/>
    <x v="626"/>
    <x v="2"/>
    <s v="web"/>
  </r>
  <r>
    <n v="450000"/>
    <n v="90"/>
    <x v="1"/>
    <s v="SE"/>
    <s v="SEK"/>
    <n v="1457996400"/>
    <n v="1452842511"/>
    <b v="0"/>
    <n v="1"/>
    <b v="0"/>
    <s v="technology/web"/>
    <n v="0.02"/>
    <n v="90"/>
    <x v="627"/>
    <x v="627"/>
    <x v="2"/>
    <s v="web"/>
  </r>
  <r>
    <n v="5000"/>
    <n v="0"/>
    <x v="1"/>
    <s v="US"/>
    <s v="USD"/>
    <n v="1405269457"/>
    <n v="1402677457"/>
    <b v="0"/>
    <n v="0"/>
    <b v="0"/>
    <s v="technology/web"/>
    <n v="0"/>
    <e v="#DIV/0!"/>
    <x v="628"/>
    <x v="628"/>
    <x v="2"/>
    <s v="web"/>
  </r>
  <r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629"/>
    <x v="629"/>
    <x v="2"/>
    <s v="web"/>
  </r>
  <r>
    <n v="11999"/>
    <n v="10"/>
    <x v="1"/>
    <s v="US"/>
    <s v="USD"/>
    <n v="1441516200"/>
    <n v="1438959121"/>
    <b v="0"/>
    <n v="1"/>
    <b v="0"/>
    <s v="technology/web"/>
    <n v="8.3340278356529712E-2"/>
    <n v="10"/>
    <x v="630"/>
    <x v="630"/>
    <x v="2"/>
    <s v="web"/>
  </r>
  <r>
    <n v="50000"/>
    <n v="690"/>
    <x v="1"/>
    <s v="CA"/>
    <s v="CAD"/>
    <n v="1464460329"/>
    <n v="1461954729"/>
    <b v="0"/>
    <n v="9"/>
    <b v="0"/>
    <s v="technology/web"/>
    <n v="1.38"/>
    <n v="76.666666666666671"/>
    <x v="631"/>
    <x v="631"/>
    <x v="2"/>
    <s v="web"/>
  </r>
  <r>
    <n v="20000"/>
    <n v="0"/>
    <x v="1"/>
    <s v="NL"/>
    <s v="EUR"/>
    <n v="1448470165"/>
    <n v="1445874565"/>
    <b v="0"/>
    <n v="0"/>
    <b v="0"/>
    <s v="technology/web"/>
    <n v="0"/>
    <e v="#DIV/0!"/>
    <x v="632"/>
    <x v="632"/>
    <x v="2"/>
    <s v="web"/>
  </r>
  <r>
    <n v="10000"/>
    <n v="1245"/>
    <x v="1"/>
    <s v="US"/>
    <s v="USD"/>
    <n v="1466204400"/>
    <n v="1463469062"/>
    <b v="0"/>
    <n v="25"/>
    <b v="0"/>
    <s v="technology/web"/>
    <n v="12.45"/>
    <n v="49.8"/>
    <x v="633"/>
    <x v="633"/>
    <x v="2"/>
    <s v="web"/>
  </r>
  <r>
    <n v="5000"/>
    <n v="1"/>
    <x v="1"/>
    <s v="US"/>
    <s v="USD"/>
    <n v="1424989029"/>
    <n v="1422397029"/>
    <b v="0"/>
    <n v="1"/>
    <b v="0"/>
    <s v="technology/web"/>
    <n v="0.02"/>
    <n v="1"/>
    <x v="634"/>
    <x v="634"/>
    <x v="2"/>
    <s v="web"/>
  </r>
  <r>
    <n v="25000"/>
    <n v="2"/>
    <x v="1"/>
    <s v="US"/>
    <s v="USD"/>
    <n v="1428804762"/>
    <n v="1426212762"/>
    <b v="0"/>
    <n v="1"/>
    <b v="0"/>
    <s v="technology/web"/>
    <n v="8.0000000000000002E-3"/>
    <n v="2"/>
    <x v="635"/>
    <x v="635"/>
    <x v="2"/>
    <s v="web"/>
  </r>
  <r>
    <n v="2000"/>
    <n v="4"/>
    <x v="1"/>
    <s v="GB"/>
    <s v="GBP"/>
    <n v="1433587620"/>
    <n v="1430996150"/>
    <b v="0"/>
    <n v="1"/>
    <b v="0"/>
    <s v="technology/web"/>
    <n v="0.2"/>
    <n v="4"/>
    <x v="636"/>
    <x v="636"/>
    <x v="2"/>
    <s v="web"/>
  </r>
  <r>
    <n v="100000"/>
    <n v="0"/>
    <x v="1"/>
    <s v="GB"/>
    <s v="GBP"/>
    <n v="1488063840"/>
    <n v="1485558318"/>
    <b v="0"/>
    <n v="0"/>
    <b v="0"/>
    <s v="technology/web"/>
    <n v="0"/>
    <e v="#DIV/0!"/>
    <x v="637"/>
    <x v="637"/>
    <x v="2"/>
    <s v="web"/>
  </r>
  <r>
    <n v="200000"/>
    <n v="18"/>
    <x v="1"/>
    <s v="DE"/>
    <s v="EUR"/>
    <n v="1490447662"/>
    <n v="1485267262"/>
    <b v="0"/>
    <n v="6"/>
    <b v="0"/>
    <s v="technology/web"/>
    <n v="9.0000000000000011E-3"/>
    <n v="3"/>
    <x v="638"/>
    <x v="638"/>
    <x v="2"/>
    <s v="web"/>
  </r>
  <r>
    <n v="1000000"/>
    <n v="1"/>
    <x v="1"/>
    <s v="US"/>
    <s v="USD"/>
    <n v="1413208795"/>
    <n v="1408024795"/>
    <b v="0"/>
    <n v="1"/>
    <b v="0"/>
    <s v="technology/web"/>
    <n v="9.9999999999999991E-5"/>
    <n v="1"/>
    <x v="639"/>
    <x v="639"/>
    <x v="2"/>
    <s v="web"/>
  </r>
  <r>
    <n v="70"/>
    <n v="101"/>
    <x v="0"/>
    <s v="FR"/>
    <s v="EUR"/>
    <n v="1480028400"/>
    <n v="1478685915"/>
    <b v="0"/>
    <n v="2"/>
    <b v="1"/>
    <s v="technology/wearables"/>
    <n v="144.28571428571428"/>
    <n v="50.5"/>
    <x v="640"/>
    <x v="640"/>
    <x v="2"/>
    <s v="wearables"/>
  </r>
  <r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641"/>
    <x v="641"/>
    <x v="2"/>
    <s v="wearables"/>
  </r>
  <r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642"/>
    <x v="642"/>
    <x v="2"/>
    <s v="wearables"/>
  </r>
  <r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643"/>
    <x v="643"/>
    <x v="2"/>
    <s v="wearables"/>
  </r>
  <r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644"/>
    <x v="644"/>
    <x v="2"/>
    <s v="wearables"/>
  </r>
  <r>
    <n v="2000"/>
    <n v="5574"/>
    <x v="0"/>
    <s v="US"/>
    <s v="USD"/>
    <n v="1470962274"/>
    <n v="1468370274"/>
    <b v="0"/>
    <n v="237"/>
    <b v="1"/>
    <s v="technology/wearables"/>
    <n v="278.7"/>
    <n v="23.518987341772153"/>
    <x v="645"/>
    <x v="645"/>
    <x v="2"/>
    <s v="wearables"/>
  </r>
  <r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646"/>
    <x v="646"/>
    <x v="2"/>
    <s v="wearables"/>
  </r>
  <r>
    <n v="2000"/>
    <n v="2141"/>
    <x v="0"/>
    <s v="CA"/>
    <s v="CAD"/>
    <n v="1458235549"/>
    <n v="1455647149"/>
    <b v="0"/>
    <n v="17"/>
    <b v="1"/>
    <s v="technology/wearables"/>
    <n v="107.05"/>
    <n v="125.94117647058823"/>
    <x v="647"/>
    <x v="647"/>
    <x v="2"/>
    <s v="wearables"/>
  </r>
  <r>
    <n v="35000"/>
    <n v="44388"/>
    <x v="0"/>
    <s v="US"/>
    <s v="USD"/>
    <n v="1413304708"/>
    <n v="1410280708"/>
    <b v="0"/>
    <n v="27"/>
    <b v="1"/>
    <s v="technology/wearables"/>
    <n v="126.82285714285715"/>
    <n v="1644"/>
    <x v="648"/>
    <x v="648"/>
    <x v="2"/>
    <s v="wearables"/>
  </r>
  <r>
    <n v="2500"/>
    <n v="3499"/>
    <x v="0"/>
    <s v="US"/>
    <s v="USD"/>
    <n v="1410904413"/>
    <n v="1409090013"/>
    <b v="0"/>
    <n v="82"/>
    <b v="1"/>
    <s v="technology/wearables"/>
    <n v="139.96"/>
    <n v="42.670731707317074"/>
    <x v="649"/>
    <x v="649"/>
    <x v="2"/>
    <s v="wearables"/>
  </r>
  <r>
    <n v="1500"/>
    <n v="1686"/>
    <x v="0"/>
    <s v="US"/>
    <s v="USD"/>
    <n v="1418953984"/>
    <n v="1413766384"/>
    <b v="0"/>
    <n v="48"/>
    <b v="1"/>
    <s v="technology/wearables"/>
    <n v="112.4"/>
    <n v="35.125"/>
    <x v="650"/>
    <x v="650"/>
    <x v="2"/>
    <s v="wearables"/>
  </r>
  <r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651"/>
    <x v="651"/>
    <x v="2"/>
    <s v="wearables"/>
  </r>
  <r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652"/>
    <x v="652"/>
    <x v="2"/>
    <s v="wearables"/>
  </r>
  <r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653"/>
    <x v="653"/>
    <x v="2"/>
    <s v="wearables"/>
  </r>
  <r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654"/>
    <x v="654"/>
    <x v="2"/>
    <s v="wearables"/>
  </r>
  <r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655"/>
    <x v="655"/>
    <x v="2"/>
    <s v="wearables"/>
  </r>
  <r>
    <n v="5000"/>
    <n v="10678"/>
    <x v="0"/>
    <s v="US"/>
    <s v="USD"/>
    <n v="1460917119"/>
    <n v="1455736719"/>
    <b v="0"/>
    <n v="87"/>
    <b v="1"/>
    <s v="technology/wearables"/>
    <n v="213.56"/>
    <n v="122.73563218390805"/>
    <x v="656"/>
    <x v="656"/>
    <x v="2"/>
    <s v="wearables"/>
  </r>
  <r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657"/>
    <x v="657"/>
    <x v="2"/>
    <s v="wearables"/>
  </r>
  <r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658"/>
    <x v="658"/>
    <x v="2"/>
    <s v="wearables"/>
  </r>
  <r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659"/>
    <x v="659"/>
    <x v="2"/>
    <s v="wearables"/>
  </r>
  <r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660"/>
    <x v="660"/>
    <x v="2"/>
    <s v="wearables"/>
  </r>
  <r>
    <n v="10000"/>
    <n v="95"/>
    <x v="2"/>
    <s v="US"/>
    <s v="USD"/>
    <n v="1477236559"/>
    <n v="1474644559"/>
    <b v="0"/>
    <n v="9"/>
    <b v="0"/>
    <s v="technology/wearables"/>
    <n v="0.95"/>
    <n v="10.555555555555555"/>
    <x v="661"/>
    <x v="661"/>
    <x v="2"/>
    <s v="wearables"/>
  </r>
  <r>
    <n v="39000"/>
    <n v="156"/>
    <x v="2"/>
    <s v="US"/>
    <s v="USD"/>
    <n v="1421404247"/>
    <n v="1418812247"/>
    <b v="0"/>
    <n v="4"/>
    <b v="0"/>
    <s v="technology/wearables"/>
    <n v="0.4"/>
    <n v="39"/>
    <x v="662"/>
    <x v="662"/>
    <x v="2"/>
    <s v="wearables"/>
  </r>
  <r>
    <n v="200000"/>
    <n v="700"/>
    <x v="2"/>
    <s v="DK"/>
    <s v="DKK"/>
    <n v="1437250456"/>
    <n v="1434658456"/>
    <b v="0"/>
    <n v="7"/>
    <b v="0"/>
    <s v="technology/wearables"/>
    <n v="0.35000000000000003"/>
    <n v="100"/>
    <x v="663"/>
    <x v="663"/>
    <x v="2"/>
    <s v="wearables"/>
  </r>
  <r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664"/>
    <x v="664"/>
    <x v="2"/>
    <s v="wearables"/>
  </r>
  <r>
    <n v="10000"/>
    <n v="1864"/>
    <x v="2"/>
    <s v="US"/>
    <s v="USD"/>
    <n v="1484327061"/>
    <n v="1479143061"/>
    <b v="0"/>
    <n v="12"/>
    <b v="0"/>
    <s v="technology/wearables"/>
    <n v="18.64"/>
    <n v="155.33333333333334"/>
    <x v="665"/>
    <x v="665"/>
    <x v="2"/>
    <s v="wearables"/>
  </r>
  <r>
    <n v="200000"/>
    <n v="8"/>
    <x v="2"/>
    <s v="US"/>
    <s v="USD"/>
    <n v="1408305498"/>
    <n v="1405713498"/>
    <b v="0"/>
    <n v="4"/>
    <b v="0"/>
    <s v="technology/wearables"/>
    <n v="4.0000000000000001E-3"/>
    <n v="2"/>
    <x v="666"/>
    <x v="666"/>
    <x v="2"/>
    <s v="wearables"/>
  </r>
  <r>
    <n v="50000"/>
    <n v="5010"/>
    <x v="2"/>
    <s v="IT"/>
    <s v="EUR"/>
    <n v="1477731463"/>
    <n v="1474275463"/>
    <b v="0"/>
    <n v="28"/>
    <b v="0"/>
    <s v="technology/wearables"/>
    <n v="10.02"/>
    <n v="178.92857142857142"/>
    <x v="667"/>
    <x v="667"/>
    <x v="2"/>
    <s v="wearables"/>
  </r>
  <r>
    <n v="15000"/>
    <n v="684"/>
    <x v="2"/>
    <s v="US"/>
    <s v="USD"/>
    <n v="1431374222"/>
    <n v="1427486222"/>
    <b v="0"/>
    <n v="25"/>
    <b v="0"/>
    <s v="technology/wearables"/>
    <n v="4.5600000000000005"/>
    <n v="27.36"/>
    <x v="668"/>
    <x v="668"/>
    <x v="2"/>
    <s v="wearables"/>
  </r>
  <r>
    <n v="200000"/>
    <n v="43015"/>
    <x v="2"/>
    <s v="SE"/>
    <s v="SEK"/>
    <n v="1467817258"/>
    <n v="1465225258"/>
    <b v="0"/>
    <n v="28"/>
    <b v="0"/>
    <s v="technology/wearables"/>
    <n v="21.5075"/>
    <n v="1536.25"/>
    <x v="669"/>
    <x v="669"/>
    <x v="2"/>
    <s v="wearables"/>
  </r>
  <r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670"/>
    <x v="670"/>
    <x v="2"/>
    <s v="wearables"/>
  </r>
  <r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671"/>
    <x v="671"/>
    <x v="2"/>
    <s v="wearables"/>
  </r>
  <r>
    <n v="50000"/>
    <n v="10814"/>
    <x v="2"/>
    <s v="US"/>
    <s v="USD"/>
    <n v="1420088340"/>
    <n v="1417410964"/>
    <b v="0"/>
    <n v="215"/>
    <b v="0"/>
    <s v="technology/wearables"/>
    <n v="21.628"/>
    <n v="50.29767441860465"/>
    <x v="672"/>
    <x v="672"/>
    <x v="2"/>
    <s v="wearables"/>
  </r>
  <r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673"/>
    <x v="673"/>
    <x v="2"/>
    <s v="wearables"/>
  </r>
  <r>
    <n v="50000"/>
    <n v="15"/>
    <x v="2"/>
    <s v="US"/>
    <s v="USD"/>
    <n v="1407811627"/>
    <n v="1402627627"/>
    <b v="0"/>
    <n v="2"/>
    <b v="0"/>
    <s v="technology/wearables"/>
    <n v="0.03"/>
    <n v="7.5"/>
    <x v="674"/>
    <x v="674"/>
    <x v="2"/>
    <s v="wearables"/>
  </r>
  <r>
    <n v="6000"/>
    <n v="891"/>
    <x v="2"/>
    <s v="US"/>
    <s v="USD"/>
    <n v="1420095540"/>
    <n v="1417558804"/>
    <b v="0"/>
    <n v="26"/>
    <b v="0"/>
    <s v="technology/wearables"/>
    <n v="14.85"/>
    <n v="34.269230769230766"/>
    <x v="675"/>
    <x v="675"/>
    <x v="2"/>
    <s v="wearables"/>
  </r>
  <r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676"/>
    <x v="676"/>
    <x v="2"/>
    <s v="wearables"/>
  </r>
  <r>
    <n v="50000"/>
    <n v="12792"/>
    <x v="2"/>
    <s v="IT"/>
    <s v="EUR"/>
    <n v="1467106895"/>
    <n v="1463218895"/>
    <b v="0"/>
    <n v="96"/>
    <b v="0"/>
    <s v="technology/wearables"/>
    <n v="25.584"/>
    <n v="133.25"/>
    <x v="677"/>
    <x v="677"/>
    <x v="2"/>
    <s v="wearables"/>
  </r>
  <r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678"/>
    <x v="678"/>
    <x v="2"/>
    <s v="wearables"/>
  </r>
  <r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679"/>
    <x v="679"/>
    <x v="2"/>
    <s v="wearables"/>
  </r>
  <r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680"/>
    <x v="680"/>
    <x v="2"/>
    <s v="wearables"/>
  </r>
  <r>
    <n v="2500"/>
    <n v="1"/>
    <x v="2"/>
    <s v="US"/>
    <s v="USD"/>
    <n v="1477509604"/>
    <n v="1474917604"/>
    <b v="0"/>
    <n v="1"/>
    <b v="0"/>
    <s v="technology/wearables"/>
    <n v="0.04"/>
    <n v="1"/>
    <x v="681"/>
    <x v="681"/>
    <x v="2"/>
    <s v="wearables"/>
  </r>
  <r>
    <n v="50000"/>
    <n v="53"/>
    <x v="2"/>
    <s v="US"/>
    <s v="USD"/>
    <n v="1489512122"/>
    <n v="1486923722"/>
    <b v="0"/>
    <n v="4"/>
    <b v="0"/>
    <s v="technology/wearables"/>
    <n v="0.106"/>
    <n v="13.25"/>
    <x v="682"/>
    <x v="682"/>
    <x v="2"/>
    <s v="wearables"/>
  </r>
  <r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683"/>
    <x v="683"/>
    <x v="2"/>
    <s v="wearables"/>
  </r>
  <r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684"/>
    <x v="684"/>
    <x v="2"/>
    <s v="wearables"/>
  </r>
  <r>
    <n v="2000"/>
    <n v="553"/>
    <x v="2"/>
    <s v="US"/>
    <s v="USD"/>
    <n v="1421095672"/>
    <n v="1417207672"/>
    <b v="0"/>
    <n v="10"/>
    <b v="0"/>
    <s v="technology/wearables"/>
    <n v="27.650000000000002"/>
    <n v="55.3"/>
    <x v="685"/>
    <x v="685"/>
    <x v="2"/>
    <s v="wearables"/>
  </r>
  <r>
    <n v="500000"/>
    <n v="0"/>
    <x v="2"/>
    <s v="IT"/>
    <s v="EUR"/>
    <n v="1438618170"/>
    <n v="1436026170"/>
    <b v="0"/>
    <n v="0"/>
    <b v="0"/>
    <s v="technology/wearables"/>
    <n v="0"/>
    <e v="#DIV/0!"/>
    <x v="686"/>
    <x v="686"/>
    <x v="2"/>
    <s v="wearables"/>
  </r>
  <r>
    <n v="100000"/>
    <n v="3550"/>
    <x v="2"/>
    <s v="MX"/>
    <s v="MXN"/>
    <n v="1486317653"/>
    <n v="1481133653"/>
    <b v="0"/>
    <n v="6"/>
    <b v="0"/>
    <s v="technology/wearables"/>
    <n v="3.55"/>
    <n v="591.66666666666663"/>
    <x v="687"/>
    <x v="687"/>
    <x v="2"/>
    <s v="wearables"/>
  </r>
  <r>
    <n v="20000"/>
    <n v="14598"/>
    <x v="2"/>
    <s v="US"/>
    <s v="USD"/>
    <n v="1444876253"/>
    <n v="1442284253"/>
    <b v="0"/>
    <n v="36"/>
    <b v="0"/>
    <s v="technology/wearables"/>
    <n v="72.989999999999995"/>
    <n v="405.5"/>
    <x v="688"/>
    <x v="688"/>
    <x v="2"/>
    <s v="wearables"/>
  </r>
  <r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689"/>
    <x v="689"/>
    <x v="2"/>
    <s v="wearables"/>
  </r>
  <r>
    <n v="20000"/>
    <n v="2468"/>
    <x v="2"/>
    <s v="US"/>
    <s v="USD"/>
    <n v="1473400800"/>
    <n v="1469718841"/>
    <b v="0"/>
    <n v="34"/>
    <b v="0"/>
    <s v="technology/wearables"/>
    <n v="12.34"/>
    <n v="72.588235294117652"/>
    <x v="690"/>
    <x v="690"/>
    <x v="2"/>
    <s v="wearables"/>
  </r>
  <r>
    <n v="50000"/>
    <n v="260"/>
    <x v="2"/>
    <s v="US"/>
    <s v="USD"/>
    <n v="1435711246"/>
    <n v="1433292046"/>
    <b v="0"/>
    <n v="10"/>
    <b v="0"/>
    <s v="technology/wearables"/>
    <n v="0.52"/>
    <n v="26"/>
    <x v="691"/>
    <x v="691"/>
    <x v="2"/>
    <s v="wearables"/>
  </r>
  <r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692"/>
    <x v="692"/>
    <x v="2"/>
    <s v="wearables"/>
  </r>
  <r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693"/>
    <x v="693"/>
    <x v="2"/>
    <s v="wearables"/>
  </r>
  <r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694"/>
    <x v="694"/>
    <x v="2"/>
    <s v="wearables"/>
  </r>
  <r>
    <n v="60000"/>
    <n v="636"/>
    <x v="2"/>
    <s v="US"/>
    <s v="USD"/>
    <n v="1414758620"/>
    <n v="1412166620"/>
    <b v="0"/>
    <n v="7"/>
    <b v="0"/>
    <s v="technology/wearables"/>
    <n v="1.06"/>
    <n v="90.857142857142861"/>
    <x v="695"/>
    <x v="695"/>
    <x v="2"/>
    <s v="wearables"/>
  </r>
  <r>
    <n v="175000"/>
    <n v="1"/>
    <x v="2"/>
    <s v="NL"/>
    <s v="EUR"/>
    <n v="1406326502"/>
    <n v="1403734502"/>
    <b v="0"/>
    <n v="1"/>
    <b v="0"/>
    <s v="technology/wearables"/>
    <n v="5.7142857142857147E-4"/>
    <n v="1"/>
    <x v="696"/>
    <x v="696"/>
    <x v="2"/>
    <s v="wearables"/>
  </r>
  <r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697"/>
    <x v="697"/>
    <x v="2"/>
    <s v="wearables"/>
  </r>
  <r>
    <n v="100000"/>
    <n v="15390"/>
    <x v="2"/>
    <s v="US"/>
    <s v="USD"/>
    <n v="1411005600"/>
    <n v="1408141245"/>
    <b v="0"/>
    <n v="29"/>
    <b v="0"/>
    <s v="technology/wearables"/>
    <n v="15.39"/>
    <n v="530.68965517241384"/>
    <x v="698"/>
    <x v="698"/>
    <x v="2"/>
    <s v="wearables"/>
  </r>
  <r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699"/>
    <x v="699"/>
    <x v="2"/>
    <s v="wearables"/>
  </r>
  <r>
    <n v="15000"/>
    <n v="403"/>
    <x v="2"/>
    <s v="ES"/>
    <s v="EUR"/>
    <n v="1484065881"/>
    <n v="1481473881"/>
    <b v="0"/>
    <n v="31"/>
    <b v="0"/>
    <s v="technology/wearables"/>
    <n v="2.6866666666666665"/>
    <n v="13"/>
    <x v="700"/>
    <x v="700"/>
    <x v="2"/>
    <s v="wearables"/>
  </r>
  <r>
    <n v="23000"/>
    <n v="6118"/>
    <x v="2"/>
    <s v="GB"/>
    <s v="GBP"/>
    <n v="1406130880"/>
    <n v="1403538880"/>
    <b v="0"/>
    <n v="21"/>
    <b v="0"/>
    <s v="technology/wearables"/>
    <n v="26.6"/>
    <n v="291.33333333333331"/>
    <x v="701"/>
    <x v="701"/>
    <x v="2"/>
    <s v="wearables"/>
  </r>
  <r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702"/>
    <x v="702"/>
    <x v="2"/>
    <s v="wearables"/>
  </r>
  <r>
    <n v="15000"/>
    <n v="837"/>
    <x v="2"/>
    <s v="US"/>
    <s v="USD"/>
    <n v="1485905520"/>
    <n v="1481150949"/>
    <b v="0"/>
    <n v="7"/>
    <b v="0"/>
    <s v="technology/wearables"/>
    <n v="5.58"/>
    <n v="119.57142857142857"/>
    <x v="703"/>
    <x v="703"/>
    <x v="2"/>
    <s v="wearables"/>
  </r>
  <r>
    <n v="55000"/>
    <n v="481"/>
    <x v="2"/>
    <s v="CA"/>
    <s v="CAD"/>
    <n v="1487565468"/>
    <n v="1482381468"/>
    <b v="0"/>
    <n v="4"/>
    <b v="0"/>
    <s v="technology/wearables"/>
    <n v="0.87454545454545463"/>
    <n v="120.25"/>
    <x v="704"/>
    <x v="704"/>
    <x v="2"/>
    <s v="wearables"/>
  </r>
  <r>
    <n v="100000"/>
    <n v="977"/>
    <x v="2"/>
    <s v="NL"/>
    <s v="EUR"/>
    <n v="1484999278"/>
    <n v="1482407278"/>
    <b v="0"/>
    <n v="5"/>
    <b v="0"/>
    <s v="technology/wearables"/>
    <n v="0.97699999999999987"/>
    <n v="195.4"/>
    <x v="705"/>
    <x v="705"/>
    <x v="2"/>
    <s v="wearables"/>
  </r>
  <r>
    <n v="100000"/>
    <n v="0"/>
    <x v="2"/>
    <s v="ES"/>
    <s v="EUR"/>
    <n v="1481740740"/>
    <n v="1478130783"/>
    <b v="0"/>
    <n v="0"/>
    <b v="0"/>
    <s v="technology/wearables"/>
    <n v="0"/>
    <e v="#DIV/0!"/>
    <x v="706"/>
    <x v="706"/>
    <x v="2"/>
    <s v="wearables"/>
  </r>
  <r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707"/>
    <x v="707"/>
    <x v="2"/>
    <s v="wearables"/>
  </r>
  <r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708"/>
    <x v="708"/>
    <x v="2"/>
    <s v="wearables"/>
  </r>
  <r>
    <n v="15000"/>
    <n v="61"/>
    <x v="2"/>
    <s v="US"/>
    <s v="USD"/>
    <n v="1417741159"/>
    <n v="1415149159"/>
    <b v="0"/>
    <n v="2"/>
    <b v="0"/>
    <s v="technology/wearables"/>
    <n v="0.40666666666666662"/>
    <n v="30.5"/>
    <x v="709"/>
    <x v="709"/>
    <x v="2"/>
    <s v="wearables"/>
  </r>
  <r>
    <n v="1200"/>
    <n v="0"/>
    <x v="2"/>
    <s v="CA"/>
    <s v="CAD"/>
    <n v="1408495440"/>
    <n v="1405640302"/>
    <b v="0"/>
    <n v="0"/>
    <b v="0"/>
    <s v="technology/wearables"/>
    <n v="0"/>
    <e v="#DIV/0!"/>
    <x v="710"/>
    <x v="710"/>
    <x v="2"/>
    <s v="wearables"/>
  </r>
  <r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711"/>
    <x v="711"/>
    <x v="2"/>
    <s v="wearables"/>
  </r>
  <r>
    <n v="48500"/>
    <n v="105"/>
    <x v="2"/>
    <s v="US"/>
    <s v="USD"/>
    <n v="1455466832"/>
    <n v="1452874832"/>
    <b v="0"/>
    <n v="4"/>
    <b v="0"/>
    <s v="technology/wearables"/>
    <n v="0.21649484536082475"/>
    <n v="26.25"/>
    <x v="712"/>
    <x v="712"/>
    <x v="2"/>
    <s v="wearables"/>
  </r>
  <r>
    <n v="25000"/>
    <n v="199"/>
    <x v="2"/>
    <s v="IT"/>
    <s v="EUR"/>
    <n v="1465130532"/>
    <n v="1462538532"/>
    <b v="0"/>
    <n v="1"/>
    <b v="0"/>
    <s v="technology/wearables"/>
    <n v="0.79600000000000004"/>
    <n v="199"/>
    <x v="713"/>
    <x v="713"/>
    <x v="2"/>
    <s v="wearables"/>
  </r>
  <r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714"/>
    <x v="714"/>
    <x v="2"/>
    <s v="wearables"/>
  </r>
  <r>
    <n v="27500"/>
    <n v="1389"/>
    <x v="2"/>
    <s v="US"/>
    <s v="USD"/>
    <n v="1446693040"/>
    <n v="1443233440"/>
    <b v="0"/>
    <n v="12"/>
    <b v="0"/>
    <s v="technology/wearables"/>
    <n v="5.0509090909090908"/>
    <n v="115.75"/>
    <x v="715"/>
    <x v="715"/>
    <x v="2"/>
    <s v="wearables"/>
  </r>
  <r>
    <n v="7000"/>
    <n v="715"/>
    <x v="2"/>
    <s v="US"/>
    <s v="USD"/>
    <n v="1417392000"/>
    <n v="1414511307"/>
    <b v="0"/>
    <n v="16"/>
    <b v="0"/>
    <s v="technology/wearables"/>
    <n v="10.214285714285715"/>
    <n v="44.6875"/>
    <x v="716"/>
    <x v="716"/>
    <x v="2"/>
    <s v="wearables"/>
  </r>
  <r>
    <n v="100000"/>
    <n v="305"/>
    <x v="2"/>
    <s v="US"/>
    <s v="USD"/>
    <n v="1409949002"/>
    <n v="1407357002"/>
    <b v="0"/>
    <n v="4"/>
    <b v="0"/>
    <s v="technology/wearables"/>
    <n v="0.30499999999999999"/>
    <n v="76.25"/>
    <x v="717"/>
    <x v="717"/>
    <x v="2"/>
    <s v="wearables"/>
  </r>
  <r>
    <n v="12000"/>
    <n v="90"/>
    <x v="2"/>
    <s v="US"/>
    <s v="USD"/>
    <n v="1487397540"/>
    <n v="1484684247"/>
    <b v="0"/>
    <n v="4"/>
    <b v="0"/>
    <s v="technology/wearables"/>
    <n v="0.75"/>
    <n v="22.5"/>
    <x v="718"/>
    <x v="718"/>
    <x v="2"/>
    <s v="wearables"/>
  </r>
  <r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719"/>
    <x v="719"/>
    <x v="2"/>
    <s v="wearables"/>
  </r>
  <r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720"/>
    <x v="720"/>
    <x v="3"/>
    <s v="nonfiction"/>
  </r>
  <r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721"/>
    <x v="721"/>
    <x v="3"/>
    <s v="nonfiction"/>
  </r>
  <r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722"/>
    <x v="722"/>
    <x v="3"/>
    <s v="nonfiction"/>
  </r>
  <r>
    <n v="5000"/>
    <n v="5469"/>
    <x v="0"/>
    <s v="US"/>
    <s v="USD"/>
    <n v="1438228740"/>
    <n v="1435606549"/>
    <b v="0"/>
    <n v="100"/>
    <b v="1"/>
    <s v="publishing/nonfiction"/>
    <n v="109.38000000000001"/>
    <n v="54.69"/>
    <x v="723"/>
    <x v="723"/>
    <x v="3"/>
    <s v="nonfiction"/>
  </r>
  <r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724"/>
    <x v="724"/>
    <x v="3"/>
    <s v="nonfiction"/>
  </r>
  <r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725"/>
    <x v="725"/>
    <x v="3"/>
    <s v="nonfiction"/>
  </r>
  <r>
    <n v="2500"/>
    <n v="2535"/>
    <x v="0"/>
    <s v="US"/>
    <s v="USD"/>
    <n v="1365728487"/>
    <n v="1363136487"/>
    <b v="0"/>
    <n v="35"/>
    <b v="1"/>
    <s v="publishing/nonfiction"/>
    <n v="101.4"/>
    <n v="72.428571428571431"/>
    <x v="726"/>
    <x v="726"/>
    <x v="3"/>
    <s v="nonfiction"/>
  </r>
  <r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727"/>
    <x v="727"/>
    <x v="3"/>
    <s v="nonfiction"/>
  </r>
  <r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728"/>
    <x v="728"/>
    <x v="3"/>
    <s v="nonfiction"/>
  </r>
  <r>
    <n v="4000"/>
    <n v="5226"/>
    <x v="0"/>
    <s v="US"/>
    <s v="USD"/>
    <n v="1348028861"/>
    <n v="1342844861"/>
    <b v="0"/>
    <n v="120"/>
    <b v="1"/>
    <s v="publishing/nonfiction"/>
    <n v="130.65"/>
    <n v="43.55"/>
    <x v="729"/>
    <x v="729"/>
    <x v="3"/>
    <s v="nonfiction"/>
  </r>
  <r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730"/>
    <x v="730"/>
    <x v="3"/>
    <s v="nonfiction"/>
  </r>
  <r>
    <n v="5000"/>
    <n v="6300"/>
    <x v="0"/>
    <s v="US"/>
    <s v="USD"/>
    <n v="1327212000"/>
    <n v="1322852747"/>
    <b v="0"/>
    <n v="71"/>
    <b v="1"/>
    <s v="publishing/nonfiction"/>
    <n v="126"/>
    <n v="88.732394366197184"/>
    <x v="731"/>
    <x v="731"/>
    <x v="3"/>
    <s v="nonfiction"/>
  </r>
  <r>
    <n v="40"/>
    <n v="64"/>
    <x v="0"/>
    <s v="GB"/>
    <s v="GBP"/>
    <n v="1380449461"/>
    <n v="1375265461"/>
    <b v="0"/>
    <n v="13"/>
    <b v="1"/>
    <s v="publishing/nonfiction"/>
    <n v="160"/>
    <n v="4.9230769230769234"/>
    <x v="732"/>
    <x v="732"/>
    <x v="3"/>
    <s v="nonfiction"/>
  </r>
  <r>
    <n v="2500"/>
    <n v="3012"/>
    <x v="0"/>
    <s v="GB"/>
    <s v="GBP"/>
    <n v="1387533892"/>
    <n v="1384941892"/>
    <b v="0"/>
    <n v="169"/>
    <b v="1"/>
    <s v="publishing/nonfiction"/>
    <n v="120.48"/>
    <n v="17.822485207100591"/>
    <x v="733"/>
    <x v="733"/>
    <x v="3"/>
    <s v="nonfiction"/>
  </r>
  <r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734"/>
    <x v="734"/>
    <x v="3"/>
    <s v="nonfiction"/>
  </r>
  <r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735"/>
    <x v="735"/>
    <x v="3"/>
    <s v="nonfiction"/>
  </r>
  <r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736"/>
    <x v="736"/>
    <x v="3"/>
    <s v="nonfiction"/>
  </r>
  <r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737"/>
    <x v="737"/>
    <x v="3"/>
    <s v="nonfiction"/>
  </r>
  <r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738"/>
    <x v="738"/>
    <x v="3"/>
    <s v="nonfiction"/>
  </r>
  <r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739"/>
    <x v="739"/>
    <x v="3"/>
    <s v="nonfiction"/>
  </r>
  <r>
    <n v="3000"/>
    <n v="3222"/>
    <x v="0"/>
    <s v="US"/>
    <s v="USD"/>
    <n v="1434857482"/>
    <n v="1433647882"/>
    <b v="0"/>
    <n v="19"/>
    <b v="1"/>
    <s v="publishing/nonfiction"/>
    <n v="107.4"/>
    <n v="169.57894736842104"/>
    <x v="740"/>
    <x v="740"/>
    <x v="3"/>
    <s v="nonfiction"/>
  </r>
  <r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741"/>
    <x v="741"/>
    <x v="3"/>
    <s v="nonfiction"/>
  </r>
  <r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742"/>
    <x v="742"/>
    <x v="3"/>
    <s v="nonfiction"/>
  </r>
  <r>
    <n v="550"/>
    <n v="814"/>
    <x v="0"/>
    <s v="US"/>
    <s v="USD"/>
    <n v="1334610000"/>
    <n v="1332435685"/>
    <b v="0"/>
    <n v="15"/>
    <b v="1"/>
    <s v="publishing/nonfiction"/>
    <n v="148"/>
    <n v="54.266666666666666"/>
    <x v="743"/>
    <x v="743"/>
    <x v="3"/>
    <s v="nonfiction"/>
  </r>
  <r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744"/>
    <x v="744"/>
    <x v="3"/>
    <s v="nonfiction"/>
  </r>
  <r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745"/>
    <x v="745"/>
    <x v="3"/>
    <s v="nonfiction"/>
  </r>
  <r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746"/>
    <x v="746"/>
    <x v="3"/>
    <s v="nonfiction"/>
  </r>
  <r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747"/>
    <x v="747"/>
    <x v="3"/>
    <s v="nonfiction"/>
  </r>
  <r>
    <n v="2000"/>
    <n v="2005"/>
    <x v="0"/>
    <s v="US"/>
    <s v="USD"/>
    <n v="1407701966"/>
    <n v="1405109966"/>
    <b v="0"/>
    <n v="44"/>
    <b v="1"/>
    <s v="publishing/nonfiction"/>
    <n v="100.25"/>
    <n v="45.56818181818182"/>
    <x v="748"/>
    <x v="748"/>
    <x v="3"/>
    <s v="nonfiction"/>
  </r>
  <r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749"/>
    <x v="749"/>
    <x v="3"/>
    <s v="nonfiction"/>
  </r>
  <r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750"/>
    <x v="750"/>
    <x v="3"/>
    <s v="nonfiction"/>
  </r>
  <r>
    <n v="3000"/>
    <n v="3555"/>
    <x v="0"/>
    <s v="US"/>
    <s v="USD"/>
    <n v="1312470475"/>
    <n v="1308496075"/>
    <b v="0"/>
    <n v="62"/>
    <b v="1"/>
    <s v="publishing/nonfiction"/>
    <n v="118.5"/>
    <n v="57.338709677419352"/>
    <x v="751"/>
    <x v="751"/>
    <x v="3"/>
    <s v="nonfiction"/>
  </r>
  <r>
    <n v="5000"/>
    <n v="5585"/>
    <x v="0"/>
    <s v="AU"/>
    <s v="AUD"/>
    <n v="1476615600"/>
    <n v="1474884417"/>
    <b v="0"/>
    <n v="105"/>
    <b v="1"/>
    <s v="publishing/nonfiction"/>
    <n v="111.7"/>
    <n v="53.19047619047619"/>
    <x v="752"/>
    <x v="752"/>
    <x v="3"/>
    <s v="nonfiction"/>
  </r>
  <r>
    <n v="10000"/>
    <n v="12800"/>
    <x v="0"/>
    <s v="US"/>
    <s v="USD"/>
    <n v="1423922991"/>
    <n v="1421330991"/>
    <b v="0"/>
    <n v="26"/>
    <b v="1"/>
    <s v="publishing/nonfiction"/>
    <n v="128"/>
    <n v="492.30769230769232"/>
    <x v="753"/>
    <x v="753"/>
    <x v="3"/>
    <s v="nonfiction"/>
  </r>
  <r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754"/>
    <x v="754"/>
    <x v="3"/>
    <s v="nonfiction"/>
  </r>
  <r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755"/>
    <x v="755"/>
    <x v="3"/>
    <s v="nonfiction"/>
  </r>
  <r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756"/>
    <x v="756"/>
    <x v="3"/>
    <s v="nonfiction"/>
  </r>
  <r>
    <n v="250"/>
    <n v="595"/>
    <x v="0"/>
    <s v="US"/>
    <s v="USD"/>
    <n v="1354756714"/>
    <n v="1353547114"/>
    <b v="0"/>
    <n v="18"/>
    <b v="1"/>
    <s v="publishing/nonfiction"/>
    <n v="238"/>
    <n v="33.055555555555557"/>
    <x v="757"/>
    <x v="757"/>
    <x v="3"/>
    <s v="nonfiction"/>
  </r>
  <r>
    <n v="2500"/>
    <n v="2550"/>
    <x v="0"/>
    <s v="US"/>
    <s v="USD"/>
    <n v="1286568268"/>
    <n v="1283976268"/>
    <b v="0"/>
    <n v="19"/>
    <b v="1"/>
    <s v="publishing/nonfiction"/>
    <n v="102"/>
    <n v="134.21052631578948"/>
    <x v="758"/>
    <x v="758"/>
    <x v="3"/>
    <s v="nonfiction"/>
  </r>
  <r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759"/>
    <x v="759"/>
    <x v="3"/>
    <s v="nonfiction"/>
  </r>
  <r>
    <n v="2200"/>
    <n v="0"/>
    <x v="2"/>
    <s v="US"/>
    <s v="USD"/>
    <n v="1480188013"/>
    <n v="1477592413"/>
    <b v="0"/>
    <n v="0"/>
    <b v="0"/>
    <s v="publishing/fiction"/>
    <n v="0"/>
    <e v="#DIV/0!"/>
    <x v="760"/>
    <x v="760"/>
    <x v="3"/>
    <s v="fiction"/>
  </r>
  <r>
    <n v="5000"/>
    <n v="235"/>
    <x v="2"/>
    <s v="US"/>
    <s v="USD"/>
    <n v="1391364126"/>
    <n v="1388772126"/>
    <b v="0"/>
    <n v="6"/>
    <b v="0"/>
    <s v="publishing/fiction"/>
    <n v="4.7"/>
    <n v="39.166666666666664"/>
    <x v="761"/>
    <x v="761"/>
    <x v="3"/>
    <s v="fiction"/>
  </r>
  <r>
    <n v="3500"/>
    <n v="0"/>
    <x v="2"/>
    <s v="MX"/>
    <s v="MXN"/>
    <n v="1480831200"/>
    <n v="1479328570"/>
    <b v="0"/>
    <n v="0"/>
    <b v="0"/>
    <s v="publishing/fiction"/>
    <n v="0"/>
    <e v="#DIV/0!"/>
    <x v="762"/>
    <x v="762"/>
    <x v="3"/>
    <s v="fiction"/>
  </r>
  <r>
    <n v="4290"/>
    <n v="5"/>
    <x v="2"/>
    <s v="GB"/>
    <s v="GBP"/>
    <n v="1376563408"/>
    <n v="1373971408"/>
    <b v="0"/>
    <n v="1"/>
    <b v="0"/>
    <s v="publishing/fiction"/>
    <n v="0.11655011655011654"/>
    <n v="5"/>
    <x v="763"/>
    <x v="763"/>
    <x v="3"/>
    <s v="fiction"/>
  </r>
  <r>
    <n v="5000"/>
    <n v="0"/>
    <x v="2"/>
    <s v="US"/>
    <s v="USD"/>
    <n v="1441858161"/>
    <n v="1439266161"/>
    <b v="0"/>
    <n v="0"/>
    <b v="0"/>
    <s v="publishing/fiction"/>
    <n v="0"/>
    <e v="#DIV/0!"/>
    <x v="764"/>
    <x v="764"/>
    <x v="3"/>
    <s v="fiction"/>
  </r>
  <r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765"/>
    <x v="765"/>
    <x v="3"/>
    <s v="fiction"/>
  </r>
  <r>
    <n v="4000"/>
    <n v="0"/>
    <x v="2"/>
    <s v="CA"/>
    <s v="CAD"/>
    <n v="1424112483"/>
    <n v="1421520483"/>
    <b v="0"/>
    <n v="0"/>
    <b v="0"/>
    <s v="publishing/fiction"/>
    <n v="0"/>
    <e v="#DIV/0!"/>
    <x v="766"/>
    <x v="766"/>
    <x v="3"/>
    <s v="fiction"/>
  </r>
  <r>
    <n v="5000"/>
    <n v="177"/>
    <x v="2"/>
    <s v="US"/>
    <s v="USD"/>
    <n v="1432178810"/>
    <n v="1429586810"/>
    <b v="0"/>
    <n v="3"/>
    <b v="0"/>
    <s v="publishing/fiction"/>
    <n v="3.54"/>
    <n v="59"/>
    <x v="767"/>
    <x v="767"/>
    <x v="3"/>
    <s v="fiction"/>
  </r>
  <r>
    <n v="2500"/>
    <n v="0"/>
    <x v="2"/>
    <s v="US"/>
    <s v="USD"/>
    <n v="1387169890"/>
    <n v="1384577890"/>
    <b v="0"/>
    <n v="0"/>
    <b v="0"/>
    <s v="publishing/fiction"/>
    <n v="0"/>
    <e v="#DIV/0!"/>
    <x v="768"/>
    <x v="768"/>
    <x v="3"/>
    <s v="fiction"/>
  </r>
  <r>
    <n v="4000"/>
    <n v="1656"/>
    <x v="2"/>
    <s v="US"/>
    <s v="USD"/>
    <n v="1388102094"/>
    <n v="1385510094"/>
    <b v="0"/>
    <n v="52"/>
    <b v="0"/>
    <s v="publishing/fiction"/>
    <n v="41.4"/>
    <n v="31.846153846153847"/>
    <x v="769"/>
    <x v="769"/>
    <x v="3"/>
    <s v="fiction"/>
  </r>
  <r>
    <n v="17500"/>
    <n v="0"/>
    <x v="2"/>
    <s v="US"/>
    <s v="USD"/>
    <n v="1361750369"/>
    <n v="1358294369"/>
    <b v="0"/>
    <n v="0"/>
    <b v="0"/>
    <s v="publishing/fiction"/>
    <n v="0"/>
    <e v="#DIV/0!"/>
    <x v="770"/>
    <x v="770"/>
    <x v="3"/>
    <s v="fiction"/>
  </r>
  <r>
    <n v="38000"/>
    <n v="10"/>
    <x v="2"/>
    <s v="US"/>
    <s v="USD"/>
    <n v="1454183202"/>
    <n v="1449863202"/>
    <b v="0"/>
    <n v="1"/>
    <b v="0"/>
    <s v="publishing/fiction"/>
    <n v="2.6315789473684209E-2"/>
    <n v="10"/>
    <x v="771"/>
    <x v="771"/>
    <x v="3"/>
    <s v="fiction"/>
  </r>
  <r>
    <n v="1500"/>
    <n v="50"/>
    <x v="2"/>
    <s v="US"/>
    <s v="USD"/>
    <n v="1257047940"/>
    <n v="1252718519"/>
    <b v="0"/>
    <n v="1"/>
    <b v="0"/>
    <s v="publishing/fiction"/>
    <n v="3.3333333333333335"/>
    <n v="50"/>
    <x v="772"/>
    <x v="772"/>
    <x v="3"/>
    <s v="fiction"/>
  </r>
  <r>
    <n v="3759"/>
    <n v="32"/>
    <x v="2"/>
    <s v="GB"/>
    <s v="GBP"/>
    <n v="1431298860"/>
    <n v="1428341985"/>
    <b v="0"/>
    <n v="2"/>
    <b v="0"/>
    <s v="publishing/fiction"/>
    <n v="0.85129023676509719"/>
    <n v="16"/>
    <x v="773"/>
    <x v="773"/>
    <x v="3"/>
    <s v="fiction"/>
  </r>
  <r>
    <n v="500"/>
    <n v="351"/>
    <x v="2"/>
    <s v="US"/>
    <s v="USD"/>
    <n v="1393181018"/>
    <n v="1390589018"/>
    <b v="0"/>
    <n v="9"/>
    <b v="0"/>
    <s v="publishing/fiction"/>
    <n v="70.199999999999989"/>
    <n v="39"/>
    <x v="774"/>
    <x v="774"/>
    <x v="3"/>
    <s v="fiction"/>
  </r>
  <r>
    <n v="10000"/>
    <n v="170"/>
    <x v="2"/>
    <s v="US"/>
    <s v="USD"/>
    <n v="1323998795"/>
    <n v="1321406795"/>
    <b v="0"/>
    <n v="5"/>
    <b v="0"/>
    <s v="publishing/fiction"/>
    <n v="1.7000000000000002"/>
    <n v="34"/>
    <x v="775"/>
    <x v="775"/>
    <x v="3"/>
    <s v="fiction"/>
  </r>
  <r>
    <n v="7000"/>
    <n v="3598"/>
    <x v="2"/>
    <s v="US"/>
    <s v="USD"/>
    <n v="1444539600"/>
    <n v="1441297645"/>
    <b v="0"/>
    <n v="57"/>
    <b v="0"/>
    <s v="publishing/fiction"/>
    <n v="51.4"/>
    <n v="63.122807017543863"/>
    <x v="776"/>
    <x v="776"/>
    <x v="3"/>
    <s v="fiction"/>
  </r>
  <r>
    <n v="3000"/>
    <n v="21"/>
    <x v="2"/>
    <s v="US"/>
    <s v="USD"/>
    <n v="1375313577"/>
    <n v="1372721577"/>
    <b v="0"/>
    <n v="3"/>
    <b v="0"/>
    <s v="publishing/fiction"/>
    <n v="0.70000000000000007"/>
    <n v="7"/>
    <x v="777"/>
    <x v="777"/>
    <x v="3"/>
    <s v="fiction"/>
  </r>
  <r>
    <n v="500"/>
    <n v="2"/>
    <x v="2"/>
    <s v="US"/>
    <s v="USD"/>
    <n v="1398876680"/>
    <n v="1396284680"/>
    <b v="0"/>
    <n v="1"/>
    <b v="0"/>
    <s v="publishing/fiction"/>
    <n v="0.4"/>
    <n v="2"/>
    <x v="778"/>
    <x v="778"/>
    <x v="3"/>
    <s v="fiction"/>
  </r>
  <r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779"/>
    <x v="779"/>
    <x v="3"/>
    <s v="fiction"/>
  </r>
  <r>
    <n v="1000"/>
    <n v="1040"/>
    <x v="0"/>
    <s v="US"/>
    <s v="USD"/>
    <n v="1304439025"/>
    <n v="1301847025"/>
    <b v="0"/>
    <n v="27"/>
    <b v="1"/>
    <s v="music/rock"/>
    <n v="104"/>
    <n v="38.518518518518519"/>
    <x v="780"/>
    <x v="780"/>
    <x v="4"/>
    <s v="rock"/>
  </r>
  <r>
    <n v="800"/>
    <n v="1065.23"/>
    <x v="0"/>
    <s v="US"/>
    <s v="USD"/>
    <n v="1370649674"/>
    <n v="1368057674"/>
    <b v="0"/>
    <n v="25"/>
    <b v="1"/>
    <s v="music/rock"/>
    <n v="133.15375"/>
    <n v="42.609200000000001"/>
    <x v="781"/>
    <x v="781"/>
    <x v="4"/>
    <s v="rock"/>
  </r>
  <r>
    <n v="700"/>
    <n v="700"/>
    <x v="0"/>
    <s v="US"/>
    <s v="USD"/>
    <n v="1345918302"/>
    <n v="1343326302"/>
    <b v="0"/>
    <n v="14"/>
    <b v="1"/>
    <s v="music/rock"/>
    <n v="100"/>
    <n v="50"/>
    <x v="782"/>
    <x v="782"/>
    <x v="4"/>
    <s v="rock"/>
  </r>
  <r>
    <n v="1500"/>
    <n v="2222"/>
    <x v="0"/>
    <s v="US"/>
    <s v="USD"/>
    <n v="1335564000"/>
    <n v="1332182049"/>
    <b v="0"/>
    <n v="35"/>
    <b v="1"/>
    <s v="music/rock"/>
    <n v="148.13333333333333"/>
    <n v="63.485714285714288"/>
    <x v="783"/>
    <x v="783"/>
    <x v="4"/>
    <s v="rock"/>
  </r>
  <r>
    <n v="1000"/>
    <n v="1025"/>
    <x v="0"/>
    <s v="US"/>
    <s v="USD"/>
    <n v="1395023719"/>
    <n v="1391571319"/>
    <b v="0"/>
    <n v="10"/>
    <b v="1"/>
    <s v="music/rock"/>
    <n v="102.49999999999999"/>
    <n v="102.5"/>
    <x v="784"/>
    <x v="784"/>
    <x v="4"/>
    <s v="rock"/>
  </r>
  <r>
    <n v="500"/>
    <n v="903.14"/>
    <x v="0"/>
    <s v="US"/>
    <s v="USD"/>
    <n v="1362060915"/>
    <n v="1359468915"/>
    <b v="0"/>
    <n v="29"/>
    <b v="1"/>
    <s v="music/rock"/>
    <n v="180.62799999999999"/>
    <n v="31.142758620689655"/>
    <x v="785"/>
    <x v="785"/>
    <x v="4"/>
    <s v="rock"/>
  </r>
  <r>
    <n v="5000"/>
    <n v="7140"/>
    <x v="0"/>
    <s v="US"/>
    <s v="USD"/>
    <n v="1336751220"/>
    <n v="1331774434"/>
    <b v="0"/>
    <n v="44"/>
    <b v="1"/>
    <s v="music/rock"/>
    <n v="142.79999999999998"/>
    <n v="162.27272727272728"/>
    <x v="786"/>
    <x v="786"/>
    <x v="4"/>
    <s v="rock"/>
  </r>
  <r>
    <n v="1200"/>
    <n v="1370"/>
    <x v="0"/>
    <s v="US"/>
    <s v="USD"/>
    <n v="1383318226"/>
    <n v="1380726226"/>
    <b v="0"/>
    <n v="17"/>
    <b v="1"/>
    <s v="music/rock"/>
    <n v="114.16666666666666"/>
    <n v="80.588235294117652"/>
    <x v="787"/>
    <x v="787"/>
    <x v="4"/>
    <s v="rock"/>
  </r>
  <r>
    <n v="1000"/>
    <n v="2035.05"/>
    <x v="0"/>
    <s v="US"/>
    <s v="USD"/>
    <n v="1341633540"/>
    <n v="1338336588"/>
    <b v="0"/>
    <n v="34"/>
    <b v="1"/>
    <s v="music/rock"/>
    <n v="203.505"/>
    <n v="59.85441176470588"/>
    <x v="788"/>
    <x v="788"/>
    <x v="4"/>
    <s v="rock"/>
  </r>
  <r>
    <n v="1700"/>
    <n v="1860"/>
    <x v="0"/>
    <s v="US"/>
    <s v="USD"/>
    <n v="1358755140"/>
    <n v="1357187280"/>
    <b v="0"/>
    <n v="14"/>
    <b v="1"/>
    <s v="music/rock"/>
    <n v="109.41176470588236"/>
    <n v="132.85714285714286"/>
    <x v="789"/>
    <x v="789"/>
    <x v="4"/>
    <s v="rock"/>
  </r>
  <r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790"/>
    <x v="790"/>
    <x v="4"/>
    <s v="rock"/>
  </r>
  <r>
    <n v="7500"/>
    <n v="7790"/>
    <x v="0"/>
    <s v="US"/>
    <s v="USD"/>
    <n v="1384322340"/>
    <n v="1381430646"/>
    <b v="0"/>
    <n v="128"/>
    <b v="1"/>
    <s v="music/rock"/>
    <n v="103.86666666666666"/>
    <n v="60.859375"/>
    <x v="791"/>
    <x v="791"/>
    <x v="4"/>
    <s v="rock"/>
  </r>
  <r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792"/>
    <x v="792"/>
    <x v="4"/>
    <s v="rock"/>
  </r>
  <r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793"/>
    <x v="793"/>
    <x v="4"/>
    <s v="rock"/>
  </r>
  <r>
    <n v="8000"/>
    <n v="8425"/>
    <x v="0"/>
    <s v="US"/>
    <s v="USD"/>
    <n v="1315242360"/>
    <n v="1310438737"/>
    <b v="0"/>
    <n v="53"/>
    <b v="1"/>
    <s v="music/rock"/>
    <n v="105.31250000000001"/>
    <n v="158.96226415094338"/>
    <x v="794"/>
    <x v="794"/>
    <x v="4"/>
    <s v="rock"/>
  </r>
  <r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795"/>
    <x v="795"/>
    <x v="4"/>
    <s v="rock"/>
  </r>
  <r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796"/>
    <x v="796"/>
    <x v="4"/>
    <s v="rock"/>
  </r>
  <r>
    <n v="3000"/>
    <n v="3226"/>
    <x v="0"/>
    <s v="US"/>
    <s v="USD"/>
    <n v="1335672000"/>
    <n v="1332978688"/>
    <b v="0"/>
    <n v="71"/>
    <b v="1"/>
    <s v="music/rock"/>
    <n v="107.53333333333333"/>
    <n v="45.436619718309856"/>
    <x v="797"/>
    <x v="797"/>
    <x v="4"/>
    <s v="rock"/>
  </r>
  <r>
    <n v="3500"/>
    <n v="4021"/>
    <x v="0"/>
    <s v="US"/>
    <s v="USD"/>
    <n v="1412086187"/>
    <n v="1409494187"/>
    <b v="0"/>
    <n v="87"/>
    <b v="1"/>
    <s v="music/rock"/>
    <n v="114.88571428571429"/>
    <n v="46.218390804597703"/>
    <x v="798"/>
    <x v="798"/>
    <x v="4"/>
    <s v="rock"/>
  </r>
  <r>
    <n v="5000"/>
    <n v="5001"/>
    <x v="0"/>
    <s v="US"/>
    <s v="USD"/>
    <n v="1335542446"/>
    <n v="1332950446"/>
    <b v="0"/>
    <n v="28"/>
    <b v="1"/>
    <s v="music/rock"/>
    <n v="100.02"/>
    <n v="178.60714285714286"/>
    <x v="799"/>
    <x v="799"/>
    <x v="4"/>
    <s v="rock"/>
  </r>
  <r>
    <n v="1500"/>
    <n v="2282"/>
    <x v="0"/>
    <s v="GB"/>
    <s v="GBP"/>
    <n v="1410431054"/>
    <n v="1407839054"/>
    <b v="0"/>
    <n v="56"/>
    <b v="1"/>
    <s v="music/rock"/>
    <n v="152.13333333333335"/>
    <n v="40.75"/>
    <x v="800"/>
    <x v="800"/>
    <x v="4"/>
    <s v="rock"/>
  </r>
  <r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801"/>
    <x v="801"/>
    <x v="4"/>
    <s v="rock"/>
  </r>
  <r>
    <n v="6000"/>
    <n v="6080"/>
    <x v="0"/>
    <s v="US"/>
    <s v="USD"/>
    <n v="1347854700"/>
    <n v="1343867524"/>
    <b v="0"/>
    <n v="75"/>
    <b v="1"/>
    <s v="music/rock"/>
    <n v="101.33333333333334"/>
    <n v="81.066666666666663"/>
    <x v="802"/>
    <x v="802"/>
    <x v="4"/>
    <s v="rock"/>
  </r>
  <r>
    <n v="2300"/>
    <n v="2835"/>
    <x v="0"/>
    <s v="US"/>
    <s v="USD"/>
    <n v="1306630800"/>
    <n v="1304376478"/>
    <b v="0"/>
    <n v="38"/>
    <b v="1"/>
    <s v="music/rock"/>
    <n v="123.2608695652174"/>
    <n v="74.60526315789474"/>
    <x v="803"/>
    <x v="803"/>
    <x v="4"/>
    <s v="rock"/>
  </r>
  <r>
    <n v="5500"/>
    <n v="5500"/>
    <x v="0"/>
    <s v="US"/>
    <s v="USD"/>
    <n v="1311393540"/>
    <n v="1309919526"/>
    <b v="0"/>
    <n v="18"/>
    <b v="1"/>
    <s v="music/rock"/>
    <n v="100"/>
    <n v="305.55555555555554"/>
    <x v="804"/>
    <x v="804"/>
    <x v="4"/>
    <s v="rock"/>
  </r>
  <r>
    <n v="3000"/>
    <n v="3150"/>
    <x v="0"/>
    <s v="US"/>
    <s v="USD"/>
    <n v="1310857200"/>
    <n v="1306525512"/>
    <b v="0"/>
    <n v="54"/>
    <b v="1"/>
    <s v="music/rock"/>
    <n v="105"/>
    <n v="58.333333333333336"/>
    <x v="805"/>
    <x v="805"/>
    <x v="4"/>
    <s v="rock"/>
  </r>
  <r>
    <n v="8000"/>
    <n v="8355"/>
    <x v="0"/>
    <s v="US"/>
    <s v="USD"/>
    <n v="1315413339"/>
    <n v="1312821339"/>
    <b v="0"/>
    <n v="71"/>
    <b v="1"/>
    <s v="music/rock"/>
    <n v="104.4375"/>
    <n v="117.67605633802818"/>
    <x v="806"/>
    <x v="806"/>
    <x v="4"/>
    <s v="rock"/>
  </r>
  <r>
    <n v="4000"/>
    <n v="4205"/>
    <x v="0"/>
    <s v="US"/>
    <s v="USD"/>
    <n v="1488333600"/>
    <n v="1485270311"/>
    <b v="0"/>
    <n v="57"/>
    <b v="1"/>
    <s v="music/rock"/>
    <n v="105.125"/>
    <n v="73.771929824561397"/>
    <x v="807"/>
    <x v="807"/>
    <x v="4"/>
    <s v="rock"/>
  </r>
  <r>
    <n v="4500"/>
    <n v="4500"/>
    <x v="0"/>
    <s v="CA"/>
    <s v="CAD"/>
    <n v="1419224340"/>
    <n v="1416363886"/>
    <b v="0"/>
    <n v="43"/>
    <b v="1"/>
    <s v="music/rock"/>
    <n v="100"/>
    <n v="104.65116279069767"/>
    <x v="808"/>
    <x v="808"/>
    <x v="4"/>
    <s v="rock"/>
  </r>
  <r>
    <n v="4000"/>
    <n v="4151"/>
    <x v="0"/>
    <s v="US"/>
    <s v="USD"/>
    <n v="1390161630"/>
    <n v="1387569630"/>
    <b v="0"/>
    <n v="52"/>
    <b v="1"/>
    <s v="music/rock"/>
    <n v="103.77499999999999"/>
    <n v="79.82692307692308"/>
    <x v="809"/>
    <x v="809"/>
    <x v="4"/>
    <s v="rock"/>
  </r>
  <r>
    <n v="1500"/>
    <n v="1575"/>
    <x v="0"/>
    <s v="US"/>
    <s v="USD"/>
    <n v="1346462462"/>
    <n v="1343870462"/>
    <b v="0"/>
    <n v="27"/>
    <b v="1"/>
    <s v="music/rock"/>
    <n v="105"/>
    <n v="58.333333333333336"/>
    <x v="810"/>
    <x v="810"/>
    <x v="4"/>
    <s v="rock"/>
  </r>
  <r>
    <n v="1000"/>
    <n v="1040"/>
    <x v="0"/>
    <s v="US"/>
    <s v="USD"/>
    <n v="1373475120"/>
    <n v="1371569202"/>
    <b v="0"/>
    <n v="12"/>
    <b v="1"/>
    <s v="music/rock"/>
    <n v="104"/>
    <n v="86.666666666666671"/>
    <x v="811"/>
    <x v="811"/>
    <x v="4"/>
    <s v="rock"/>
  </r>
  <r>
    <n v="600"/>
    <n v="911"/>
    <x v="0"/>
    <s v="US"/>
    <s v="USD"/>
    <n v="1362146280"/>
    <n v="1357604752"/>
    <b v="0"/>
    <n v="33"/>
    <b v="1"/>
    <s v="music/rock"/>
    <n v="151.83333333333334"/>
    <n v="27.606060606060606"/>
    <x v="812"/>
    <x v="812"/>
    <x v="4"/>
    <s v="rock"/>
  </r>
  <r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813"/>
    <x v="813"/>
    <x v="4"/>
    <s v="rock"/>
  </r>
  <r>
    <n v="1000"/>
    <n v="1273"/>
    <x v="0"/>
    <s v="US"/>
    <s v="USD"/>
    <n v="1306865040"/>
    <n v="1305568201"/>
    <b v="0"/>
    <n v="28"/>
    <b v="1"/>
    <s v="music/rock"/>
    <n v="127.3"/>
    <n v="45.464285714285715"/>
    <x v="814"/>
    <x v="814"/>
    <x v="4"/>
    <s v="rock"/>
  </r>
  <r>
    <n v="4000"/>
    <n v="4280"/>
    <x v="0"/>
    <s v="US"/>
    <s v="USD"/>
    <n v="1414879303"/>
    <n v="1412287303"/>
    <b v="0"/>
    <n v="43"/>
    <b v="1"/>
    <s v="music/rock"/>
    <n v="107"/>
    <n v="99.534883720930239"/>
    <x v="815"/>
    <x v="815"/>
    <x v="4"/>
    <s v="rock"/>
  </r>
  <r>
    <n v="7000"/>
    <n v="8058.55"/>
    <x v="0"/>
    <s v="US"/>
    <s v="USD"/>
    <n v="1365489000"/>
    <n v="1362776043"/>
    <b v="0"/>
    <n v="205"/>
    <b v="1"/>
    <s v="music/rock"/>
    <n v="115.12214285714286"/>
    <n v="39.31"/>
    <x v="816"/>
    <x v="816"/>
    <x v="4"/>
    <s v="rock"/>
  </r>
  <r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817"/>
    <x v="817"/>
    <x v="4"/>
    <s v="rock"/>
  </r>
  <r>
    <n v="350"/>
    <n v="545"/>
    <x v="0"/>
    <s v="US"/>
    <s v="USD"/>
    <n v="1344358860"/>
    <n v="1343682681"/>
    <b v="0"/>
    <n v="19"/>
    <b v="1"/>
    <s v="music/rock"/>
    <n v="155.71428571428572"/>
    <n v="28.684210526315791"/>
    <x v="818"/>
    <x v="818"/>
    <x v="4"/>
    <s v="rock"/>
  </r>
  <r>
    <n v="400"/>
    <n v="435"/>
    <x v="0"/>
    <s v="US"/>
    <s v="USD"/>
    <n v="1387601040"/>
    <n v="1386806254"/>
    <b v="0"/>
    <n v="14"/>
    <b v="1"/>
    <s v="music/rock"/>
    <n v="108.74999999999999"/>
    <n v="31.071428571428573"/>
    <x v="819"/>
    <x v="819"/>
    <x v="4"/>
    <s v="rock"/>
  </r>
  <r>
    <n v="2000"/>
    <n v="2681"/>
    <x v="0"/>
    <s v="US"/>
    <s v="USD"/>
    <n v="1402290000"/>
    <n v="1399666342"/>
    <b v="0"/>
    <n v="38"/>
    <b v="1"/>
    <s v="music/rock"/>
    <n v="134.05000000000001"/>
    <n v="70.55263157894737"/>
    <x v="820"/>
    <x v="820"/>
    <x v="4"/>
    <s v="rock"/>
  </r>
  <r>
    <n v="17482"/>
    <n v="17482"/>
    <x v="0"/>
    <s v="US"/>
    <s v="USD"/>
    <n v="1430712060"/>
    <n v="1427753265"/>
    <b v="0"/>
    <n v="78"/>
    <b v="1"/>
    <s v="music/rock"/>
    <n v="100"/>
    <n v="224.12820512820514"/>
    <x v="821"/>
    <x v="821"/>
    <x v="4"/>
    <s v="rock"/>
  </r>
  <r>
    <n v="3000"/>
    <n v="3575"/>
    <x v="0"/>
    <s v="US"/>
    <s v="USD"/>
    <n v="1349477050"/>
    <n v="1346885050"/>
    <b v="0"/>
    <n v="69"/>
    <b v="1"/>
    <s v="music/rock"/>
    <n v="119.16666666666667"/>
    <n v="51.811594202898547"/>
    <x v="822"/>
    <x v="822"/>
    <x v="4"/>
    <s v="rock"/>
  </r>
  <r>
    <n v="800"/>
    <n v="1436"/>
    <x v="0"/>
    <s v="US"/>
    <s v="USD"/>
    <n v="1427062852"/>
    <n v="1424474452"/>
    <b v="0"/>
    <n v="33"/>
    <b v="1"/>
    <s v="music/rock"/>
    <n v="179.5"/>
    <n v="43.515151515151516"/>
    <x v="823"/>
    <x v="823"/>
    <x v="4"/>
    <s v="rock"/>
  </r>
  <r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824"/>
    <x v="824"/>
    <x v="4"/>
    <s v="rock"/>
  </r>
  <r>
    <n v="12500"/>
    <n v="12554"/>
    <x v="0"/>
    <s v="US"/>
    <s v="USD"/>
    <n v="1351495284"/>
    <n v="1349335284"/>
    <b v="0"/>
    <n v="99"/>
    <b v="1"/>
    <s v="music/rock"/>
    <n v="100.43200000000002"/>
    <n v="126.8080808080808"/>
    <x v="825"/>
    <x v="825"/>
    <x v="4"/>
    <s v="rock"/>
  </r>
  <r>
    <n v="5500"/>
    <n v="5580"/>
    <x v="0"/>
    <s v="US"/>
    <s v="USD"/>
    <n v="1332719730"/>
    <n v="1330908930"/>
    <b v="0"/>
    <n v="49"/>
    <b v="1"/>
    <s v="music/rock"/>
    <n v="101.45454545454547"/>
    <n v="113.87755102040816"/>
    <x v="826"/>
    <x v="826"/>
    <x v="4"/>
    <s v="rock"/>
  </r>
  <r>
    <n v="300"/>
    <n v="310"/>
    <x v="0"/>
    <s v="US"/>
    <s v="USD"/>
    <n v="1329248940"/>
    <n v="1326972107"/>
    <b v="0"/>
    <n v="11"/>
    <b v="1"/>
    <s v="music/rock"/>
    <n v="103.33333333333334"/>
    <n v="28.181818181818183"/>
    <x v="827"/>
    <x v="827"/>
    <x v="4"/>
    <s v="rock"/>
  </r>
  <r>
    <n v="1300"/>
    <n v="1391"/>
    <x v="0"/>
    <s v="US"/>
    <s v="USD"/>
    <n v="1340641440"/>
    <n v="1339549982"/>
    <b v="0"/>
    <n v="38"/>
    <b v="1"/>
    <s v="music/rock"/>
    <n v="107"/>
    <n v="36.60526315789474"/>
    <x v="828"/>
    <x v="828"/>
    <x v="4"/>
    <s v="rock"/>
  </r>
  <r>
    <n v="500"/>
    <n v="520"/>
    <x v="0"/>
    <s v="GB"/>
    <s v="GBP"/>
    <n v="1468437240"/>
    <n v="1463253240"/>
    <b v="0"/>
    <n v="16"/>
    <b v="1"/>
    <s v="music/rock"/>
    <n v="104"/>
    <n v="32.5"/>
    <x v="829"/>
    <x v="829"/>
    <x v="4"/>
    <s v="rock"/>
  </r>
  <r>
    <n v="1800"/>
    <n v="1941"/>
    <x v="0"/>
    <s v="US"/>
    <s v="USD"/>
    <n v="1363952225"/>
    <n v="1361363825"/>
    <b v="0"/>
    <n v="32"/>
    <b v="1"/>
    <s v="music/rock"/>
    <n v="107.83333333333334"/>
    <n v="60.65625"/>
    <x v="830"/>
    <x v="830"/>
    <x v="4"/>
    <s v="rock"/>
  </r>
  <r>
    <n v="1500"/>
    <n v="3500"/>
    <x v="0"/>
    <s v="US"/>
    <s v="USD"/>
    <n v="1335540694"/>
    <n v="1332948694"/>
    <b v="0"/>
    <n v="20"/>
    <b v="1"/>
    <s v="music/rock"/>
    <n v="233.33333333333334"/>
    <n v="175"/>
    <x v="831"/>
    <x v="831"/>
    <x v="4"/>
    <s v="rock"/>
  </r>
  <r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832"/>
    <x v="832"/>
    <x v="4"/>
    <s v="rock"/>
  </r>
  <r>
    <n v="6000"/>
    <n v="6100"/>
    <x v="0"/>
    <s v="US"/>
    <s v="USD"/>
    <n v="1397941475"/>
    <n v="1395349475"/>
    <b v="0"/>
    <n v="41"/>
    <b v="1"/>
    <s v="music/rock"/>
    <n v="101.66666666666666"/>
    <n v="148.78048780487805"/>
    <x v="833"/>
    <x v="833"/>
    <x v="4"/>
    <s v="rock"/>
  </r>
  <r>
    <n v="5500"/>
    <n v="7206"/>
    <x v="0"/>
    <s v="US"/>
    <s v="USD"/>
    <n v="1372651140"/>
    <n v="1369770292"/>
    <b v="0"/>
    <n v="75"/>
    <b v="1"/>
    <s v="music/rock"/>
    <n v="131.0181818181818"/>
    <n v="96.08"/>
    <x v="834"/>
    <x v="834"/>
    <x v="4"/>
    <s v="rock"/>
  </r>
  <r>
    <n v="2000"/>
    <n v="2345"/>
    <x v="0"/>
    <s v="US"/>
    <s v="USD"/>
    <n v="1337396400"/>
    <n v="1333709958"/>
    <b v="0"/>
    <n v="40"/>
    <b v="1"/>
    <s v="music/rock"/>
    <n v="117.25000000000001"/>
    <n v="58.625"/>
    <x v="835"/>
    <x v="835"/>
    <x v="4"/>
    <s v="rock"/>
  </r>
  <r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836"/>
    <x v="836"/>
    <x v="4"/>
    <s v="rock"/>
  </r>
  <r>
    <n v="2500"/>
    <n v="3045"/>
    <x v="0"/>
    <s v="US"/>
    <s v="USD"/>
    <n v="1398988662"/>
    <n v="1396396662"/>
    <b v="0"/>
    <n v="62"/>
    <b v="1"/>
    <s v="music/rock"/>
    <n v="121.8"/>
    <n v="49.112903225806448"/>
    <x v="837"/>
    <x v="837"/>
    <x v="4"/>
    <s v="rock"/>
  </r>
  <r>
    <n v="2000"/>
    <n v="2908"/>
    <x v="0"/>
    <s v="US"/>
    <s v="USD"/>
    <n v="1326835985"/>
    <n v="1324243985"/>
    <b v="0"/>
    <n v="61"/>
    <b v="1"/>
    <s v="music/rock"/>
    <n v="145.4"/>
    <n v="47.672131147540981"/>
    <x v="838"/>
    <x v="838"/>
    <x v="4"/>
    <s v="rock"/>
  </r>
  <r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839"/>
    <x v="839"/>
    <x v="4"/>
    <s v="rock"/>
  </r>
  <r>
    <n v="10000"/>
    <n v="12041.66"/>
    <x v="0"/>
    <s v="US"/>
    <s v="USD"/>
    <n v="1474694787"/>
    <n v="1472102787"/>
    <b v="0"/>
    <n v="190"/>
    <b v="1"/>
    <s v="music/metal"/>
    <n v="120.4166"/>
    <n v="63.37715789473684"/>
    <x v="840"/>
    <x v="840"/>
    <x v="4"/>
    <s v="metal"/>
  </r>
  <r>
    <n v="5000"/>
    <n v="5066"/>
    <x v="0"/>
    <s v="US"/>
    <s v="USD"/>
    <n v="1415653663"/>
    <n v="1413058063"/>
    <b v="1"/>
    <n v="94"/>
    <b v="1"/>
    <s v="music/metal"/>
    <n v="101.32000000000001"/>
    <n v="53.893617021276597"/>
    <x v="841"/>
    <x v="841"/>
    <x v="4"/>
    <s v="metal"/>
  </r>
  <r>
    <n v="2500"/>
    <n v="2608"/>
    <x v="0"/>
    <s v="CA"/>
    <s v="CAD"/>
    <n v="1381723140"/>
    <n v="1378735983"/>
    <b v="1"/>
    <n v="39"/>
    <b v="1"/>
    <s v="music/metal"/>
    <n v="104.32"/>
    <n v="66.871794871794876"/>
    <x v="842"/>
    <x v="842"/>
    <x v="4"/>
    <s v="metal"/>
  </r>
  <r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843"/>
    <x v="843"/>
    <x v="4"/>
    <s v="metal"/>
  </r>
  <r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844"/>
    <x v="844"/>
    <x v="4"/>
    <s v="metal"/>
  </r>
  <r>
    <n v="5000"/>
    <n v="6019.01"/>
    <x v="0"/>
    <s v="US"/>
    <s v="USD"/>
    <n v="1473047940"/>
    <n v="1469595396"/>
    <b v="0"/>
    <n v="177"/>
    <b v="1"/>
    <s v="music/metal"/>
    <n v="120.3802"/>
    <n v="34.005706214689269"/>
    <x v="845"/>
    <x v="845"/>
    <x v="4"/>
    <s v="metal"/>
  </r>
  <r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846"/>
    <x v="846"/>
    <x v="4"/>
    <s v="metal"/>
  </r>
  <r>
    <n v="10"/>
    <n v="10"/>
    <x v="0"/>
    <s v="US"/>
    <s v="USD"/>
    <n v="1436555376"/>
    <n v="1433963376"/>
    <b v="0"/>
    <n v="1"/>
    <b v="1"/>
    <s v="music/metal"/>
    <n v="100"/>
    <n v="10"/>
    <x v="847"/>
    <x v="847"/>
    <x v="4"/>
    <s v="metal"/>
  </r>
  <r>
    <n v="300"/>
    <n v="300"/>
    <x v="0"/>
    <s v="US"/>
    <s v="USD"/>
    <n v="1429038033"/>
    <n v="1426446033"/>
    <b v="0"/>
    <n v="16"/>
    <b v="1"/>
    <s v="music/metal"/>
    <n v="100"/>
    <n v="18.75"/>
    <x v="848"/>
    <x v="848"/>
    <x v="4"/>
    <s v="metal"/>
  </r>
  <r>
    <n v="4000"/>
    <n v="4796"/>
    <x v="0"/>
    <s v="US"/>
    <s v="USD"/>
    <n v="1426473264"/>
    <n v="1424057664"/>
    <b v="0"/>
    <n v="115"/>
    <b v="1"/>
    <s v="music/metal"/>
    <n v="119.9"/>
    <n v="41.704347826086959"/>
    <x v="849"/>
    <x v="849"/>
    <x v="4"/>
    <s v="metal"/>
  </r>
  <r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850"/>
    <x v="850"/>
    <x v="4"/>
    <s v="metal"/>
  </r>
  <r>
    <n v="2000"/>
    <n v="2609"/>
    <x v="0"/>
    <s v="FR"/>
    <s v="EUR"/>
    <n v="1469994300"/>
    <n v="1464815253"/>
    <b v="0"/>
    <n v="70"/>
    <b v="1"/>
    <s v="music/metal"/>
    <n v="130.44999999999999"/>
    <n v="37.271428571428572"/>
    <x v="851"/>
    <x v="851"/>
    <x v="4"/>
    <s v="metal"/>
  </r>
  <r>
    <n v="3500"/>
    <n v="3674"/>
    <x v="0"/>
    <s v="US"/>
    <s v="USD"/>
    <n v="1477342800"/>
    <n v="1476386395"/>
    <b v="0"/>
    <n v="62"/>
    <b v="1"/>
    <s v="music/metal"/>
    <n v="104.97142857142859"/>
    <n v="59.258064516129032"/>
    <x v="852"/>
    <x v="852"/>
    <x v="4"/>
    <s v="metal"/>
  </r>
  <r>
    <n v="300"/>
    <n v="300"/>
    <x v="0"/>
    <s v="US"/>
    <s v="USD"/>
    <n v="1424116709"/>
    <n v="1421524709"/>
    <b v="0"/>
    <n v="10"/>
    <b v="1"/>
    <s v="music/metal"/>
    <n v="100"/>
    <n v="30"/>
    <x v="853"/>
    <x v="853"/>
    <x v="4"/>
    <s v="metal"/>
  </r>
  <r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854"/>
    <x v="854"/>
    <x v="4"/>
    <s v="metal"/>
  </r>
  <r>
    <n v="1450"/>
    <n v="1500"/>
    <x v="0"/>
    <s v="US"/>
    <s v="USD"/>
    <n v="1469329217"/>
    <n v="1466737217"/>
    <b v="0"/>
    <n v="47"/>
    <b v="1"/>
    <s v="music/metal"/>
    <n v="103.44827586206897"/>
    <n v="31.914893617021278"/>
    <x v="855"/>
    <x v="855"/>
    <x v="4"/>
    <s v="metal"/>
  </r>
  <r>
    <n v="250"/>
    <n v="545"/>
    <x v="0"/>
    <s v="DE"/>
    <s v="EUR"/>
    <n v="1477422000"/>
    <n v="1472282956"/>
    <b v="0"/>
    <n v="28"/>
    <b v="1"/>
    <s v="music/metal"/>
    <n v="218.00000000000003"/>
    <n v="19.464285714285715"/>
    <x v="856"/>
    <x v="856"/>
    <x v="4"/>
    <s v="metal"/>
  </r>
  <r>
    <n v="1200"/>
    <n v="1200"/>
    <x v="0"/>
    <s v="ES"/>
    <s v="EUR"/>
    <n v="1448463431"/>
    <n v="1444831031"/>
    <b v="0"/>
    <n v="24"/>
    <b v="1"/>
    <s v="music/metal"/>
    <n v="100"/>
    <n v="50"/>
    <x v="857"/>
    <x v="857"/>
    <x v="4"/>
    <s v="metal"/>
  </r>
  <r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858"/>
    <x v="858"/>
    <x v="4"/>
    <s v="metal"/>
  </r>
  <r>
    <n v="4000"/>
    <n v="4187"/>
    <x v="0"/>
    <s v="US"/>
    <s v="USD"/>
    <n v="1433376000"/>
    <n v="1430768468"/>
    <b v="0"/>
    <n v="98"/>
    <b v="1"/>
    <s v="music/metal"/>
    <n v="104.67500000000001"/>
    <n v="42.724489795918366"/>
    <x v="859"/>
    <x v="859"/>
    <x v="4"/>
    <s v="metal"/>
  </r>
  <r>
    <n v="14000"/>
    <n v="2540"/>
    <x v="2"/>
    <s v="US"/>
    <s v="USD"/>
    <n v="1385123713"/>
    <n v="1382528113"/>
    <b v="0"/>
    <n v="48"/>
    <b v="0"/>
    <s v="music/jazz"/>
    <n v="18.142857142857142"/>
    <n v="52.916666666666664"/>
    <x v="860"/>
    <x v="860"/>
    <x v="4"/>
    <s v="jazz"/>
  </r>
  <r>
    <n v="4500"/>
    <n v="101"/>
    <x v="2"/>
    <s v="US"/>
    <s v="USD"/>
    <n v="1474067404"/>
    <n v="1471475404"/>
    <b v="0"/>
    <n v="2"/>
    <b v="0"/>
    <s v="music/jazz"/>
    <n v="2.2444444444444445"/>
    <n v="50.5"/>
    <x v="861"/>
    <x v="861"/>
    <x v="4"/>
    <s v="jazz"/>
  </r>
  <r>
    <n v="50000"/>
    <n v="170"/>
    <x v="2"/>
    <s v="GB"/>
    <s v="GBP"/>
    <n v="1384179548"/>
    <n v="1381583948"/>
    <b v="0"/>
    <n v="4"/>
    <b v="0"/>
    <s v="music/jazz"/>
    <n v="0.33999999999999997"/>
    <n v="42.5"/>
    <x v="862"/>
    <x v="862"/>
    <x v="4"/>
    <s v="jazz"/>
  </r>
  <r>
    <n v="2000"/>
    <n v="90"/>
    <x v="2"/>
    <s v="US"/>
    <s v="USD"/>
    <n v="1329014966"/>
    <n v="1326422966"/>
    <b v="0"/>
    <n v="5"/>
    <b v="0"/>
    <s v="music/jazz"/>
    <n v="4.5"/>
    <n v="18"/>
    <x v="863"/>
    <x v="863"/>
    <x v="4"/>
    <s v="jazz"/>
  </r>
  <r>
    <n v="6500"/>
    <n v="2700"/>
    <x v="2"/>
    <s v="US"/>
    <s v="USD"/>
    <n v="1381917540"/>
    <n v="1379990038"/>
    <b v="0"/>
    <n v="79"/>
    <b v="0"/>
    <s v="music/jazz"/>
    <n v="41.53846153846154"/>
    <n v="34.177215189873415"/>
    <x v="864"/>
    <x v="864"/>
    <x v="4"/>
    <s v="jazz"/>
  </r>
  <r>
    <n v="2200"/>
    <n v="45"/>
    <x v="2"/>
    <s v="US"/>
    <s v="USD"/>
    <n v="1358361197"/>
    <n v="1353177197"/>
    <b v="0"/>
    <n v="2"/>
    <b v="0"/>
    <s v="music/jazz"/>
    <n v="2.0454545454545454"/>
    <n v="22.5"/>
    <x v="865"/>
    <x v="865"/>
    <x v="4"/>
    <s v="jazz"/>
  </r>
  <r>
    <n v="3500"/>
    <n v="640"/>
    <x v="2"/>
    <s v="US"/>
    <s v="USD"/>
    <n v="1425136200"/>
    <n v="1421853518"/>
    <b v="0"/>
    <n v="11"/>
    <b v="0"/>
    <s v="music/jazz"/>
    <n v="18.285714285714285"/>
    <n v="58.18181818181818"/>
    <x v="866"/>
    <x v="866"/>
    <x v="4"/>
    <s v="jazz"/>
  </r>
  <r>
    <n v="5000"/>
    <n v="1201"/>
    <x v="2"/>
    <s v="US"/>
    <s v="USD"/>
    <n v="1259643540"/>
    <n v="1254450706"/>
    <b v="0"/>
    <n v="11"/>
    <b v="0"/>
    <s v="music/jazz"/>
    <n v="24.02"/>
    <n v="109.18181818181819"/>
    <x v="867"/>
    <x v="867"/>
    <x v="4"/>
    <s v="jazz"/>
  </r>
  <r>
    <n v="45000"/>
    <n v="50"/>
    <x v="2"/>
    <s v="US"/>
    <s v="USD"/>
    <n v="1389055198"/>
    <n v="1386463198"/>
    <b v="0"/>
    <n v="1"/>
    <b v="0"/>
    <s v="music/jazz"/>
    <n v="0.1111111111111111"/>
    <n v="50"/>
    <x v="868"/>
    <x v="868"/>
    <x v="4"/>
    <s v="jazz"/>
  </r>
  <r>
    <n v="8800"/>
    <n v="1040"/>
    <x v="2"/>
    <s v="US"/>
    <s v="USD"/>
    <n v="1365448657"/>
    <n v="1362860257"/>
    <b v="0"/>
    <n v="3"/>
    <b v="0"/>
    <s v="music/jazz"/>
    <n v="11.818181818181818"/>
    <n v="346.66666666666669"/>
    <x v="869"/>
    <x v="869"/>
    <x v="4"/>
    <s v="jazz"/>
  </r>
  <r>
    <n v="20000"/>
    <n v="62"/>
    <x v="2"/>
    <s v="GB"/>
    <s v="GBP"/>
    <n v="1377995523"/>
    <n v="1375403523"/>
    <b v="0"/>
    <n v="5"/>
    <b v="0"/>
    <s v="music/jazz"/>
    <n v="0.31"/>
    <n v="12.4"/>
    <x v="870"/>
    <x v="870"/>
    <x v="4"/>
    <s v="jazz"/>
  </r>
  <r>
    <n v="6000"/>
    <n v="325"/>
    <x v="2"/>
    <s v="US"/>
    <s v="USD"/>
    <n v="1385735295"/>
    <n v="1383139695"/>
    <b v="0"/>
    <n v="12"/>
    <b v="0"/>
    <s v="music/jazz"/>
    <n v="5.416666666666667"/>
    <n v="27.083333333333332"/>
    <x v="871"/>
    <x v="871"/>
    <x v="4"/>
    <s v="jazz"/>
  </r>
  <r>
    <n v="8000"/>
    <n v="65"/>
    <x v="2"/>
    <s v="US"/>
    <s v="USD"/>
    <n v="1299786527"/>
    <n v="1295898527"/>
    <b v="0"/>
    <n v="2"/>
    <b v="0"/>
    <s v="music/jazz"/>
    <n v="0.8125"/>
    <n v="32.5"/>
    <x v="872"/>
    <x v="872"/>
    <x v="4"/>
    <s v="jazz"/>
  </r>
  <r>
    <n v="3500"/>
    <n v="45"/>
    <x v="2"/>
    <s v="US"/>
    <s v="USD"/>
    <n v="1352610040"/>
    <n v="1349150440"/>
    <b v="0"/>
    <n v="5"/>
    <b v="0"/>
    <s v="music/jazz"/>
    <n v="1.2857142857142856"/>
    <n v="9"/>
    <x v="873"/>
    <x v="873"/>
    <x v="4"/>
    <s v="jazz"/>
  </r>
  <r>
    <n v="3000"/>
    <n v="730"/>
    <x v="2"/>
    <s v="US"/>
    <s v="USD"/>
    <n v="1367676034"/>
    <n v="1365084034"/>
    <b v="0"/>
    <n v="21"/>
    <b v="0"/>
    <s v="music/jazz"/>
    <n v="24.333333333333336"/>
    <n v="34.761904761904759"/>
    <x v="874"/>
    <x v="874"/>
    <x v="4"/>
    <s v="jazz"/>
  </r>
  <r>
    <n v="5000"/>
    <n v="0"/>
    <x v="2"/>
    <s v="US"/>
    <s v="USD"/>
    <n v="1442856131"/>
    <n v="1441128131"/>
    <b v="0"/>
    <n v="0"/>
    <b v="0"/>
    <s v="music/jazz"/>
    <n v="0"/>
    <e v="#DIV/0!"/>
    <x v="875"/>
    <x v="875"/>
    <x v="4"/>
    <s v="jazz"/>
  </r>
  <r>
    <n v="3152"/>
    <n v="1286"/>
    <x v="2"/>
    <s v="GB"/>
    <s v="GBP"/>
    <n v="1359978927"/>
    <n v="1357127727"/>
    <b v="0"/>
    <n v="45"/>
    <b v="0"/>
    <s v="music/jazz"/>
    <n v="40.799492385786799"/>
    <n v="28.577777777777779"/>
    <x v="876"/>
    <x v="876"/>
    <x v="4"/>
    <s v="jazz"/>
  </r>
  <r>
    <n v="2000"/>
    <n v="1351"/>
    <x v="2"/>
    <s v="US"/>
    <s v="USD"/>
    <n v="1387479360"/>
    <n v="1384887360"/>
    <b v="0"/>
    <n v="29"/>
    <b v="0"/>
    <s v="music/jazz"/>
    <n v="67.55"/>
    <n v="46.586206896551722"/>
    <x v="877"/>
    <x v="877"/>
    <x v="4"/>
    <s v="jazz"/>
  </r>
  <r>
    <n v="5000"/>
    <n v="65"/>
    <x v="2"/>
    <s v="US"/>
    <s v="USD"/>
    <n v="1293082524"/>
    <n v="1290490524"/>
    <b v="0"/>
    <n v="2"/>
    <b v="0"/>
    <s v="music/jazz"/>
    <n v="1.3"/>
    <n v="32.5"/>
    <x v="878"/>
    <x v="878"/>
    <x v="4"/>
    <s v="jazz"/>
  </r>
  <r>
    <n v="2100"/>
    <n v="644"/>
    <x v="2"/>
    <s v="US"/>
    <s v="USD"/>
    <n v="1338321305"/>
    <n v="1336506905"/>
    <b v="0"/>
    <n v="30"/>
    <b v="0"/>
    <s v="music/jazz"/>
    <n v="30.666666666666664"/>
    <n v="21.466666666666665"/>
    <x v="879"/>
    <x v="879"/>
    <x v="4"/>
    <s v="jazz"/>
  </r>
  <r>
    <n v="3780"/>
    <n v="113"/>
    <x v="2"/>
    <s v="US"/>
    <s v="USD"/>
    <n v="1351582938"/>
    <n v="1348731738"/>
    <b v="0"/>
    <n v="8"/>
    <b v="0"/>
    <s v="music/indie rock"/>
    <n v="2.9894179894179893"/>
    <n v="14.125"/>
    <x v="880"/>
    <x v="880"/>
    <x v="4"/>
    <s v="indie rock"/>
  </r>
  <r>
    <n v="3750"/>
    <n v="30"/>
    <x v="2"/>
    <s v="US"/>
    <s v="USD"/>
    <n v="1326520886"/>
    <n v="1322632886"/>
    <b v="0"/>
    <n v="1"/>
    <b v="0"/>
    <s v="music/indie rock"/>
    <n v="0.8"/>
    <n v="30"/>
    <x v="881"/>
    <x v="881"/>
    <x v="4"/>
    <s v="indie rock"/>
  </r>
  <r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882"/>
    <x v="882"/>
    <x v="4"/>
    <s v="indie rock"/>
  </r>
  <r>
    <n v="5000"/>
    <n v="2001"/>
    <x v="2"/>
    <s v="US"/>
    <s v="USD"/>
    <n v="1456957635"/>
    <n v="1451773635"/>
    <b v="0"/>
    <n v="24"/>
    <b v="0"/>
    <s v="music/indie rock"/>
    <n v="40.020000000000003"/>
    <n v="83.375"/>
    <x v="883"/>
    <x v="883"/>
    <x v="4"/>
    <s v="indie rock"/>
  </r>
  <r>
    <n v="2000"/>
    <n v="20"/>
    <x v="2"/>
    <s v="US"/>
    <s v="USD"/>
    <n v="1336789860"/>
    <n v="1331666146"/>
    <b v="0"/>
    <n v="2"/>
    <b v="0"/>
    <s v="music/indie rock"/>
    <n v="1"/>
    <n v="10"/>
    <x v="884"/>
    <x v="884"/>
    <x v="4"/>
    <s v="indie rock"/>
  </r>
  <r>
    <n v="1000"/>
    <n v="750"/>
    <x v="2"/>
    <s v="US"/>
    <s v="USD"/>
    <n v="1483137311"/>
    <n v="1481322911"/>
    <b v="0"/>
    <n v="21"/>
    <b v="0"/>
    <s v="music/indie rock"/>
    <n v="75"/>
    <n v="35.714285714285715"/>
    <x v="885"/>
    <x v="885"/>
    <x v="4"/>
    <s v="indie rock"/>
  </r>
  <r>
    <n v="500"/>
    <n v="205"/>
    <x v="2"/>
    <s v="US"/>
    <s v="USD"/>
    <n v="1473972813"/>
    <n v="1471812813"/>
    <b v="0"/>
    <n v="7"/>
    <b v="0"/>
    <s v="music/indie rock"/>
    <n v="41"/>
    <n v="29.285714285714285"/>
    <x v="886"/>
    <x v="886"/>
    <x v="4"/>
    <s v="indie rock"/>
  </r>
  <r>
    <n v="1000"/>
    <n v="0"/>
    <x v="2"/>
    <s v="US"/>
    <s v="USD"/>
    <n v="1338159655"/>
    <n v="1335567655"/>
    <b v="0"/>
    <n v="0"/>
    <b v="0"/>
    <s v="music/indie rock"/>
    <n v="0"/>
    <e v="#DIV/0!"/>
    <x v="887"/>
    <x v="887"/>
    <x v="4"/>
    <s v="indie rock"/>
  </r>
  <r>
    <n v="1000"/>
    <n v="72"/>
    <x v="2"/>
    <s v="US"/>
    <s v="USD"/>
    <n v="1314856800"/>
    <n v="1311789885"/>
    <b v="0"/>
    <n v="4"/>
    <b v="0"/>
    <s v="music/indie rock"/>
    <n v="7.1999999999999993"/>
    <n v="18"/>
    <x v="888"/>
    <x v="888"/>
    <x v="4"/>
    <s v="indie rock"/>
  </r>
  <r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889"/>
    <x v="889"/>
    <x v="4"/>
    <s v="indie rock"/>
  </r>
  <r>
    <n v="3000"/>
    <n v="125"/>
    <x v="2"/>
    <s v="US"/>
    <s v="USD"/>
    <n v="1385055979"/>
    <n v="1382460379"/>
    <b v="0"/>
    <n v="4"/>
    <b v="0"/>
    <s v="music/indie rock"/>
    <n v="4.1666666666666661"/>
    <n v="31.25"/>
    <x v="890"/>
    <x v="890"/>
    <x v="4"/>
    <s v="indie rock"/>
  </r>
  <r>
    <n v="8000"/>
    <n v="260"/>
    <x v="2"/>
    <s v="US"/>
    <s v="USD"/>
    <n v="1408581930"/>
    <n v="1405989930"/>
    <b v="0"/>
    <n v="9"/>
    <b v="0"/>
    <s v="music/indie rock"/>
    <n v="3.25"/>
    <n v="28.888888888888889"/>
    <x v="891"/>
    <x v="891"/>
    <x v="4"/>
    <s v="indie rock"/>
  </r>
  <r>
    <n v="6000"/>
    <n v="2445"/>
    <x v="2"/>
    <s v="US"/>
    <s v="USD"/>
    <n v="1280635200"/>
    <n v="1273121283"/>
    <b v="0"/>
    <n v="17"/>
    <b v="0"/>
    <s v="music/indie rock"/>
    <n v="40.75"/>
    <n v="143.8235294117647"/>
    <x v="892"/>
    <x v="892"/>
    <x v="4"/>
    <s v="indie rock"/>
  </r>
  <r>
    <n v="2000"/>
    <n v="200"/>
    <x v="2"/>
    <s v="US"/>
    <s v="USD"/>
    <n v="1427920363"/>
    <n v="1425331963"/>
    <b v="0"/>
    <n v="5"/>
    <b v="0"/>
    <s v="music/indie rock"/>
    <n v="10"/>
    <n v="40"/>
    <x v="893"/>
    <x v="893"/>
    <x v="4"/>
    <s v="indie rock"/>
  </r>
  <r>
    <n v="20000"/>
    <n v="7834"/>
    <x v="2"/>
    <s v="US"/>
    <s v="USD"/>
    <n v="1465169610"/>
    <n v="1462577610"/>
    <b v="0"/>
    <n v="53"/>
    <b v="0"/>
    <s v="music/indie rock"/>
    <n v="39.17"/>
    <n v="147.81132075471697"/>
    <x v="894"/>
    <x v="894"/>
    <x v="4"/>
    <s v="indie rock"/>
  </r>
  <r>
    <n v="8000"/>
    <n v="195"/>
    <x v="2"/>
    <s v="US"/>
    <s v="USD"/>
    <n v="1287975829"/>
    <n v="1284087829"/>
    <b v="0"/>
    <n v="7"/>
    <b v="0"/>
    <s v="music/indie rock"/>
    <n v="2.4375"/>
    <n v="27.857142857142858"/>
    <x v="895"/>
    <x v="895"/>
    <x v="4"/>
    <s v="indie rock"/>
  </r>
  <r>
    <n v="8000"/>
    <n v="3200"/>
    <x v="2"/>
    <s v="US"/>
    <s v="USD"/>
    <n v="1440734400"/>
    <n v="1438549026"/>
    <b v="0"/>
    <n v="72"/>
    <b v="0"/>
    <s v="music/indie rock"/>
    <n v="40"/>
    <n v="44.444444444444443"/>
    <x v="896"/>
    <x v="896"/>
    <x v="4"/>
    <s v="indie rock"/>
  </r>
  <r>
    <n v="3000"/>
    <n v="0"/>
    <x v="2"/>
    <s v="US"/>
    <s v="USD"/>
    <n v="1354123908"/>
    <n v="1351528308"/>
    <b v="0"/>
    <n v="0"/>
    <b v="0"/>
    <s v="music/indie rock"/>
    <n v="0"/>
    <e v="#DIV/0!"/>
    <x v="897"/>
    <x v="897"/>
    <x v="4"/>
    <s v="indie rock"/>
  </r>
  <r>
    <n v="2500"/>
    <n v="70"/>
    <x v="2"/>
    <s v="US"/>
    <s v="USD"/>
    <n v="1326651110"/>
    <n v="1322763110"/>
    <b v="0"/>
    <n v="2"/>
    <b v="0"/>
    <s v="music/indie rock"/>
    <n v="2.8000000000000003"/>
    <n v="35"/>
    <x v="898"/>
    <x v="898"/>
    <x v="4"/>
    <s v="indie rock"/>
  </r>
  <r>
    <n v="750"/>
    <n v="280"/>
    <x v="2"/>
    <s v="US"/>
    <s v="USD"/>
    <n v="1306549362"/>
    <n v="1302661362"/>
    <b v="0"/>
    <n v="8"/>
    <b v="0"/>
    <s v="music/indie rock"/>
    <n v="37.333333333333336"/>
    <n v="35"/>
    <x v="899"/>
    <x v="899"/>
    <x v="4"/>
    <s v="indie rock"/>
  </r>
  <r>
    <n v="5000"/>
    <n v="21"/>
    <x v="2"/>
    <s v="US"/>
    <s v="USD"/>
    <n v="1459365802"/>
    <n v="1456777402"/>
    <b v="0"/>
    <n v="2"/>
    <b v="0"/>
    <s v="music/jazz"/>
    <n v="0.42"/>
    <n v="10.5"/>
    <x v="900"/>
    <x v="900"/>
    <x v="4"/>
    <s v="jazz"/>
  </r>
  <r>
    <n v="6500"/>
    <n v="0"/>
    <x v="2"/>
    <s v="US"/>
    <s v="USD"/>
    <n v="1276024260"/>
    <n v="1272050914"/>
    <b v="0"/>
    <n v="0"/>
    <b v="0"/>
    <s v="music/jazz"/>
    <n v="0"/>
    <e v="#DIV/0!"/>
    <x v="901"/>
    <x v="901"/>
    <x v="4"/>
    <s v="jazz"/>
  </r>
  <r>
    <n v="30000"/>
    <n v="90"/>
    <x v="2"/>
    <s v="US"/>
    <s v="USD"/>
    <n v="1409412600"/>
    <n v="1404947422"/>
    <b v="0"/>
    <n v="3"/>
    <b v="0"/>
    <s v="music/jazz"/>
    <n v="0.3"/>
    <n v="30"/>
    <x v="902"/>
    <x v="902"/>
    <x v="4"/>
    <s v="jazz"/>
  </r>
  <r>
    <n v="5000"/>
    <n v="160"/>
    <x v="2"/>
    <s v="US"/>
    <s v="USD"/>
    <n v="1348367100"/>
    <n v="1346180780"/>
    <b v="0"/>
    <n v="4"/>
    <b v="0"/>
    <s v="music/jazz"/>
    <n v="3.2"/>
    <n v="40"/>
    <x v="903"/>
    <x v="903"/>
    <x v="4"/>
    <s v="jazz"/>
  </r>
  <r>
    <n v="50000"/>
    <n v="151"/>
    <x v="2"/>
    <s v="US"/>
    <s v="USD"/>
    <n v="1451786137"/>
    <n v="1449194137"/>
    <b v="0"/>
    <n v="3"/>
    <b v="0"/>
    <s v="music/jazz"/>
    <n v="0.30199999999999999"/>
    <n v="50.333333333333336"/>
    <x v="904"/>
    <x v="904"/>
    <x v="4"/>
    <s v="jazz"/>
  </r>
  <r>
    <n v="6500"/>
    <n v="196"/>
    <x v="2"/>
    <s v="US"/>
    <s v="USD"/>
    <n v="1295847926"/>
    <n v="1290663926"/>
    <b v="0"/>
    <n v="6"/>
    <b v="0"/>
    <s v="music/jazz"/>
    <n v="3.0153846153846153"/>
    <n v="32.666666666666664"/>
    <x v="905"/>
    <x v="905"/>
    <x v="4"/>
    <s v="jazz"/>
  </r>
  <r>
    <n v="15000"/>
    <n v="0"/>
    <x v="2"/>
    <s v="US"/>
    <s v="USD"/>
    <n v="1394681590"/>
    <n v="1392093190"/>
    <b v="0"/>
    <n v="0"/>
    <b v="0"/>
    <s v="music/jazz"/>
    <n v="0"/>
    <e v="#DIV/0!"/>
    <x v="906"/>
    <x v="906"/>
    <x v="4"/>
    <s v="jazz"/>
  </r>
  <r>
    <n v="2900"/>
    <n v="0"/>
    <x v="2"/>
    <s v="US"/>
    <s v="USD"/>
    <n v="1315715823"/>
    <n v="1313123823"/>
    <b v="0"/>
    <n v="0"/>
    <b v="0"/>
    <s v="music/jazz"/>
    <n v="0"/>
    <e v="#DIV/0!"/>
    <x v="907"/>
    <x v="907"/>
    <x v="4"/>
    <s v="jazz"/>
  </r>
  <r>
    <n v="2500"/>
    <n v="0"/>
    <x v="2"/>
    <s v="US"/>
    <s v="USD"/>
    <n v="1280206740"/>
    <n v="1276283655"/>
    <b v="0"/>
    <n v="0"/>
    <b v="0"/>
    <s v="music/jazz"/>
    <n v="0"/>
    <e v="#DIV/0!"/>
    <x v="908"/>
    <x v="908"/>
    <x v="4"/>
    <s v="jazz"/>
  </r>
  <r>
    <n v="16000"/>
    <n v="520"/>
    <x v="2"/>
    <s v="US"/>
    <s v="USD"/>
    <n v="1343016000"/>
    <n v="1340296440"/>
    <b v="0"/>
    <n v="8"/>
    <b v="0"/>
    <s v="music/jazz"/>
    <n v="3.25"/>
    <n v="65"/>
    <x v="909"/>
    <x v="909"/>
    <x v="4"/>
    <s v="jazz"/>
  </r>
  <r>
    <n v="550"/>
    <n v="123"/>
    <x v="2"/>
    <s v="GB"/>
    <s v="GBP"/>
    <n v="1488546319"/>
    <n v="1483362319"/>
    <b v="0"/>
    <n v="5"/>
    <b v="0"/>
    <s v="music/jazz"/>
    <n v="22.363636363636363"/>
    <n v="24.6"/>
    <x v="910"/>
    <x v="910"/>
    <x v="4"/>
    <s v="jazz"/>
  </r>
  <r>
    <n v="100000"/>
    <n v="0"/>
    <x v="2"/>
    <s v="US"/>
    <s v="USD"/>
    <n v="1390522045"/>
    <n v="1388707645"/>
    <b v="0"/>
    <n v="0"/>
    <b v="0"/>
    <s v="music/jazz"/>
    <n v="0"/>
    <e v="#DIV/0!"/>
    <x v="911"/>
    <x v="911"/>
    <x v="4"/>
    <s v="jazz"/>
  </r>
  <r>
    <n v="3500"/>
    <n v="30"/>
    <x v="2"/>
    <s v="US"/>
    <s v="USD"/>
    <n v="1355197047"/>
    <n v="1350009447"/>
    <b v="0"/>
    <n v="2"/>
    <b v="0"/>
    <s v="music/jazz"/>
    <n v="0.85714285714285721"/>
    <n v="15"/>
    <x v="912"/>
    <x v="912"/>
    <x v="4"/>
    <s v="jazz"/>
  </r>
  <r>
    <n v="30000"/>
    <n v="1982"/>
    <x v="2"/>
    <s v="US"/>
    <s v="USD"/>
    <n v="1336188019"/>
    <n v="1333596019"/>
    <b v="0"/>
    <n v="24"/>
    <b v="0"/>
    <s v="music/jazz"/>
    <n v="6.6066666666666665"/>
    <n v="82.583333333333329"/>
    <x v="913"/>
    <x v="913"/>
    <x v="4"/>
    <s v="jazz"/>
  </r>
  <r>
    <n v="1500"/>
    <n v="0"/>
    <x v="2"/>
    <s v="US"/>
    <s v="USD"/>
    <n v="1345918747"/>
    <n v="1343326747"/>
    <b v="0"/>
    <n v="0"/>
    <b v="0"/>
    <s v="music/jazz"/>
    <n v="0"/>
    <e v="#DIV/0!"/>
    <x v="914"/>
    <x v="914"/>
    <x v="4"/>
    <s v="jazz"/>
  </r>
  <r>
    <n v="6500"/>
    <n v="375"/>
    <x v="2"/>
    <s v="US"/>
    <s v="USD"/>
    <n v="1330577940"/>
    <n v="1327853914"/>
    <b v="0"/>
    <n v="9"/>
    <b v="0"/>
    <s v="music/jazz"/>
    <n v="5.7692307692307692"/>
    <n v="41.666666666666664"/>
    <x v="915"/>
    <x v="915"/>
    <x v="4"/>
    <s v="jazz"/>
  </r>
  <r>
    <n v="3300"/>
    <n v="0"/>
    <x v="2"/>
    <s v="US"/>
    <s v="USD"/>
    <n v="1287723600"/>
    <n v="1284409734"/>
    <b v="0"/>
    <n v="0"/>
    <b v="0"/>
    <s v="music/jazz"/>
    <n v="0"/>
    <e v="#DIV/0!"/>
    <x v="916"/>
    <x v="916"/>
    <x v="4"/>
    <s v="jazz"/>
  </r>
  <r>
    <n v="5000"/>
    <n v="30"/>
    <x v="2"/>
    <s v="US"/>
    <s v="USD"/>
    <n v="1405305000"/>
    <n v="1402612730"/>
    <b v="0"/>
    <n v="1"/>
    <b v="0"/>
    <s v="music/jazz"/>
    <n v="0.6"/>
    <n v="30"/>
    <x v="917"/>
    <x v="917"/>
    <x v="4"/>
    <s v="jazz"/>
  </r>
  <r>
    <n v="3900"/>
    <n v="196"/>
    <x v="2"/>
    <s v="GB"/>
    <s v="GBP"/>
    <n v="1417474761"/>
    <n v="1414879161"/>
    <b v="0"/>
    <n v="10"/>
    <b v="0"/>
    <s v="music/jazz"/>
    <n v="5.0256410256410255"/>
    <n v="19.600000000000001"/>
    <x v="918"/>
    <x v="918"/>
    <x v="4"/>
    <s v="jazz"/>
  </r>
  <r>
    <n v="20000"/>
    <n v="100"/>
    <x v="2"/>
    <s v="US"/>
    <s v="USD"/>
    <n v="1355930645"/>
    <n v="1352906645"/>
    <b v="0"/>
    <n v="1"/>
    <b v="0"/>
    <s v="music/jazz"/>
    <n v="0.5"/>
    <n v="100"/>
    <x v="919"/>
    <x v="919"/>
    <x v="4"/>
    <s v="jazz"/>
  </r>
  <r>
    <n v="5500"/>
    <n v="0"/>
    <x v="2"/>
    <s v="US"/>
    <s v="USD"/>
    <n v="1384448822"/>
    <n v="1381853222"/>
    <b v="0"/>
    <n v="0"/>
    <b v="0"/>
    <s v="music/jazz"/>
    <n v="0"/>
    <e v="#DIV/0!"/>
    <x v="920"/>
    <x v="920"/>
    <x v="4"/>
    <s v="jazz"/>
  </r>
  <r>
    <n v="15000"/>
    <n v="4635"/>
    <x v="2"/>
    <s v="US"/>
    <s v="USD"/>
    <n v="1323666376"/>
    <n v="1320033976"/>
    <b v="0"/>
    <n v="20"/>
    <b v="0"/>
    <s v="music/jazz"/>
    <n v="30.9"/>
    <n v="231.75"/>
    <x v="921"/>
    <x v="921"/>
    <x v="4"/>
    <s v="jazz"/>
  </r>
  <r>
    <n v="27000"/>
    <n v="5680"/>
    <x v="2"/>
    <s v="US"/>
    <s v="USD"/>
    <n v="1412167393"/>
    <n v="1409143393"/>
    <b v="0"/>
    <n v="30"/>
    <b v="0"/>
    <s v="music/jazz"/>
    <n v="21.037037037037038"/>
    <n v="189.33333333333334"/>
    <x v="922"/>
    <x v="922"/>
    <x v="4"/>
    <s v="jazz"/>
  </r>
  <r>
    <n v="15000"/>
    <n v="330"/>
    <x v="2"/>
    <s v="US"/>
    <s v="USD"/>
    <n v="1416614523"/>
    <n v="1414018923"/>
    <b v="0"/>
    <n v="6"/>
    <b v="0"/>
    <s v="music/jazz"/>
    <n v="2.1999999999999997"/>
    <n v="55"/>
    <x v="923"/>
    <x v="923"/>
    <x v="4"/>
    <s v="jazz"/>
  </r>
  <r>
    <n v="3000"/>
    <n v="327"/>
    <x v="2"/>
    <s v="US"/>
    <s v="USD"/>
    <n v="1360795069"/>
    <n v="1358203069"/>
    <b v="0"/>
    <n v="15"/>
    <b v="0"/>
    <s v="music/jazz"/>
    <n v="10.9"/>
    <n v="21.8"/>
    <x v="924"/>
    <x v="924"/>
    <x v="4"/>
    <s v="jazz"/>
  </r>
  <r>
    <n v="6000"/>
    <n v="160"/>
    <x v="2"/>
    <s v="US"/>
    <s v="USD"/>
    <n v="1385590111"/>
    <n v="1382994511"/>
    <b v="0"/>
    <n v="5"/>
    <b v="0"/>
    <s v="music/jazz"/>
    <n v="2.666666666666667"/>
    <n v="32"/>
    <x v="925"/>
    <x v="925"/>
    <x v="4"/>
    <s v="jazz"/>
  </r>
  <r>
    <n v="7000"/>
    <n v="0"/>
    <x v="2"/>
    <s v="US"/>
    <s v="USD"/>
    <n v="1278628800"/>
    <n v="1276043330"/>
    <b v="0"/>
    <n v="0"/>
    <b v="0"/>
    <s v="music/jazz"/>
    <n v="0"/>
    <e v="#DIV/0!"/>
    <x v="926"/>
    <x v="926"/>
    <x v="4"/>
    <s v="jazz"/>
  </r>
  <r>
    <n v="20000"/>
    <n v="0"/>
    <x v="2"/>
    <s v="US"/>
    <s v="USD"/>
    <n v="1337024695"/>
    <n v="1334432695"/>
    <b v="0"/>
    <n v="0"/>
    <b v="0"/>
    <s v="music/jazz"/>
    <n v="0"/>
    <e v="#DIV/0!"/>
    <x v="927"/>
    <x v="927"/>
    <x v="4"/>
    <s v="jazz"/>
  </r>
  <r>
    <n v="14500"/>
    <n v="1575"/>
    <x v="2"/>
    <s v="US"/>
    <s v="USD"/>
    <n v="1353196800"/>
    <n v="1348864913"/>
    <b v="0"/>
    <n v="28"/>
    <b v="0"/>
    <s v="music/jazz"/>
    <n v="10.86206896551724"/>
    <n v="56.25"/>
    <x v="928"/>
    <x v="928"/>
    <x v="4"/>
    <s v="jazz"/>
  </r>
  <r>
    <n v="500"/>
    <n v="0"/>
    <x v="2"/>
    <s v="US"/>
    <s v="USD"/>
    <n v="1333946569"/>
    <n v="1331358169"/>
    <b v="0"/>
    <n v="0"/>
    <b v="0"/>
    <s v="music/jazz"/>
    <n v="0"/>
    <e v="#DIV/0!"/>
    <x v="929"/>
    <x v="929"/>
    <x v="4"/>
    <s v="jazz"/>
  </r>
  <r>
    <n v="900"/>
    <n v="345"/>
    <x v="2"/>
    <s v="US"/>
    <s v="USD"/>
    <n v="1277501520"/>
    <n v="1273874306"/>
    <b v="0"/>
    <n v="5"/>
    <b v="0"/>
    <s v="music/jazz"/>
    <n v="38.333333333333336"/>
    <n v="69"/>
    <x v="930"/>
    <x v="930"/>
    <x v="4"/>
    <s v="jazz"/>
  </r>
  <r>
    <n v="2000"/>
    <n v="131"/>
    <x v="2"/>
    <s v="GB"/>
    <s v="GBP"/>
    <n v="1395007200"/>
    <n v="1392021502"/>
    <b v="0"/>
    <n v="7"/>
    <b v="0"/>
    <s v="music/jazz"/>
    <n v="6.5500000000000007"/>
    <n v="18.714285714285715"/>
    <x v="931"/>
    <x v="931"/>
    <x v="4"/>
    <s v="jazz"/>
  </r>
  <r>
    <n v="9500"/>
    <n v="1381"/>
    <x v="2"/>
    <s v="US"/>
    <s v="USD"/>
    <n v="1363990545"/>
    <n v="1360106145"/>
    <b v="0"/>
    <n v="30"/>
    <b v="0"/>
    <s v="music/jazz"/>
    <n v="14.536842105263158"/>
    <n v="46.033333333333331"/>
    <x v="932"/>
    <x v="932"/>
    <x v="4"/>
    <s v="jazz"/>
  </r>
  <r>
    <n v="2000"/>
    <n v="120"/>
    <x v="2"/>
    <s v="US"/>
    <s v="USD"/>
    <n v="1399867409"/>
    <n v="1394683409"/>
    <b v="0"/>
    <n v="2"/>
    <b v="0"/>
    <s v="music/jazz"/>
    <n v="6"/>
    <n v="60"/>
    <x v="933"/>
    <x v="933"/>
    <x v="4"/>
    <s v="jazz"/>
  </r>
  <r>
    <n v="5000"/>
    <n v="1520"/>
    <x v="2"/>
    <s v="CA"/>
    <s v="CAD"/>
    <n v="1399183200"/>
    <n v="1396633284"/>
    <b v="0"/>
    <n v="30"/>
    <b v="0"/>
    <s v="music/jazz"/>
    <n v="30.4"/>
    <n v="50.666666666666664"/>
    <x v="934"/>
    <x v="934"/>
    <x v="4"/>
    <s v="jazz"/>
  </r>
  <r>
    <n v="3500"/>
    <n v="50"/>
    <x v="2"/>
    <s v="US"/>
    <s v="USD"/>
    <n v="1454054429"/>
    <n v="1451462429"/>
    <b v="0"/>
    <n v="2"/>
    <b v="0"/>
    <s v="music/jazz"/>
    <n v="1.4285714285714286"/>
    <n v="25"/>
    <x v="935"/>
    <x v="935"/>
    <x v="4"/>
    <s v="jazz"/>
  </r>
  <r>
    <n v="1400"/>
    <n v="0"/>
    <x v="2"/>
    <s v="US"/>
    <s v="USD"/>
    <n v="1326916800"/>
    <n v="1323131689"/>
    <b v="0"/>
    <n v="0"/>
    <b v="0"/>
    <s v="music/jazz"/>
    <n v="0"/>
    <e v="#DIV/0!"/>
    <x v="936"/>
    <x v="936"/>
    <x v="4"/>
    <s v="jazz"/>
  </r>
  <r>
    <n v="3500"/>
    <n v="40"/>
    <x v="2"/>
    <s v="US"/>
    <s v="USD"/>
    <n v="1383509357"/>
    <n v="1380913757"/>
    <b v="0"/>
    <n v="2"/>
    <b v="0"/>
    <s v="music/jazz"/>
    <n v="1.1428571428571428"/>
    <n v="20"/>
    <x v="937"/>
    <x v="937"/>
    <x v="4"/>
    <s v="jazz"/>
  </r>
  <r>
    <n v="7000"/>
    <n v="25"/>
    <x v="2"/>
    <s v="US"/>
    <s v="USD"/>
    <n v="1346585448"/>
    <n v="1343993448"/>
    <b v="0"/>
    <n v="1"/>
    <b v="0"/>
    <s v="music/jazz"/>
    <n v="0.35714285714285715"/>
    <n v="25"/>
    <x v="938"/>
    <x v="938"/>
    <x v="4"/>
    <s v="jazz"/>
  </r>
  <r>
    <n v="2750"/>
    <n v="40"/>
    <x v="2"/>
    <s v="US"/>
    <s v="USD"/>
    <n v="1372622280"/>
    <n v="1369246738"/>
    <b v="0"/>
    <n v="2"/>
    <b v="0"/>
    <s v="music/jazz"/>
    <n v="1.4545454545454546"/>
    <n v="20"/>
    <x v="939"/>
    <x v="939"/>
    <x v="4"/>
    <s v="jazz"/>
  </r>
  <r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940"/>
    <x v="940"/>
    <x v="2"/>
    <s v="wearables"/>
  </r>
  <r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941"/>
    <x v="941"/>
    <x v="2"/>
    <s v="wearables"/>
  </r>
  <r>
    <n v="7500"/>
    <n v="668"/>
    <x v="2"/>
    <s v="US"/>
    <s v="USD"/>
    <n v="1455826460"/>
    <n v="1452716060"/>
    <b v="0"/>
    <n v="16"/>
    <b v="0"/>
    <s v="technology/wearables"/>
    <n v="8.9066666666666663"/>
    <n v="41.75"/>
    <x v="942"/>
    <x v="942"/>
    <x v="2"/>
    <s v="wearables"/>
  </r>
  <r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943"/>
    <x v="943"/>
    <x v="2"/>
    <s v="wearables"/>
  </r>
  <r>
    <n v="50000"/>
    <n v="6663"/>
    <x v="2"/>
    <s v="US"/>
    <s v="USD"/>
    <n v="1460988000"/>
    <n v="1458050450"/>
    <b v="0"/>
    <n v="96"/>
    <b v="0"/>
    <s v="technology/wearables"/>
    <n v="13.325999999999999"/>
    <n v="69.40625"/>
    <x v="944"/>
    <x v="944"/>
    <x v="2"/>
    <s v="wearables"/>
  </r>
  <r>
    <n v="100000"/>
    <n v="2484"/>
    <x v="2"/>
    <s v="FR"/>
    <s v="EUR"/>
    <n v="1487462340"/>
    <n v="1482958626"/>
    <b v="0"/>
    <n v="16"/>
    <b v="0"/>
    <s v="technology/wearables"/>
    <n v="2.484"/>
    <n v="155.25"/>
    <x v="945"/>
    <x v="945"/>
    <x v="2"/>
    <s v="wearables"/>
  </r>
  <r>
    <n v="15000"/>
    <n v="286"/>
    <x v="2"/>
    <s v="US"/>
    <s v="USD"/>
    <n v="1473444048"/>
    <n v="1470852048"/>
    <b v="0"/>
    <n v="5"/>
    <b v="0"/>
    <s v="technology/wearables"/>
    <n v="1.9066666666666665"/>
    <n v="57.2"/>
    <x v="946"/>
    <x v="946"/>
    <x v="2"/>
    <s v="wearables"/>
  </r>
  <r>
    <n v="850"/>
    <n v="0"/>
    <x v="2"/>
    <s v="US"/>
    <s v="USD"/>
    <n v="1467312306"/>
    <n v="1462128306"/>
    <b v="0"/>
    <n v="0"/>
    <b v="0"/>
    <s v="technology/wearables"/>
    <n v="0"/>
    <e v="#DIV/0!"/>
    <x v="947"/>
    <x v="947"/>
    <x v="2"/>
    <s v="wearables"/>
  </r>
  <r>
    <n v="4000"/>
    <n v="480"/>
    <x v="2"/>
    <s v="NL"/>
    <s v="EUR"/>
    <n v="1457812364"/>
    <n v="1455220364"/>
    <b v="0"/>
    <n v="8"/>
    <b v="0"/>
    <s v="technology/wearables"/>
    <n v="12"/>
    <n v="60"/>
    <x v="948"/>
    <x v="948"/>
    <x v="2"/>
    <s v="wearables"/>
  </r>
  <r>
    <n v="20000"/>
    <n v="273"/>
    <x v="2"/>
    <s v="DE"/>
    <s v="EUR"/>
    <n v="1456016576"/>
    <n v="1450832576"/>
    <b v="0"/>
    <n v="7"/>
    <b v="0"/>
    <s v="technology/wearables"/>
    <n v="1.365"/>
    <n v="39"/>
    <x v="949"/>
    <x v="949"/>
    <x v="2"/>
    <s v="wearables"/>
  </r>
  <r>
    <n v="5000"/>
    <n v="1402"/>
    <x v="2"/>
    <s v="CA"/>
    <s v="CAD"/>
    <n v="1453053661"/>
    <n v="1450461661"/>
    <b v="0"/>
    <n v="24"/>
    <b v="0"/>
    <s v="technology/wearables"/>
    <n v="28.04"/>
    <n v="58.416666666666664"/>
    <x v="950"/>
    <x v="950"/>
    <x v="2"/>
    <s v="wearables"/>
  </r>
  <r>
    <n v="50000"/>
    <n v="19195"/>
    <x v="2"/>
    <s v="US"/>
    <s v="USD"/>
    <n v="1465054872"/>
    <n v="1461166872"/>
    <b v="0"/>
    <n v="121"/>
    <b v="0"/>
    <s v="technology/wearables"/>
    <n v="38.39"/>
    <n v="158.63636363636363"/>
    <x v="951"/>
    <x v="951"/>
    <x v="2"/>
    <s v="wearables"/>
  </r>
  <r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952"/>
    <x v="952"/>
    <x v="2"/>
    <s v="wearables"/>
  </r>
  <r>
    <n v="15000"/>
    <n v="126"/>
    <x v="2"/>
    <s v="US"/>
    <s v="USD"/>
    <n v="1422158199"/>
    <n v="1419566199"/>
    <b v="0"/>
    <n v="5"/>
    <b v="0"/>
    <s v="technology/wearables"/>
    <n v="0.84"/>
    <n v="25.2"/>
    <x v="953"/>
    <x v="953"/>
    <x v="2"/>
    <s v="wearables"/>
  </r>
  <r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954"/>
    <x v="954"/>
    <x v="2"/>
    <s v="wearables"/>
  </r>
  <r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955"/>
    <x v="955"/>
    <x v="2"/>
    <s v="wearables"/>
  </r>
  <r>
    <n v="50000"/>
    <n v="861"/>
    <x v="2"/>
    <s v="US"/>
    <s v="USD"/>
    <n v="1430081759"/>
    <n v="1424901359"/>
    <b v="0"/>
    <n v="17"/>
    <b v="0"/>
    <s v="technology/wearables"/>
    <n v="1.722"/>
    <n v="50.647058823529413"/>
    <x v="956"/>
    <x v="956"/>
    <x v="2"/>
    <s v="wearables"/>
  </r>
  <r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957"/>
    <x v="957"/>
    <x v="2"/>
    <s v="wearables"/>
  </r>
  <r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958"/>
    <x v="958"/>
    <x v="2"/>
    <s v="wearables"/>
  </r>
  <r>
    <n v="50000"/>
    <n v="19430"/>
    <x v="2"/>
    <s v="US"/>
    <s v="USD"/>
    <n v="1421640665"/>
    <n v="1419048665"/>
    <b v="0"/>
    <n v="171"/>
    <b v="0"/>
    <s v="technology/wearables"/>
    <n v="38.86"/>
    <n v="113.62573099415205"/>
    <x v="959"/>
    <x v="959"/>
    <x v="2"/>
    <s v="wearables"/>
  </r>
  <r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960"/>
    <x v="960"/>
    <x v="2"/>
    <s v="wearables"/>
  </r>
  <r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961"/>
    <x v="961"/>
    <x v="2"/>
    <s v="wearables"/>
  </r>
  <r>
    <n v="2500"/>
    <n v="712"/>
    <x v="2"/>
    <s v="US"/>
    <s v="USD"/>
    <n v="1455210353"/>
    <n v="1451927153"/>
    <b v="0"/>
    <n v="37"/>
    <b v="0"/>
    <s v="technology/wearables"/>
    <n v="28.48"/>
    <n v="19.243243243243242"/>
    <x v="962"/>
    <x v="962"/>
    <x v="2"/>
    <s v="wearables"/>
  </r>
  <r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963"/>
    <x v="963"/>
    <x v="2"/>
    <s v="wearables"/>
  </r>
  <r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964"/>
    <x v="964"/>
    <x v="2"/>
    <s v="wearables"/>
  </r>
  <r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965"/>
    <x v="965"/>
    <x v="2"/>
    <s v="wearables"/>
  </r>
  <r>
    <n v="12000"/>
    <n v="1776"/>
    <x v="2"/>
    <s v="US"/>
    <s v="USD"/>
    <n v="1475766932"/>
    <n v="1473174932"/>
    <b v="0"/>
    <n v="30"/>
    <b v="0"/>
    <s v="technology/wearables"/>
    <n v="14.799999999999999"/>
    <n v="59.2"/>
    <x v="966"/>
    <x v="966"/>
    <x v="2"/>
    <s v="wearables"/>
  </r>
  <r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967"/>
    <x v="967"/>
    <x v="2"/>
    <s v="wearables"/>
  </r>
  <r>
    <n v="8000"/>
    <n v="106"/>
    <x v="2"/>
    <s v="US"/>
    <s v="USD"/>
    <n v="1408134034"/>
    <n v="1405542034"/>
    <b v="0"/>
    <n v="4"/>
    <b v="0"/>
    <s v="technology/wearables"/>
    <n v="1.325"/>
    <n v="26.5"/>
    <x v="968"/>
    <x v="968"/>
    <x v="2"/>
    <s v="wearables"/>
  </r>
  <r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969"/>
    <x v="969"/>
    <x v="2"/>
    <s v="wearables"/>
  </r>
  <r>
    <n v="5000"/>
    <n v="2296"/>
    <x v="2"/>
    <s v="CA"/>
    <s v="CAD"/>
    <n v="1485147540"/>
    <n v="1481951853"/>
    <b v="0"/>
    <n v="14"/>
    <b v="0"/>
    <s v="technology/wearables"/>
    <n v="45.92"/>
    <n v="164"/>
    <x v="970"/>
    <x v="970"/>
    <x v="2"/>
    <s v="wearables"/>
  </r>
  <r>
    <n v="100000"/>
    <n v="226"/>
    <x v="2"/>
    <s v="US"/>
    <s v="USD"/>
    <n v="1433178060"/>
    <n v="1429290060"/>
    <b v="0"/>
    <n v="5"/>
    <b v="0"/>
    <s v="technology/wearables"/>
    <n v="0.22599999999999998"/>
    <n v="45.2"/>
    <x v="971"/>
    <x v="971"/>
    <x v="2"/>
    <s v="wearables"/>
  </r>
  <r>
    <n v="20000"/>
    <n v="6925"/>
    <x v="2"/>
    <s v="US"/>
    <s v="USD"/>
    <n v="1409813940"/>
    <n v="1407271598"/>
    <b v="0"/>
    <n v="45"/>
    <b v="0"/>
    <s v="technology/wearables"/>
    <n v="34.625"/>
    <n v="153.88888888888889"/>
    <x v="972"/>
    <x v="972"/>
    <x v="2"/>
    <s v="wearables"/>
  </r>
  <r>
    <n v="20000"/>
    <n v="411"/>
    <x v="2"/>
    <s v="US"/>
    <s v="USD"/>
    <n v="1447032093"/>
    <n v="1441844493"/>
    <b v="0"/>
    <n v="8"/>
    <b v="0"/>
    <s v="technology/wearables"/>
    <n v="2.0549999999999997"/>
    <n v="51.375"/>
    <x v="973"/>
    <x v="973"/>
    <x v="2"/>
    <s v="wearables"/>
  </r>
  <r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974"/>
    <x v="974"/>
    <x v="2"/>
    <s v="wearables"/>
  </r>
  <r>
    <n v="100000"/>
    <n v="2607"/>
    <x v="2"/>
    <s v="US"/>
    <s v="USD"/>
    <n v="1467132185"/>
    <n v="1461948185"/>
    <b v="0"/>
    <n v="24"/>
    <b v="0"/>
    <s v="technology/wearables"/>
    <n v="2.6069999999999998"/>
    <n v="108.625"/>
    <x v="975"/>
    <x v="975"/>
    <x v="2"/>
    <s v="wearables"/>
  </r>
  <r>
    <n v="150000"/>
    <n v="2889"/>
    <x v="2"/>
    <s v="AU"/>
    <s v="AUD"/>
    <n v="1439515497"/>
    <n v="1435627497"/>
    <b v="0"/>
    <n v="18"/>
    <b v="0"/>
    <s v="technology/wearables"/>
    <n v="1.9259999999999999"/>
    <n v="160.5"/>
    <x v="976"/>
    <x v="976"/>
    <x v="2"/>
    <s v="wearables"/>
  </r>
  <r>
    <n v="2700"/>
    <n v="909"/>
    <x v="2"/>
    <s v="AT"/>
    <s v="EUR"/>
    <n v="1456094197"/>
    <n v="1453502197"/>
    <b v="0"/>
    <n v="12"/>
    <b v="0"/>
    <s v="technology/wearables"/>
    <n v="33.666666666666664"/>
    <n v="75.75"/>
    <x v="977"/>
    <x v="977"/>
    <x v="2"/>
    <s v="wearables"/>
  </r>
  <r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978"/>
    <x v="978"/>
    <x v="2"/>
    <s v="wearables"/>
  </r>
  <r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979"/>
    <x v="979"/>
    <x v="2"/>
    <s v="wearables"/>
  </r>
  <r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980"/>
    <x v="980"/>
    <x v="2"/>
    <s v="wearables"/>
  </r>
  <r>
    <n v="88888"/>
    <n v="11"/>
    <x v="2"/>
    <s v="US"/>
    <s v="USD"/>
    <n v="1407624222"/>
    <n v="1405032222"/>
    <b v="0"/>
    <n v="4"/>
    <b v="0"/>
    <s v="technology/wearables"/>
    <n v="1.2375123751237513E-2"/>
    <n v="2.75"/>
    <x v="981"/>
    <x v="981"/>
    <x v="2"/>
    <s v="wearables"/>
  </r>
  <r>
    <n v="17500"/>
    <n v="3"/>
    <x v="2"/>
    <s v="US"/>
    <s v="USD"/>
    <n v="1475431486"/>
    <n v="1472839486"/>
    <b v="0"/>
    <n v="3"/>
    <b v="0"/>
    <s v="technology/wearables"/>
    <n v="1.7142857142857144E-2"/>
    <n v="1"/>
    <x v="982"/>
    <x v="982"/>
    <x v="2"/>
    <s v="wearables"/>
  </r>
  <r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983"/>
    <x v="983"/>
    <x v="2"/>
    <s v="wearables"/>
  </r>
  <r>
    <n v="10000"/>
    <n v="106"/>
    <x v="2"/>
    <s v="US"/>
    <s v="USD"/>
    <n v="1427507208"/>
    <n v="1424918808"/>
    <b v="0"/>
    <n v="3"/>
    <b v="0"/>
    <s v="technology/wearables"/>
    <n v="1.06"/>
    <n v="35.333333333333336"/>
    <x v="984"/>
    <x v="984"/>
    <x v="2"/>
    <s v="wearables"/>
  </r>
  <r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985"/>
    <x v="985"/>
    <x v="2"/>
    <s v="wearables"/>
  </r>
  <r>
    <n v="20000"/>
    <n v="2550"/>
    <x v="2"/>
    <s v="GB"/>
    <s v="GBP"/>
    <n v="1452384000"/>
    <n v="1447698300"/>
    <b v="0"/>
    <n v="23"/>
    <b v="0"/>
    <s v="technology/wearables"/>
    <n v="12.75"/>
    <n v="110.8695652173913"/>
    <x v="986"/>
    <x v="986"/>
    <x v="2"/>
    <s v="wearables"/>
  </r>
  <r>
    <n v="50000"/>
    <n v="6610"/>
    <x v="2"/>
    <s v="NL"/>
    <s v="EUR"/>
    <n v="1403507050"/>
    <n v="1400051050"/>
    <b v="0"/>
    <n v="41"/>
    <b v="0"/>
    <s v="technology/wearables"/>
    <n v="13.22"/>
    <n v="161.21951219512195"/>
    <x v="987"/>
    <x v="987"/>
    <x v="2"/>
    <s v="wearables"/>
  </r>
  <r>
    <n v="5000"/>
    <n v="0"/>
    <x v="2"/>
    <s v="IT"/>
    <s v="EUR"/>
    <n v="1475310825"/>
    <n v="1472718825"/>
    <b v="0"/>
    <n v="0"/>
    <b v="0"/>
    <s v="technology/wearables"/>
    <n v="0"/>
    <e v="#DIV/0!"/>
    <x v="988"/>
    <x v="988"/>
    <x v="2"/>
    <s v="wearables"/>
  </r>
  <r>
    <n v="10000"/>
    <n v="1677"/>
    <x v="2"/>
    <s v="US"/>
    <s v="USD"/>
    <n v="1475101495"/>
    <n v="1472509495"/>
    <b v="0"/>
    <n v="32"/>
    <b v="0"/>
    <s v="technology/wearables"/>
    <n v="16.77"/>
    <n v="52.40625"/>
    <x v="989"/>
    <x v="989"/>
    <x v="2"/>
    <s v="wearables"/>
  </r>
  <r>
    <n v="25000"/>
    <n v="26"/>
    <x v="2"/>
    <s v="US"/>
    <s v="USD"/>
    <n v="1409770164"/>
    <n v="1407178164"/>
    <b v="0"/>
    <n v="2"/>
    <b v="0"/>
    <s v="technology/wearables"/>
    <n v="0.104"/>
    <n v="13"/>
    <x v="990"/>
    <x v="990"/>
    <x v="2"/>
    <s v="wearables"/>
  </r>
  <r>
    <n v="5000"/>
    <n v="212"/>
    <x v="2"/>
    <s v="GB"/>
    <s v="GBP"/>
    <n v="1468349460"/>
    <n v="1466186988"/>
    <b v="0"/>
    <n v="7"/>
    <b v="0"/>
    <s v="technology/wearables"/>
    <n v="4.24"/>
    <n v="30.285714285714285"/>
    <x v="991"/>
    <x v="991"/>
    <x v="2"/>
    <s v="wearables"/>
  </r>
  <r>
    <n v="100000"/>
    <n v="467"/>
    <x v="2"/>
    <s v="US"/>
    <s v="USD"/>
    <n v="1462655519"/>
    <n v="1457475119"/>
    <b v="0"/>
    <n v="4"/>
    <b v="0"/>
    <s v="technology/wearables"/>
    <n v="0.46699999999999997"/>
    <n v="116.75"/>
    <x v="992"/>
    <x v="992"/>
    <x v="2"/>
    <s v="wearables"/>
  </r>
  <r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993"/>
    <x v="993"/>
    <x v="2"/>
    <s v="wearables"/>
  </r>
  <r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994"/>
    <x v="994"/>
    <x v="2"/>
    <s v="wearables"/>
  </r>
  <r>
    <n v="10000"/>
    <n v="726"/>
    <x v="2"/>
    <s v="US"/>
    <s v="USD"/>
    <n v="1417276800"/>
    <n v="1415140480"/>
    <b v="0"/>
    <n v="9"/>
    <b v="0"/>
    <s v="technology/wearables"/>
    <n v="7.26"/>
    <n v="80.666666666666671"/>
    <x v="995"/>
    <x v="995"/>
    <x v="2"/>
    <s v="wearables"/>
  </r>
  <r>
    <n v="4000"/>
    <n v="65"/>
    <x v="2"/>
    <s v="US"/>
    <s v="USD"/>
    <n v="1406474820"/>
    <n v="1403902060"/>
    <b v="0"/>
    <n v="5"/>
    <b v="0"/>
    <s v="technology/wearables"/>
    <n v="1.625"/>
    <n v="13"/>
    <x v="996"/>
    <x v="996"/>
    <x v="2"/>
    <s v="wearables"/>
  </r>
  <r>
    <n v="5000"/>
    <n v="65"/>
    <x v="2"/>
    <s v="US"/>
    <s v="USD"/>
    <n v="1417145297"/>
    <n v="1414549697"/>
    <b v="0"/>
    <n v="8"/>
    <b v="0"/>
    <s v="technology/wearables"/>
    <n v="1.3"/>
    <n v="8.125"/>
    <x v="997"/>
    <x v="997"/>
    <x v="2"/>
    <s v="wearables"/>
  </r>
  <r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998"/>
    <x v="998"/>
    <x v="2"/>
    <s v="wearables"/>
  </r>
  <r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999"/>
    <x v="999"/>
    <x v="2"/>
    <s v="wearables"/>
  </r>
  <r>
    <n v="894700"/>
    <n v="19824"/>
    <x v="1"/>
    <s v="US"/>
    <s v="USD"/>
    <n v="1489537560"/>
    <n v="1484357160"/>
    <b v="0"/>
    <n v="6"/>
    <b v="0"/>
    <s v="technology/wearables"/>
    <n v="2.2157147647256061"/>
    <n v="3304"/>
    <x v="1000"/>
    <x v="1000"/>
    <x v="2"/>
    <s v="wearables"/>
  </r>
  <r>
    <n v="5000"/>
    <n v="5200"/>
    <x v="1"/>
    <s v="GB"/>
    <s v="GBP"/>
    <n v="1485796613"/>
    <n v="1481908613"/>
    <b v="0"/>
    <n v="4"/>
    <b v="0"/>
    <s v="technology/wearables"/>
    <n v="104"/>
    <n v="1300"/>
    <x v="1001"/>
    <x v="1001"/>
    <x v="2"/>
    <s v="wearables"/>
  </r>
  <r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1002"/>
    <x v="1002"/>
    <x v="2"/>
    <s v="wearables"/>
  </r>
  <r>
    <n v="20000"/>
    <n v="3211"/>
    <x v="1"/>
    <s v="FR"/>
    <s v="EUR"/>
    <n v="1489680061"/>
    <n v="1487091661"/>
    <b v="0"/>
    <n v="15"/>
    <b v="0"/>
    <s v="technology/wearables"/>
    <n v="16.055"/>
    <n v="214.06666666666666"/>
    <x v="1003"/>
    <x v="1003"/>
    <x v="2"/>
    <s v="wearables"/>
  </r>
  <r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1004"/>
    <x v="1004"/>
    <x v="2"/>
    <s v="wearables"/>
  </r>
  <r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1005"/>
    <x v="1005"/>
    <x v="2"/>
    <s v="wearables"/>
  </r>
  <r>
    <n v="4000"/>
    <n v="234"/>
    <x v="1"/>
    <s v="US"/>
    <s v="USD"/>
    <n v="1418368260"/>
    <n v="1417654672"/>
    <b v="0"/>
    <n v="8"/>
    <b v="0"/>
    <s v="technology/wearables"/>
    <n v="5.8500000000000005"/>
    <n v="29.25"/>
    <x v="1006"/>
    <x v="1006"/>
    <x v="2"/>
    <s v="wearables"/>
  </r>
  <r>
    <n v="30000"/>
    <n v="13296"/>
    <x v="1"/>
    <s v="US"/>
    <s v="USD"/>
    <n v="1481727623"/>
    <n v="1478095223"/>
    <b v="0"/>
    <n v="76"/>
    <b v="0"/>
    <s v="technology/wearables"/>
    <n v="44.32"/>
    <n v="174.94736842105263"/>
    <x v="1007"/>
    <x v="1007"/>
    <x v="2"/>
    <s v="wearables"/>
  </r>
  <r>
    <n v="93500"/>
    <n v="250"/>
    <x v="1"/>
    <s v="MX"/>
    <s v="MXN"/>
    <n v="1482953115"/>
    <n v="1480361115"/>
    <b v="0"/>
    <n v="1"/>
    <b v="0"/>
    <s v="technology/wearables"/>
    <n v="0.26737967914438499"/>
    <n v="250"/>
    <x v="1008"/>
    <x v="1008"/>
    <x v="2"/>
    <s v="wearables"/>
  </r>
  <r>
    <n v="50000"/>
    <n v="6565"/>
    <x v="1"/>
    <s v="US"/>
    <s v="USD"/>
    <n v="1466346646"/>
    <n v="1463754646"/>
    <b v="0"/>
    <n v="101"/>
    <b v="0"/>
    <s v="technology/wearables"/>
    <n v="13.13"/>
    <n v="65"/>
    <x v="1009"/>
    <x v="1009"/>
    <x v="2"/>
    <s v="wearables"/>
  </r>
  <r>
    <n v="115250"/>
    <n v="220"/>
    <x v="1"/>
    <s v="US"/>
    <s v="USD"/>
    <n v="1473044340"/>
    <n v="1468180462"/>
    <b v="0"/>
    <n v="4"/>
    <b v="0"/>
    <s v="technology/wearables"/>
    <n v="0.19088937093275488"/>
    <n v="55"/>
    <x v="1010"/>
    <x v="1010"/>
    <x v="2"/>
    <s v="wearables"/>
  </r>
  <r>
    <n v="20000"/>
    <n v="75"/>
    <x v="1"/>
    <s v="US"/>
    <s v="USD"/>
    <n v="1418938395"/>
    <n v="1415050395"/>
    <b v="0"/>
    <n v="1"/>
    <b v="0"/>
    <s v="technology/wearables"/>
    <n v="0.375"/>
    <n v="75"/>
    <x v="1011"/>
    <x v="1011"/>
    <x v="2"/>
    <s v="wearables"/>
  </r>
  <r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1012"/>
    <x v="1012"/>
    <x v="2"/>
    <s v="wearables"/>
  </r>
  <r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1013"/>
    <x v="1013"/>
    <x v="2"/>
    <s v="wearables"/>
  </r>
  <r>
    <n v="10000"/>
    <n v="3060"/>
    <x v="1"/>
    <s v="US"/>
    <s v="USD"/>
    <n v="1420070615"/>
    <n v="1415750615"/>
    <b v="0"/>
    <n v="16"/>
    <b v="0"/>
    <s v="technology/wearables"/>
    <n v="30.599999999999998"/>
    <n v="191.25"/>
    <x v="1014"/>
    <x v="1014"/>
    <x v="2"/>
    <s v="wearables"/>
  </r>
  <r>
    <n v="9000"/>
    <n v="240"/>
    <x v="1"/>
    <s v="CH"/>
    <s v="CHF"/>
    <n v="1448489095"/>
    <n v="1445893495"/>
    <b v="0"/>
    <n v="6"/>
    <b v="0"/>
    <s v="technology/wearables"/>
    <n v="2.666666666666667"/>
    <n v="40"/>
    <x v="1015"/>
    <x v="1015"/>
    <x v="2"/>
    <s v="wearables"/>
  </r>
  <r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1016"/>
    <x v="1016"/>
    <x v="2"/>
    <s v="wearables"/>
  </r>
  <r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1017"/>
    <x v="1017"/>
    <x v="2"/>
    <s v="wearables"/>
  </r>
  <r>
    <n v="20000"/>
    <n v="621"/>
    <x v="1"/>
    <s v="US"/>
    <s v="USD"/>
    <n v="1468496933"/>
    <n v="1465904933"/>
    <b v="0"/>
    <n v="7"/>
    <b v="0"/>
    <s v="technology/wearables"/>
    <n v="3.105"/>
    <n v="88.714285714285708"/>
    <x v="1018"/>
    <x v="1018"/>
    <x v="2"/>
    <s v="wearables"/>
  </r>
  <r>
    <n v="45000"/>
    <n v="21300"/>
    <x v="1"/>
    <s v="US"/>
    <s v="USD"/>
    <n v="1423092149"/>
    <n v="1420500149"/>
    <b v="0"/>
    <n v="400"/>
    <b v="0"/>
    <s v="technology/wearables"/>
    <n v="47.333333333333336"/>
    <n v="53.25"/>
    <x v="1019"/>
    <x v="1019"/>
    <x v="2"/>
    <s v="wearables"/>
  </r>
  <r>
    <n v="1550"/>
    <n v="3186"/>
    <x v="0"/>
    <s v="CA"/>
    <s v="CAD"/>
    <n v="1433206020"/>
    <n v="1430617209"/>
    <b v="0"/>
    <n v="30"/>
    <b v="1"/>
    <s v="music/electronic music"/>
    <n v="205.54838709677421"/>
    <n v="106.2"/>
    <x v="1020"/>
    <x v="1020"/>
    <x v="4"/>
    <s v="electronic music"/>
  </r>
  <r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1021"/>
    <x v="1021"/>
    <x v="4"/>
    <s v="electronic music"/>
  </r>
  <r>
    <n v="2000"/>
    <n v="2298"/>
    <x v="0"/>
    <s v="US"/>
    <s v="USD"/>
    <n v="1431876677"/>
    <n v="1429284677"/>
    <b v="1"/>
    <n v="74"/>
    <b v="1"/>
    <s v="music/electronic music"/>
    <n v="114.9"/>
    <n v="31.054054054054053"/>
    <x v="1022"/>
    <x v="1022"/>
    <x v="4"/>
    <s v="electronic music"/>
  </r>
  <r>
    <n v="2000"/>
    <n v="4743"/>
    <x v="0"/>
    <s v="GB"/>
    <s v="GBP"/>
    <n v="1434837861"/>
    <n v="1432245861"/>
    <b v="0"/>
    <n v="131"/>
    <b v="1"/>
    <s v="music/electronic music"/>
    <n v="237.15"/>
    <n v="36.206106870229007"/>
    <x v="1023"/>
    <x v="1023"/>
    <x v="4"/>
    <s v="electronic music"/>
  </r>
  <r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1024"/>
    <x v="1024"/>
    <x v="4"/>
    <s v="electronic music"/>
  </r>
  <r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1025"/>
    <x v="1025"/>
    <x v="4"/>
    <s v="electronic music"/>
  </r>
  <r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1026"/>
    <x v="1026"/>
    <x v="4"/>
    <s v="electronic music"/>
  </r>
  <r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1027"/>
    <x v="1027"/>
    <x v="4"/>
    <s v="electronic music"/>
  </r>
  <r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1028"/>
    <x v="1028"/>
    <x v="4"/>
    <s v="electronic music"/>
  </r>
  <r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1029"/>
    <x v="1029"/>
    <x v="4"/>
    <s v="electronic music"/>
  </r>
  <r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1030"/>
    <x v="1030"/>
    <x v="4"/>
    <s v="electronic music"/>
  </r>
  <r>
    <n v="10000"/>
    <n v="10740"/>
    <x v="0"/>
    <s v="US"/>
    <s v="USD"/>
    <n v="1450290010"/>
    <n v="1447698010"/>
    <b v="0"/>
    <n v="99"/>
    <b v="1"/>
    <s v="music/electronic music"/>
    <n v="107.4"/>
    <n v="108.48484848484848"/>
    <x v="1031"/>
    <x v="1031"/>
    <x v="4"/>
    <s v="electronic music"/>
  </r>
  <r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1032"/>
    <x v="1032"/>
    <x v="4"/>
    <s v="electronic music"/>
  </r>
  <r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1033"/>
    <x v="1033"/>
    <x v="4"/>
    <s v="electronic music"/>
  </r>
  <r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1034"/>
    <x v="1034"/>
    <x v="4"/>
    <s v="electronic music"/>
  </r>
  <r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1035"/>
    <x v="1035"/>
    <x v="4"/>
    <s v="electronic music"/>
  </r>
  <r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1036"/>
    <x v="1036"/>
    <x v="4"/>
    <s v="electronic music"/>
  </r>
  <r>
    <n v="1000"/>
    <n v="1021"/>
    <x v="0"/>
    <s v="US"/>
    <s v="USD"/>
    <n v="1431925200"/>
    <n v="1429991062"/>
    <b v="0"/>
    <n v="21"/>
    <b v="1"/>
    <s v="music/electronic music"/>
    <n v="102.1"/>
    <n v="48.61904761904762"/>
    <x v="1037"/>
    <x v="1037"/>
    <x v="4"/>
    <s v="electronic music"/>
  </r>
  <r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1038"/>
    <x v="1038"/>
    <x v="4"/>
    <s v="electronic music"/>
  </r>
  <r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1039"/>
    <x v="1039"/>
    <x v="4"/>
    <s v="electronic music"/>
  </r>
  <r>
    <n v="85000"/>
    <n v="250"/>
    <x v="1"/>
    <s v="US"/>
    <s v="USD"/>
    <n v="1472317209"/>
    <n v="1469725209"/>
    <b v="0"/>
    <n v="1"/>
    <b v="0"/>
    <s v="journalism/audio"/>
    <n v="0.29411764705882354"/>
    <n v="250"/>
    <x v="1040"/>
    <x v="1040"/>
    <x v="5"/>
    <s v="audio"/>
  </r>
  <r>
    <n v="50"/>
    <n v="0"/>
    <x v="1"/>
    <s v="US"/>
    <s v="USD"/>
    <n v="1406769992"/>
    <n v="1405041992"/>
    <b v="0"/>
    <n v="0"/>
    <b v="0"/>
    <s v="journalism/audio"/>
    <n v="0"/>
    <e v="#DIV/0!"/>
    <x v="1041"/>
    <x v="1041"/>
    <x v="5"/>
    <s v="audio"/>
  </r>
  <r>
    <n v="650"/>
    <n v="10"/>
    <x v="1"/>
    <s v="US"/>
    <s v="USD"/>
    <n v="1410516000"/>
    <n v="1406824948"/>
    <b v="0"/>
    <n v="1"/>
    <b v="0"/>
    <s v="journalism/audio"/>
    <n v="1.5384615384615385"/>
    <n v="10"/>
    <x v="1042"/>
    <x v="1042"/>
    <x v="5"/>
    <s v="audio"/>
  </r>
  <r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1043"/>
    <x v="1043"/>
    <x v="5"/>
    <s v="audio"/>
  </r>
  <r>
    <n v="7000"/>
    <n v="6"/>
    <x v="1"/>
    <s v="US"/>
    <s v="USD"/>
    <n v="1425587220"/>
    <n v="1420668801"/>
    <b v="0"/>
    <n v="2"/>
    <b v="0"/>
    <s v="journalism/audio"/>
    <n v="8.5714285714285715E-2"/>
    <n v="3"/>
    <x v="1044"/>
    <x v="1044"/>
    <x v="5"/>
    <s v="audio"/>
  </r>
  <r>
    <n v="10000"/>
    <n v="266"/>
    <x v="1"/>
    <s v="US"/>
    <s v="USD"/>
    <n v="1408827550"/>
    <n v="1406235550"/>
    <b v="0"/>
    <n v="8"/>
    <b v="0"/>
    <s v="journalism/audio"/>
    <n v="2.6599999999999997"/>
    <n v="33.25"/>
    <x v="1045"/>
    <x v="1045"/>
    <x v="5"/>
    <s v="audio"/>
  </r>
  <r>
    <n v="3000"/>
    <n v="0"/>
    <x v="1"/>
    <s v="DE"/>
    <s v="EUR"/>
    <n v="1451161560"/>
    <n v="1447273560"/>
    <b v="0"/>
    <n v="0"/>
    <b v="0"/>
    <s v="journalism/audio"/>
    <n v="0"/>
    <e v="#DIV/0!"/>
    <x v="1046"/>
    <x v="1046"/>
    <x v="5"/>
    <s v="audio"/>
  </r>
  <r>
    <n v="2000"/>
    <n v="1"/>
    <x v="1"/>
    <s v="US"/>
    <s v="USD"/>
    <n v="1415219915"/>
    <n v="1412624315"/>
    <b v="0"/>
    <n v="1"/>
    <b v="0"/>
    <s v="journalism/audio"/>
    <n v="0.05"/>
    <n v="1"/>
    <x v="1047"/>
    <x v="1047"/>
    <x v="5"/>
    <s v="audio"/>
  </r>
  <r>
    <n v="15000"/>
    <n v="212"/>
    <x v="1"/>
    <s v="US"/>
    <s v="USD"/>
    <n v="1474766189"/>
    <n v="1471310189"/>
    <b v="0"/>
    <n v="4"/>
    <b v="0"/>
    <s v="journalism/audio"/>
    <n v="1.4133333333333333"/>
    <n v="53"/>
    <x v="1048"/>
    <x v="1048"/>
    <x v="5"/>
    <s v="audio"/>
  </r>
  <r>
    <n v="12000"/>
    <n v="0"/>
    <x v="1"/>
    <s v="US"/>
    <s v="USD"/>
    <n v="1455272445"/>
    <n v="1452680445"/>
    <b v="0"/>
    <n v="0"/>
    <b v="0"/>
    <s v="journalism/audio"/>
    <n v="0"/>
    <e v="#DIV/0!"/>
    <x v="1049"/>
    <x v="1049"/>
    <x v="5"/>
    <s v="audio"/>
  </r>
  <r>
    <n v="2500"/>
    <n v="0"/>
    <x v="1"/>
    <s v="US"/>
    <s v="USD"/>
    <n v="1442257677"/>
    <n v="1439665677"/>
    <b v="0"/>
    <n v="0"/>
    <b v="0"/>
    <s v="journalism/audio"/>
    <n v="0"/>
    <e v="#DIV/0!"/>
    <x v="1050"/>
    <x v="1050"/>
    <x v="5"/>
    <s v="audio"/>
  </r>
  <r>
    <n v="500"/>
    <n v="0"/>
    <x v="1"/>
    <s v="US"/>
    <s v="USD"/>
    <n v="1409098825"/>
    <n v="1406679625"/>
    <b v="0"/>
    <n v="0"/>
    <b v="0"/>
    <s v="journalism/audio"/>
    <n v="0"/>
    <e v="#DIV/0!"/>
    <x v="1051"/>
    <x v="1051"/>
    <x v="5"/>
    <s v="audio"/>
  </r>
  <r>
    <n v="4336"/>
    <n v="0"/>
    <x v="1"/>
    <s v="US"/>
    <s v="USD"/>
    <n v="1465243740"/>
    <n v="1461438495"/>
    <b v="0"/>
    <n v="0"/>
    <b v="0"/>
    <s v="journalism/audio"/>
    <n v="0"/>
    <e v="#DIV/0!"/>
    <x v="1052"/>
    <x v="1052"/>
    <x v="5"/>
    <s v="audio"/>
  </r>
  <r>
    <n v="1500"/>
    <n v="15"/>
    <x v="1"/>
    <s v="US"/>
    <s v="USD"/>
    <n v="1488773332"/>
    <n v="1486613332"/>
    <b v="0"/>
    <n v="1"/>
    <b v="0"/>
    <s v="journalism/audio"/>
    <n v="1"/>
    <n v="15"/>
    <x v="1053"/>
    <x v="1053"/>
    <x v="5"/>
    <s v="audio"/>
  </r>
  <r>
    <n v="2500"/>
    <n v="0"/>
    <x v="1"/>
    <s v="US"/>
    <s v="USD"/>
    <n v="1407708000"/>
    <n v="1405110399"/>
    <b v="0"/>
    <n v="0"/>
    <b v="0"/>
    <s v="journalism/audio"/>
    <n v="0"/>
    <e v="#DIV/0!"/>
    <x v="1054"/>
    <x v="1054"/>
    <x v="5"/>
    <s v="audio"/>
  </r>
  <r>
    <n v="3500"/>
    <n v="0"/>
    <x v="1"/>
    <s v="US"/>
    <s v="USD"/>
    <n v="1457394545"/>
    <n v="1454802545"/>
    <b v="0"/>
    <n v="0"/>
    <b v="0"/>
    <s v="journalism/audio"/>
    <n v="0"/>
    <e v="#DIV/0!"/>
    <x v="1055"/>
    <x v="1055"/>
    <x v="5"/>
    <s v="audio"/>
  </r>
  <r>
    <n v="10000"/>
    <n v="0"/>
    <x v="1"/>
    <s v="US"/>
    <s v="USD"/>
    <n v="1429892177"/>
    <n v="1424711777"/>
    <b v="0"/>
    <n v="0"/>
    <b v="0"/>
    <s v="journalism/audio"/>
    <n v="0"/>
    <e v="#DIV/0!"/>
    <x v="1056"/>
    <x v="1056"/>
    <x v="5"/>
    <s v="audio"/>
  </r>
  <r>
    <n v="10000"/>
    <n v="0"/>
    <x v="1"/>
    <s v="US"/>
    <s v="USD"/>
    <n v="1480888483"/>
    <n v="1478292883"/>
    <b v="0"/>
    <n v="0"/>
    <b v="0"/>
    <s v="journalism/audio"/>
    <n v="0"/>
    <e v="#DIV/0!"/>
    <x v="1057"/>
    <x v="1057"/>
    <x v="5"/>
    <s v="audio"/>
  </r>
  <r>
    <n v="40000"/>
    <n v="0"/>
    <x v="1"/>
    <s v="US"/>
    <s v="USD"/>
    <n v="1427328000"/>
    <n v="1423777043"/>
    <b v="0"/>
    <n v="0"/>
    <b v="0"/>
    <s v="journalism/audio"/>
    <n v="0"/>
    <e v="#DIV/0!"/>
    <x v="1058"/>
    <x v="1058"/>
    <x v="5"/>
    <s v="audio"/>
  </r>
  <r>
    <n v="1100"/>
    <n v="0"/>
    <x v="1"/>
    <s v="US"/>
    <s v="USD"/>
    <n v="1426269456"/>
    <n v="1423681056"/>
    <b v="0"/>
    <n v="0"/>
    <b v="0"/>
    <s v="journalism/audio"/>
    <n v="0"/>
    <e v="#DIV/0!"/>
    <x v="1059"/>
    <x v="1059"/>
    <x v="5"/>
    <s v="audio"/>
  </r>
  <r>
    <n v="5000"/>
    <n v="50"/>
    <x v="1"/>
    <s v="US"/>
    <s v="USD"/>
    <n v="1429134893"/>
    <n v="1426542893"/>
    <b v="0"/>
    <n v="1"/>
    <b v="0"/>
    <s v="journalism/audio"/>
    <n v="1"/>
    <n v="50"/>
    <x v="1060"/>
    <x v="1060"/>
    <x v="5"/>
    <s v="audio"/>
  </r>
  <r>
    <n v="4000"/>
    <n v="0"/>
    <x v="1"/>
    <s v="US"/>
    <s v="USD"/>
    <n v="1462150800"/>
    <n v="1456987108"/>
    <b v="0"/>
    <n v="0"/>
    <b v="0"/>
    <s v="journalism/audio"/>
    <n v="0"/>
    <e v="#DIV/0!"/>
    <x v="1061"/>
    <x v="1061"/>
    <x v="5"/>
    <s v="audio"/>
  </r>
  <r>
    <n v="199"/>
    <n v="190"/>
    <x v="1"/>
    <s v="US"/>
    <s v="USD"/>
    <n v="1468351341"/>
    <n v="1467746541"/>
    <b v="0"/>
    <n v="4"/>
    <b v="0"/>
    <s v="journalism/audio"/>
    <n v="95.477386934673376"/>
    <n v="47.5"/>
    <x v="1062"/>
    <x v="1062"/>
    <x v="5"/>
    <s v="audio"/>
  </r>
  <r>
    <n v="1000"/>
    <n v="0"/>
    <x v="1"/>
    <s v="US"/>
    <s v="USD"/>
    <n v="1472604262"/>
    <n v="1470012262"/>
    <b v="0"/>
    <n v="0"/>
    <b v="0"/>
    <s v="journalism/audio"/>
    <n v="0"/>
    <e v="#DIV/0!"/>
    <x v="1063"/>
    <x v="1063"/>
    <x v="5"/>
    <s v="audio"/>
  </r>
  <r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1064"/>
    <x v="1064"/>
    <x v="6"/>
    <s v="video games"/>
  </r>
  <r>
    <n v="3000"/>
    <n v="81"/>
    <x v="2"/>
    <s v="AU"/>
    <s v="AUD"/>
    <n v="1392800922"/>
    <n v="1390381722"/>
    <b v="0"/>
    <n v="5"/>
    <b v="0"/>
    <s v="games/video games"/>
    <n v="2.7"/>
    <n v="16.2"/>
    <x v="1065"/>
    <x v="1065"/>
    <x v="6"/>
    <s v="video games"/>
  </r>
  <r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1066"/>
    <x v="1066"/>
    <x v="6"/>
    <s v="video games"/>
  </r>
  <r>
    <n v="500"/>
    <n v="130"/>
    <x v="2"/>
    <s v="US"/>
    <s v="USD"/>
    <n v="1387657931"/>
    <n v="1385065931"/>
    <b v="0"/>
    <n v="10"/>
    <b v="0"/>
    <s v="games/video games"/>
    <n v="26"/>
    <n v="13"/>
    <x v="1067"/>
    <x v="1067"/>
    <x v="6"/>
    <s v="video games"/>
  </r>
  <r>
    <n v="30000"/>
    <n v="45"/>
    <x v="2"/>
    <s v="US"/>
    <s v="USD"/>
    <n v="1460274864"/>
    <n v="1457686464"/>
    <b v="0"/>
    <n v="4"/>
    <b v="0"/>
    <s v="games/video games"/>
    <n v="0.15"/>
    <n v="11.25"/>
    <x v="1068"/>
    <x v="1068"/>
    <x v="6"/>
    <s v="video games"/>
  </r>
  <r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1069"/>
    <x v="1069"/>
    <x v="6"/>
    <s v="video games"/>
  </r>
  <r>
    <n v="10000"/>
    <n v="70"/>
    <x v="2"/>
    <s v="US"/>
    <s v="USD"/>
    <n v="1349050622"/>
    <n v="1347322622"/>
    <b v="0"/>
    <n v="2"/>
    <b v="0"/>
    <s v="games/video games"/>
    <n v="0.70000000000000007"/>
    <n v="35"/>
    <x v="1070"/>
    <x v="1070"/>
    <x v="6"/>
    <s v="video games"/>
  </r>
  <r>
    <n v="100"/>
    <n v="0"/>
    <x v="2"/>
    <s v="NO"/>
    <s v="NOK"/>
    <n v="1447787093"/>
    <n v="1445191493"/>
    <b v="0"/>
    <n v="0"/>
    <b v="0"/>
    <s v="games/video games"/>
    <n v="0"/>
    <e v="#DIV/0!"/>
    <x v="1071"/>
    <x v="1071"/>
    <x v="6"/>
    <s v="video games"/>
  </r>
  <r>
    <n v="75000"/>
    <n v="51"/>
    <x v="2"/>
    <s v="US"/>
    <s v="USD"/>
    <n v="1391630297"/>
    <n v="1389038297"/>
    <b v="0"/>
    <n v="4"/>
    <b v="0"/>
    <s v="games/video games"/>
    <n v="6.8000000000000005E-2"/>
    <n v="12.75"/>
    <x v="1072"/>
    <x v="1072"/>
    <x v="6"/>
    <s v="video games"/>
  </r>
  <r>
    <n v="750"/>
    <n v="10"/>
    <x v="2"/>
    <s v="US"/>
    <s v="USD"/>
    <n v="1318806541"/>
    <n v="1316214541"/>
    <b v="0"/>
    <n v="1"/>
    <b v="0"/>
    <s v="games/video games"/>
    <n v="1.3333333333333335"/>
    <n v="10"/>
    <x v="1073"/>
    <x v="1073"/>
    <x v="6"/>
    <s v="video games"/>
  </r>
  <r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1074"/>
    <x v="1074"/>
    <x v="6"/>
    <s v="video games"/>
  </r>
  <r>
    <n v="1000"/>
    <n v="45"/>
    <x v="2"/>
    <s v="US"/>
    <s v="USD"/>
    <n v="1336340516"/>
    <n v="1333748516"/>
    <b v="0"/>
    <n v="3"/>
    <b v="0"/>
    <s v="games/video games"/>
    <n v="4.5"/>
    <n v="15"/>
    <x v="1075"/>
    <x v="1075"/>
    <x v="6"/>
    <s v="video games"/>
  </r>
  <r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1076"/>
    <x v="1076"/>
    <x v="6"/>
    <s v="video games"/>
  </r>
  <r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1077"/>
    <x v="1077"/>
    <x v="6"/>
    <s v="video games"/>
  </r>
  <r>
    <n v="600"/>
    <n v="45"/>
    <x v="2"/>
    <s v="US"/>
    <s v="USD"/>
    <n v="1311309721"/>
    <n v="1307421721"/>
    <b v="0"/>
    <n v="5"/>
    <b v="0"/>
    <s v="games/video games"/>
    <n v="7.5"/>
    <n v="9"/>
    <x v="1078"/>
    <x v="1078"/>
    <x v="6"/>
    <s v="video games"/>
  </r>
  <r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1079"/>
    <x v="1079"/>
    <x v="6"/>
    <s v="video games"/>
  </r>
  <r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1080"/>
    <x v="1080"/>
    <x v="6"/>
    <s v="video games"/>
  </r>
  <r>
    <n v="68000"/>
    <n v="12"/>
    <x v="2"/>
    <s v="US"/>
    <s v="USD"/>
    <n v="1422483292"/>
    <n v="1419891292"/>
    <b v="0"/>
    <n v="4"/>
    <b v="0"/>
    <s v="games/video games"/>
    <n v="1.7647058823529412E-2"/>
    <n v="3"/>
    <x v="1081"/>
    <x v="1081"/>
    <x v="6"/>
    <s v="video games"/>
  </r>
  <r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1082"/>
    <x v="1082"/>
    <x v="6"/>
    <s v="video games"/>
  </r>
  <r>
    <n v="50000"/>
    <n v="410"/>
    <x v="2"/>
    <s v="CA"/>
    <s v="CAD"/>
    <n v="1406994583"/>
    <n v="1401810583"/>
    <b v="0"/>
    <n v="1"/>
    <b v="0"/>
    <s v="games/video games"/>
    <n v="0.82000000000000006"/>
    <n v="410"/>
    <x v="1083"/>
    <x v="1083"/>
    <x v="6"/>
    <s v="video games"/>
  </r>
  <r>
    <n v="550"/>
    <n v="0"/>
    <x v="2"/>
    <s v="US"/>
    <s v="USD"/>
    <n v="1407534804"/>
    <n v="1404942804"/>
    <b v="0"/>
    <n v="0"/>
    <b v="0"/>
    <s v="games/video games"/>
    <n v="0"/>
    <e v="#DIV/0!"/>
    <x v="1084"/>
    <x v="1084"/>
    <x v="6"/>
    <s v="video games"/>
  </r>
  <r>
    <n v="30000"/>
    <n v="1026"/>
    <x v="2"/>
    <s v="CA"/>
    <s v="CAD"/>
    <n v="1457967975"/>
    <n v="1455379575"/>
    <b v="0"/>
    <n v="9"/>
    <b v="0"/>
    <s v="games/video games"/>
    <n v="3.42"/>
    <n v="114"/>
    <x v="1085"/>
    <x v="1085"/>
    <x v="6"/>
    <s v="video games"/>
  </r>
  <r>
    <n v="18000"/>
    <n v="15"/>
    <x v="2"/>
    <s v="US"/>
    <s v="USD"/>
    <n v="1408913291"/>
    <n v="1406321291"/>
    <b v="0"/>
    <n v="2"/>
    <b v="0"/>
    <s v="games/video games"/>
    <n v="8.3333333333333343E-2"/>
    <n v="7.5"/>
    <x v="1086"/>
    <x v="1086"/>
    <x v="6"/>
    <s v="video games"/>
  </r>
  <r>
    <n v="1100"/>
    <n v="0"/>
    <x v="2"/>
    <s v="US"/>
    <s v="USD"/>
    <n v="1402852087"/>
    <n v="1400260087"/>
    <b v="0"/>
    <n v="0"/>
    <b v="0"/>
    <s v="games/video games"/>
    <n v="0"/>
    <e v="#DIV/0!"/>
    <x v="1087"/>
    <x v="1087"/>
    <x v="6"/>
    <s v="video games"/>
  </r>
  <r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1088"/>
    <x v="1088"/>
    <x v="6"/>
    <s v="video games"/>
  </r>
  <r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1089"/>
    <x v="1089"/>
    <x v="6"/>
    <s v="video games"/>
  </r>
  <r>
    <n v="12999"/>
    <n v="5"/>
    <x v="2"/>
    <s v="AU"/>
    <s v="AUD"/>
    <n v="1432873653"/>
    <n v="1430281653"/>
    <b v="0"/>
    <n v="1"/>
    <b v="0"/>
    <s v="games/video games"/>
    <n v="3.8464497269020695E-2"/>
    <n v="5"/>
    <x v="1090"/>
    <x v="1090"/>
    <x v="6"/>
    <s v="video games"/>
  </r>
  <r>
    <n v="200"/>
    <n v="25"/>
    <x v="2"/>
    <s v="GB"/>
    <s v="GBP"/>
    <n v="1460313672"/>
    <n v="1457725272"/>
    <b v="0"/>
    <n v="2"/>
    <b v="0"/>
    <s v="games/video games"/>
    <n v="12.5"/>
    <n v="12.5"/>
    <x v="1091"/>
    <x v="1091"/>
    <x v="6"/>
    <s v="video games"/>
  </r>
  <r>
    <n v="2000"/>
    <n v="21"/>
    <x v="2"/>
    <s v="US"/>
    <s v="USD"/>
    <n v="1357432638"/>
    <n v="1354840638"/>
    <b v="0"/>
    <n v="7"/>
    <b v="0"/>
    <s v="games/video games"/>
    <n v="1.05"/>
    <n v="3"/>
    <x v="1092"/>
    <x v="1092"/>
    <x v="6"/>
    <s v="video games"/>
  </r>
  <r>
    <n v="300"/>
    <n v="42.25"/>
    <x v="2"/>
    <s v="CA"/>
    <s v="CAD"/>
    <n v="1455232937"/>
    <n v="1453936937"/>
    <b v="0"/>
    <n v="4"/>
    <b v="0"/>
    <s v="games/video games"/>
    <n v="14.083333333333334"/>
    <n v="10.5625"/>
    <x v="1093"/>
    <x v="1093"/>
    <x v="6"/>
    <s v="video games"/>
  </r>
  <r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1094"/>
    <x v="1094"/>
    <x v="6"/>
    <s v="video games"/>
  </r>
  <r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1095"/>
    <x v="1095"/>
    <x v="6"/>
    <s v="video games"/>
  </r>
  <r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1096"/>
    <x v="1096"/>
    <x v="6"/>
    <s v="video games"/>
  </r>
  <r>
    <n v="100000"/>
    <n v="47"/>
    <x v="2"/>
    <s v="US"/>
    <s v="USD"/>
    <n v="1393786877"/>
    <n v="1390330877"/>
    <b v="0"/>
    <n v="7"/>
    <b v="0"/>
    <s v="games/video games"/>
    <n v="4.7E-2"/>
    <n v="6.7142857142857144"/>
    <x v="1097"/>
    <x v="1097"/>
    <x v="6"/>
    <s v="video games"/>
  </r>
  <r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1098"/>
    <x v="1098"/>
    <x v="6"/>
    <s v="video games"/>
  </r>
  <r>
    <n v="5000"/>
    <n v="25"/>
    <x v="2"/>
    <s v="GB"/>
    <s v="GBP"/>
    <n v="1431547468"/>
    <n v="1428955468"/>
    <b v="0"/>
    <n v="1"/>
    <b v="0"/>
    <s v="games/video games"/>
    <n v="0.5"/>
    <n v="25"/>
    <x v="1099"/>
    <x v="1099"/>
    <x v="6"/>
    <s v="video games"/>
  </r>
  <r>
    <n v="4000"/>
    <n v="100"/>
    <x v="2"/>
    <s v="DE"/>
    <s v="EUR"/>
    <n v="1455417571"/>
    <n v="1452825571"/>
    <b v="0"/>
    <n v="10"/>
    <b v="0"/>
    <s v="games/video games"/>
    <n v="2.5"/>
    <n v="10"/>
    <x v="1100"/>
    <x v="1100"/>
    <x v="6"/>
    <s v="video games"/>
  </r>
  <r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1101"/>
    <x v="1101"/>
    <x v="6"/>
    <s v="video games"/>
  </r>
  <r>
    <n v="8000"/>
    <n v="425"/>
    <x v="2"/>
    <s v="US"/>
    <s v="USD"/>
    <n v="1386568740"/>
    <n v="1383095125"/>
    <b v="0"/>
    <n v="24"/>
    <b v="0"/>
    <s v="games/video games"/>
    <n v="5.3125"/>
    <n v="17.708333333333332"/>
    <x v="1102"/>
    <x v="1102"/>
    <x v="6"/>
    <s v="video games"/>
  </r>
  <r>
    <n v="15000"/>
    <n v="243"/>
    <x v="2"/>
    <s v="US"/>
    <s v="USD"/>
    <n v="1466227190"/>
    <n v="1461043190"/>
    <b v="0"/>
    <n v="15"/>
    <b v="0"/>
    <s v="games/video games"/>
    <n v="1.6199999999999999"/>
    <n v="16.2"/>
    <x v="1103"/>
    <x v="1103"/>
    <x v="6"/>
    <s v="video games"/>
  </r>
  <r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1104"/>
    <x v="1104"/>
    <x v="6"/>
    <s v="video games"/>
  </r>
  <r>
    <n v="900000"/>
    <n v="1431"/>
    <x v="2"/>
    <s v="US"/>
    <s v="USD"/>
    <n v="1395627327"/>
    <n v="1393038927"/>
    <b v="0"/>
    <n v="20"/>
    <b v="0"/>
    <s v="games/video games"/>
    <n v="0.159"/>
    <n v="71.55"/>
    <x v="1105"/>
    <x v="1105"/>
    <x v="6"/>
    <s v="video games"/>
  </r>
  <r>
    <n v="400"/>
    <n v="165"/>
    <x v="2"/>
    <s v="US"/>
    <s v="USD"/>
    <n v="1333557975"/>
    <n v="1330969575"/>
    <b v="0"/>
    <n v="7"/>
    <b v="0"/>
    <s v="games/video games"/>
    <n v="41.25"/>
    <n v="23.571428571428573"/>
    <x v="1106"/>
    <x v="1106"/>
    <x v="6"/>
    <s v="video games"/>
  </r>
  <r>
    <n v="10000"/>
    <n v="0"/>
    <x v="2"/>
    <s v="US"/>
    <s v="USD"/>
    <n v="1406148024"/>
    <n v="1403556024"/>
    <b v="0"/>
    <n v="0"/>
    <b v="0"/>
    <s v="games/video games"/>
    <n v="0"/>
    <e v="#DIV/0!"/>
    <x v="1107"/>
    <x v="1107"/>
    <x v="6"/>
    <s v="video games"/>
  </r>
  <r>
    <n v="25000"/>
    <n v="732.5"/>
    <x v="2"/>
    <s v="US"/>
    <s v="USD"/>
    <n v="1334326635"/>
    <n v="1329146235"/>
    <b v="0"/>
    <n v="21"/>
    <b v="0"/>
    <s v="games/video games"/>
    <n v="2.93"/>
    <n v="34.88095238095238"/>
    <x v="1108"/>
    <x v="1108"/>
    <x v="6"/>
    <s v="video games"/>
  </r>
  <r>
    <n v="10000"/>
    <n v="45"/>
    <x v="2"/>
    <s v="US"/>
    <s v="USD"/>
    <n v="1479495790"/>
    <n v="1476900190"/>
    <b v="0"/>
    <n v="3"/>
    <b v="0"/>
    <s v="games/video games"/>
    <n v="0.44999999999999996"/>
    <n v="15"/>
    <x v="1109"/>
    <x v="1109"/>
    <x v="6"/>
    <s v="video games"/>
  </r>
  <r>
    <n v="50000"/>
    <n v="255"/>
    <x v="2"/>
    <s v="US"/>
    <s v="USD"/>
    <n v="1354919022"/>
    <n v="1352327022"/>
    <b v="0"/>
    <n v="11"/>
    <b v="0"/>
    <s v="games/video games"/>
    <n v="0.51"/>
    <n v="23.181818181818183"/>
    <x v="1110"/>
    <x v="1110"/>
    <x v="6"/>
    <s v="video games"/>
  </r>
  <r>
    <n v="2500"/>
    <n v="1"/>
    <x v="2"/>
    <s v="US"/>
    <s v="USD"/>
    <n v="1452228790"/>
    <n v="1449636790"/>
    <b v="0"/>
    <n v="1"/>
    <b v="0"/>
    <s v="games/video games"/>
    <n v="0.04"/>
    <n v="1"/>
    <x v="1111"/>
    <x v="1111"/>
    <x v="6"/>
    <s v="video games"/>
  </r>
  <r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1112"/>
    <x v="1112"/>
    <x v="6"/>
    <s v="video games"/>
  </r>
  <r>
    <n v="1000"/>
    <n v="5"/>
    <x v="2"/>
    <s v="GB"/>
    <s v="GBP"/>
    <n v="1408058820"/>
    <n v="1405466820"/>
    <b v="0"/>
    <n v="1"/>
    <b v="0"/>
    <s v="games/video games"/>
    <n v="0.5"/>
    <n v="5"/>
    <x v="1113"/>
    <x v="1113"/>
    <x v="6"/>
    <s v="video games"/>
  </r>
  <r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1114"/>
    <x v="1114"/>
    <x v="6"/>
    <s v="video games"/>
  </r>
  <r>
    <n v="40000"/>
    <n v="53"/>
    <x v="2"/>
    <s v="US"/>
    <s v="USD"/>
    <n v="1459352495"/>
    <n v="1456764095"/>
    <b v="0"/>
    <n v="4"/>
    <b v="0"/>
    <s v="games/video games"/>
    <n v="0.13250000000000001"/>
    <n v="13.25"/>
    <x v="1115"/>
    <x v="1115"/>
    <x v="6"/>
    <s v="video games"/>
  </r>
  <r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1116"/>
    <x v="1116"/>
    <x v="6"/>
    <s v="video games"/>
  </r>
  <r>
    <n v="1000"/>
    <n v="83"/>
    <x v="2"/>
    <s v="DE"/>
    <s v="EUR"/>
    <n v="1451053313"/>
    <n v="1448461313"/>
    <b v="0"/>
    <n v="8"/>
    <b v="0"/>
    <s v="games/video games"/>
    <n v="8.3000000000000007"/>
    <n v="10.375"/>
    <x v="1117"/>
    <x v="1117"/>
    <x v="6"/>
    <s v="video games"/>
  </r>
  <r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1118"/>
    <x v="1118"/>
    <x v="6"/>
    <s v="video games"/>
  </r>
  <r>
    <n v="2100"/>
    <n v="5"/>
    <x v="2"/>
    <s v="US"/>
    <s v="USD"/>
    <n v="1396810864"/>
    <n v="1395687664"/>
    <b v="0"/>
    <n v="1"/>
    <b v="0"/>
    <s v="games/video games"/>
    <n v="0.23809523809523811"/>
    <n v="5"/>
    <x v="1119"/>
    <x v="1119"/>
    <x v="6"/>
    <s v="video games"/>
  </r>
  <r>
    <n v="25000"/>
    <n v="0"/>
    <x v="2"/>
    <s v="US"/>
    <s v="USD"/>
    <n v="1319835400"/>
    <n v="1315947400"/>
    <b v="0"/>
    <n v="0"/>
    <b v="0"/>
    <s v="games/video games"/>
    <n v="0"/>
    <e v="#DIV/0!"/>
    <x v="1120"/>
    <x v="1120"/>
    <x v="6"/>
    <s v="video games"/>
  </r>
  <r>
    <n v="250000"/>
    <n v="29"/>
    <x v="2"/>
    <s v="US"/>
    <s v="USD"/>
    <n v="1457904316"/>
    <n v="1455315916"/>
    <b v="0"/>
    <n v="5"/>
    <b v="0"/>
    <s v="games/video games"/>
    <n v="1.1599999999999999E-2"/>
    <n v="5.8"/>
    <x v="1121"/>
    <x v="1121"/>
    <x v="6"/>
    <s v="video games"/>
  </r>
  <r>
    <n v="3200"/>
    <n v="0"/>
    <x v="2"/>
    <s v="GB"/>
    <s v="GBP"/>
    <n v="1369932825"/>
    <n v="1368723225"/>
    <b v="0"/>
    <n v="0"/>
    <b v="0"/>
    <s v="games/video games"/>
    <n v="0"/>
    <e v="#DIV/0!"/>
    <x v="1122"/>
    <x v="1122"/>
    <x v="6"/>
    <s v="video games"/>
  </r>
  <r>
    <n v="5000"/>
    <n v="11"/>
    <x v="2"/>
    <s v="US"/>
    <s v="USD"/>
    <n v="1397910848"/>
    <n v="1395318848"/>
    <b v="0"/>
    <n v="3"/>
    <b v="0"/>
    <s v="games/video games"/>
    <n v="0.22"/>
    <n v="3.6666666666666665"/>
    <x v="1123"/>
    <x v="1123"/>
    <x v="6"/>
    <s v="video games"/>
  </r>
  <r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1124"/>
    <x v="1124"/>
    <x v="6"/>
    <s v="mobile games"/>
  </r>
  <r>
    <n v="3000"/>
    <n v="0"/>
    <x v="2"/>
    <s v="GB"/>
    <s v="GBP"/>
    <n v="1443193130"/>
    <n v="1438009130"/>
    <b v="0"/>
    <n v="0"/>
    <b v="0"/>
    <s v="games/mobile games"/>
    <n v="0"/>
    <e v="#DIV/0!"/>
    <x v="1125"/>
    <x v="1125"/>
    <x v="6"/>
    <s v="mobile games"/>
  </r>
  <r>
    <n v="2000"/>
    <n v="10"/>
    <x v="2"/>
    <s v="US"/>
    <s v="USD"/>
    <n v="1468482694"/>
    <n v="1465890694"/>
    <b v="0"/>
    <n v="2"/>
    <b v="0"/>
    <s v="games/mobile games"/>
    <n v="0.5"/>
    <n v="5"/>
    <x v="1126"/>
    <x v="1126"/>
    <x v="6"/>
    <s v="mobile games"/>
  </r>
  <r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1127"/>
    <x v="1127"/>
    <x v="6"/>
    <s v="mobile games"/>
  </r>
  <r>
    <n v="1000"/>
    <n v="1"/>
    <x v="2"/>
    <s v="GB"/>
    <s v="GBP"/>
    <n v="1407425717"/>
    <n v="1404833717"/>
    <b v="0"/>
    <n v="1"/>
    <b v="0"/>
    <s v="games/mobile games"/>
    <n v="0.1"/>
    <n v="1"/>
    <x v="1128"/>
    <x v="1128"/>
    <x v="6"/>
    <s v="mobile games"/>
  </r>
  <r>
    <n v="20000"/>
    <n v="21"/>
    <x v="2"/>
    <s v="US"/>
    <s v="USD"/>
    <n v="1465107693"/>
    <n v="1462515693"/>
    <b v="0"/>
    <n v="2"/>
    <b v="0"/>
    <s v="games/mobile games"/>
    <n v="0.105"/>
    <n v="10.5"/>
    <x v="1129"/>
    <x v="1129"/>
    <x v="6"/>
    <s v="mobile games"/>
  </r>
  <r>
    <n v="5000"/>
    <n v="11"/>
    <x v="2"/>
    <s v="US"/>
    <s v="USD"/>
    <n v="1416963300"/>
    <n v="1411775700"/>
    <b v="0"/>
    <n v="3"/>
    <b v="0"/>
    <s v="games/mobile games"/>
    <n v="0.22"/>
    <n v="3.6666666666666665"/>
    <x v="1130"/>
    <x v="1130"/>
    <x v="6"/>
    <s v="mobile games"/>
  </r>
  <r>
    <n v="40000"/>
    <n v="0"/>
    <x v="2"/>
    <s v="AU"/>
    <s v="AUD"/>
    <n v="1450993668"/>
    <n v="1448401668"/>
    <b v="0"/>
    <n v="0"/>
    <b v="0"/>
    <s v="games/mobile games"/>
    <n v="0"/>
    <e v="#DIV/0!"/>
    <x v="1131"/>
    <x v="1131"/>
    <x v="6"/>
    <s v="mobile games"/>
  </r>
  <r>
    <n v="10000"/>
    <n v="1438"/>
    <x v="2"/>
    <s v="CA"/>
    <s v="CAD"/>
    <n v="1483238771"/>
    <n v="1480646771"/>
    <b v="0"/>
    <n v="13"/>
    <b v="0"/>
    <s v="games/mobile games"/>
    <n v="14.38"/>
    <n v="110.61538461538461"/>
    <x v="1132"/>
    <x v="1132"/>
    <x v="6"/>
    <s v="mobile games"/>
  </r>
  <r>
    <n v="3000"/>
    <n v="20"/>
    <x v="2"/>
    <s v="GB"/>
    <s v="GBP"/>
    <n v="1406799981"/>
    <n v="1404207981"/>
    <b v="0"/>
    <n v="1"/>
    <b v="0"/>
    <s v="games/mobile games"/>
    <n v="0.66666666666666674"/>
    <n v="20"/>
    <x v="1133"/>
    <x v="1133"/>
    <x v="6"/>
    <s v="mobile games"/>
  </r>
  <r>
    <n v="25000"/>
    <n v="1"/>
    <x v="2"/>
    <s v="AU"/>
    <s v="AUD"/>
    <n v="1417235580"/>
    <n v="1416034228"/>
    <b v="0"/>
    <n v="1"/>
    <b v="0"/>
    <s v="games/mobile games"/>
    <n v="4.0000000000000001E-3"/>
    <n v="1"/>
    <x v="1134"/>
    <x v="1134"/>
    <x v="6"/>
    <s v="mobile games"/>
  </r>
  <r>
    <n v="1000"/>
    <n v="50"/>
    <x v="2"/>
    <s v="DE"/>
    <s v="EUR"/>
    <n v="1470527094"/>
    <n v="1467935094"/>
    <b v="0"/>
    <n v="1"/>
    <b v="0"/>
    <s v="games/mobile games"/>
    <n v="5"/>
    <n v="50"/>
    <x v="1135"/>
    <x v="1135"/>
    <x v="6"/>
    <s v="mobile games"/>
  </r>
  <r>
    <n v="4190"/>
    <n v="270"/>
    <x v="2"/>
    <s v="FR"/>
    <s v="EUR"/>
    <n v="1450541229"/>
    <n v="1447949229"/>
    <b v="0"/>
    <n v="6"/>
    <b v="0"/>
    <s v="games/mobile games"/>
    <n v="6.4439140811455857"/>
    <n v="45"/>
    <x v="1136"/>
    <x v="1136"/>
    <x v="6"/>
    <s v="mobile games"/>
  </r>
  <r>
    <n v="25000"/>
    <n v="9875"/>
    <x v="2"/>
    <s v="US"/>
    <s v="USD"/>
    <n v="1461440421"/>
    <n v="1458848421"/>
    <b v="0"/>
    <n v="39"/>
    <b v="0"/>
    <s v="games/mobile games"/>
    <n v="39.5"/>
    <n v="253.2051282051282"/>
    <x v="1137"/>
    <x v="1137"/>
    <x v="6"/>
    <s v="mobile games"/>
  </r>
  <r>
    <n v="35000"/>
    <n v="125"/>
    <x v="2"/>
    <s v="US"/>
    <s v="USD"/>
    <n v="1485035131"/>
    <n v="1483307131"/>
    <b v="0"/>
    <n v="4"/>
    <b v="0"/>
    <s v="games/mobile games"/>
    <n v="0.35714285714285715"/>
    <n v="31.25"/>
    <x v="1138"/>
    <x v="1138"/>
    <x v="6"/>
    <s v="mobile games"/>
  </r>
  <r>
    <n v="8000"/>
    <n v="5"/>
    <x v="2"/>
    <s v="US"/>
    <s v="USD"/>
    <n v="1420100426"/>
    <n v="1417508426"/>
    <b v="0"/>
    <n v="1"/>
    <b v="0"/>
    <s v="games/mobile games"/>
    <n v="6.25E-2"/>
    <n v="5"/>
    <x v="1139"/>
    <x v="1139"/>
    <x v="6"/>
    <s v="mobile games"/>
  </r>
  <r>
    <n v="5000"/>
    <n v="0"/>
    <x v="2"/>
    <s v="GB"/>
    <s v="GBP"/>
    <n v="1438859121"/>
    <n v="1436267121"/>
    <b v="0"/>
    <n v="0"/>
    <b v="0"/>
    <s v="games/mobile games"/>
    <n v="0"/>
    <e v="#DIV/0!"/>
    <x v="1140"/>
    <x v="1140"/>
    <x v="6"/>
    <s v="mobile games"/>
  </r>
  <r>
    <n v="500"/>
    <n v="0"/>
    <x v="2"/>
    <s v="DE"/>
    <s v="EUR"/>
    <n v="1436460450"/>
    <n v="1433868450"/>
    <b v="0"/>
    <n v="0"/>
    <b v="0"/>
    <s v="games/mobile games"/>
    <n v="0"/>
    <e v="#DIV/0!"/>
    <x v="1141"/>
    <x v="1141"/>
    <x v="6"/>
    <s v="mobile games"/>
  </r>
  <r>
    <n v="4000"/>
    <n v="0"/>
    <x v="2"/>
    <s v="US"/>
    <s v="USD"/>
    <n v="1424131727"/>
    <n v="1421539727"/>
    <b v="0"/>
    <n v="0"/>
    <b v="0"/>
    <s v="games/mobile games"/>
    <n v="0"/>
    <e v="#DIV/0!"/>
    <x v="1142"/>
    <x v="1142"/>
    <x v="6"/>
    <s v="mobile games"/>
  </r>
  <r>
    <n v="45000"/>
    <n v="186"/>
    <x v="2"/>
    <s v="US"/>
    <s v="USD"/>
    <n v="1450327126"/>
    <n v="1447735126"/>
    <b v="0"/>
    <n v="8"/>
    <b v="0"/>
    <s v="games/mobile games"/>
    <n v="0.41333333333333333"/>
    <n v="23.25"/>
    <x v="1143"/>
    <x v="1143"/>
    <x v="6"/>
    <s v="mobile games"/>
  </r>
  <r>
    <n v="9300"/>
    <n v="0"/>
    <x v="2"/>
    <s v="US"/>
    <s v="USD"/>
    <n v="1430281320"/>
    <n v="1427689320"/>
    <b v="0"/>
    <n v="0"/>
    <b v="0"/>
    <s v="food/food trucks"/>
    <n v="0"/>
    <e v="#DIV/0!"/>
    <x v="1144"/>
    <x v="1144"/>
    <x v="7"/>
    <s v="food trucks"/>
  </r>
  <r>
    <n v="80000"/>
    <n v="100"/>
    <x v="2"/>
    <s v="US"/>
    <s v="USD"/>
    <n v="1412272592"/>
    <n v="1407088592"/>
    <b v="0"/>
    <n v="1"/>
    <b v="0"/>
    <s v="food/food trucks"/>
    <n v="0.125"/>
    <n v="100"/>
    <x v="1145"/>
    <x v="1145"/>
    <x v="7"/>
    <s v="food trucks"/>
  </r>
  <r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1146"/>
    <x v="1146"/>
    <x v="7"/>
    <s v="food trucks"/>
  </r>
  <r>
    <n v="25000"/>
    <n v="0"/>
    <x v="2"/>
    <s v="CA"/>
    <s v="CAD"/>
    <n v="1413760783"/>
    <n v="1408576783"/>
    <b v="0"/>
    <n v="0"/>
    <b v="0"/>
    <s v="food/food trucks"/>
    <n v="0"/>
    <e v="#DIV/0!"/>
    <x v="1147"/>
    <x v="1147"/>
    <x v="7"/>
    <s v="food trucks"/>
  </r>
  <r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1148"/>
    <x v="1148"/>
    <x v="7"/>
    <s v="food trucks"/>
  </r>
  <r>
    <n v="50000"/>
    <n v="75"/>
    <x v="2"/>
    <s v="US"/>
    <s v="USD"/>
    <n v="1466096566"/>
    <n v="1463504566"/>
    <b v="0"/>
    <n v="2"/>
    <b v="0"/>
    <s v="food/food trucks"/>
    <n v="0.15"/>
    <n v="37.5"/>
    <x v="1149"/>
    <x v="1149"/>
    <x v="7"/>
    <s v="food trucks"/>
  </r>
  <r>
    <n v="2500"/>
    <n v="252"/>
    <x v="2"/>
    <s v="US"/>
    <s v="USD"/>
    <n v="1452293675"/>
    <n v="1447109675"/>
    <b v="0"/>
    <n v="6"/>
    <b v="0"/>
    <s v="food/food trucks"/>
    <n v="10.08"/>
    <n v="42"/>
    <x v="1150"/>
    <x v="1150"/>
    <x v="7"/>
    <s v="food trucks"/>
  </r>
  <r>
    <n v="25000"/>
    <n v="0"/>
    <x v="2"/>
    <s v="US"/>
    <s v="USD"/>
    <n v="1441592863"/>
    <n v="1439000863"/>
    <b v="0"/>
    <n v="0"/>
    <b v="0"/>
    <s v="food/food trucks"/>
    <n v="0"/>
    <e v="#DIV/0!"/>
    <x v="1151"/>
    <x v="1151"/>
    <x v="7"/>
    <s v="food trucks"/>
  </r>
  <r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1152"/>
    <x v="1152"/>
    <x v="7"/>
    <s v="food trucks"/>
  </r>
  <r>
    <n v="8000"/>
    <n v="50"/>
    <x v="2"/>
    <s v="US"/>
    <s v="USD"/>
    <n v="1434647305"/>
    <n v="1432055305"/>
    <b v="0"/>
    <n v="1"/>
    <b v="0"/>
    <s v="food/food trucks"/>
    <n v="0.625"/>
    <n v="50"/>
    <x v="1153"/>
    <x v="1153"/>
    <x v="7"/>
    <s v="food trucks"/>
  </r>
  <r>
    <n v="5000"/>
    <n v="325"/>
    <x v="2"/>
    <s v="US"/>
    <s v="USD"/>
    <n v="1441507006"/>
    <n v="1438915006"/>
    <b v="0"/>
    <n v="3"/>
    <b v="0"/>
    <s v="food/food trucks"/>
    <n v="6.5"/>
    <n v="108.33333333333333"/>
    <x v="1154"/>
    <x v="1154"/>
    <x v="7"/>
    <s v="food trucks"/>
  </r>
  <r>
    <n v="25000"/>
    <n v="188"/>
    <x v="2"/>
    <s v="US"/>
    <s v="USD"/>
    <n v="1408040408"/>
    <n v="1405448408"/>
    <b v="0"/>
    <n v="8"/>
    <b v="0"/>
    <s v="food/food trucks"/>
    <n v="0.752"/>
    <n v="23.5"/>
    <x v="1155"/>
    <x v="1155"/>
    <x v="7"/>
    <s v="food trucks"/>
  </r>
  <r>
    <n v="6500"/>
    <n v="0"/>
    <x v="2"/>
    <s v="US"/>
    <s v="USD"/>
    <n v="1424742162"/>
    <n v="1422150162"/>
    <b v="0"/>
    <n v="0"/>
    <b v="0"/>
    <s v="food/food trucks"/>
    <n v="0"/>
    <e v="#DIV/0!"/>
    <x v="1156"/>
    <x v="1156"/>
    <x v="7"/>
    <s v="food trucks"/>
  </r>
  <r>
    <n v="10000"/>
    <n v="151"/>
    <x v="2"/>
    <s v="US"/>
    <s v="USD"/>
    <n v="1417795480"/>
    <n v="1412607880"/>
    <b v="0"/>
    <n v="3"/>
    <b v="0"/>
    <s v="food/food trucks"/>
    <n v="1.51"/>
    <n v="50.333333333333336"/>
    <x v="1157"/>
    <x v="1157"/>
    <x v="7"/>
    <s v="food trucks"/>
  </r>
  <r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1158"/>
    <x v="1158"/>
    <x v="7"/>
    <s v="food trucks"/>
  </r>
  <r>
    <n v="6750"/>
    <n v="0"/>
    <x v="2"/>
    <s v="US"/>
    <s v="USD"/>
    <n v="1435679100"/>
    <n v="1433006765"/>
    <b v="0"/>
    <n v="0"/>
    <b v="0"/>
    <s v="food/food trucks"/>
    <n v="0"/>
    <e v="#DIV/0!"/>
    <x v="1159"/>
    <x v="1159"/>
    <x v="7"/>
    <s v="food trucks"/>
  </r>
  <r>
    <n v="30000"/>
    <n v="1155"/>
    <x v="2"/>
    <s v="US"/>
    <s v="USD"/>
    <n v="1427510586"/>
    <n v="1424922186"/>
    <b v="0"/>
    <n v="19"/>
    <b v="0"/>
    <s v="food/food trucks"/>
    <n v="3.85"/>
    <n v="60.789473684210527"/>
    <x v="1160"/>
    <x v="1160"/>
    <x v="7"/>
    <s v="food trucks"/>
  </r>
  <r>
    <n v="18000"/>
    <n v="0"/>
    <x v="2"/>
    <s v="US"/>
    <s v="USD"/>
    <n v="1432047989"/>
    <n v="1430233589"/>
    <b v="0"/>
    <n v="0"/>
    <b v="0"/>
    <s v="food/food trucks"/>
    <n v="0"/>
    <e v="#DIV/0!"/>
    <x v="1161"/>
    <x v="1161"/>
    <x v="7"/>
    <s v="food trucks"/>
  </r>
  <r>
    <n v="60000"/>
    <n v="35"/>
    <x v="2"/>
    <s v="US"/>
    <s v="USD"/>
    <n v="1411662264"/>
    <n v="1408983864"/>
    <b v="0"/>
    <n v="2"/>
    <b v="0"/>
    <s v="food/food trucks"/>
    <n v="5.8333333333333341E-2"/>
    <n v="17.5"/>
    <x v="1162"/>
    <x v="1162"/>
    <x v="7"/>
    <s v="food trucks"/>
  </r>
  <r>
    <n v="5200"/>
    <n v="0"/>
    <x v="2"/>
    <s v="US"/>
    <s v="USD"/>
    <n v="1407604920"/>
    <n v="1405012920"/>
    <b v="0"/>
    <n v="0"/>
    <b v="0"/>
    <s v="food/food trucks"/>
    <n v="0"/>
    <e v="#DIV/0!"/>
    <x v="1163"/>
    <x v="1163"/>
    <x v="7"/>
    <s v="food trucks"/>
  </r>
  <r>
    <n v="10000"/>
    <n v="0"/>
    <x v="2"/>
    <s v="US"/>
    <s v="USD"/>
    <n v="1466270582"/>
    <n v="1463678582"/>
    <b v="0"/>
    <n v="0"/>
    <b v="0"/>
    <s v="food/food trucks"/>
    <n v="0"/>
    <e v="#DIV/0!"/>
    <x v="1164"/>
    <x v="1164"/>
    <x v="7"/>
    <s v="food trucks"/>
  </r>
  <r>
    <n v="10000"/>
    <n v="2070.5"/>
    <x v="2"/>
    <s v="US"/>
    <s v="USD"/>
    <n v="1404623330"/>
    <n v="1401685730"/>
    <b v="0"/>
    <n v="25"/>
    <b v="0"/>
    <s v="food/food trucks"/>
    <n v="20.705000000000002"/>
    <n v="82.82"/>
    <x v="1165"/>
    <x v="1165"/>
    <x v="7"/>
    <s v="food trucks"/>
  </r>
  <r>
    <n v="15000"/>
    <n v="2871"/>
    <x v="2"/>
    <s v="US"/>
    <s v="USD"/>
    <n v="1435291200"/>
    <n v="1432640342"/>
    <b v="0"/>
    <n v="8"/>
    <b v="0"/>
    <s v="food/food trucks"/>
    <n v="19.139999999999997"/>
    <n v="358.875"/>
    <x v="1166"/>
    <x v="1166"/>
    <x v="7"/>
    <s v="food trucks"/>
  </r>
  <r>
    <n v="60000"/>
    <n v="979"/>
    <x v="2"/>
    <s v="US"/>
    <s v="USD"/>
    <n v="1410543495"/>
    <n v="1407865095"/>
    <b v="0"/>
    <n v="16"/>
    <b v="0"/>
    <s v="food/food trucks"/>
    <n v="1.6316666666666666"/>
    <n v="61.1875"/>
    <x v="1167"/>
    <x v="1167"/>
    <x v="7"/>
    <s v="food trucks"/>
  </r>
  <r>
    <n v="18000"/>
    <n v="1020"/>
    <x v="2"/>
    <s v="US"/>
    <s v="USD"/>
    <n v="1474507065"/>
    <n v="1471915065"/>
    <b v="0"/>
    <n v="3"/>
    <b v="0"/>
    <s v="food/food trucks"/>
    <n v="5.6666666666666661"/>
    <n v="340"/>
    <x v="1168"/>
    <x v="1168"/>
    <x v="7"/>
    <s v="food trucks"/>
  </r>
  <r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1169"/>
    <x v="1169"/>
    <x v="7"/>
    <s v="food trucks"/>
  </r>
  <r>
    <n v="25000"/>
    <n v="100"/>
    <x v="2"/>
    <s v="GB"/>
    <s v="GBP"/>
    <n v="1433021171"/>
    <n v="1430429171"/>
    <b v="0"/>
    <n v="2"/>
    <b v="0"/>
    <s v="food/food trucks"/>
    <n v="0.4"/>
    <n v="50"/>
    <x v="1170"/>
    <x v="1170"/>
    <x v="7"/>
    <s v="food trucks"/>
  </r>
  <r>
    <n v="25000"/>
    <n v="25"/>
    <x v="2"/>
    <s v="US"/>
    <s v="USD"/>
    <n v="1415909927"/>
    <n v="1414351127"/>
    <b v="0"/>
    <n v="1"/>
    <b v="0"/>
    <s v="food/food trucks"/>
    <n v="0.1"/>
    <n v="25"/>
    <x v="1171"/>
    <x v="1171"/>
    <x v="7"/>
    <s v="food trucks"/>
  </r>
  <r>
    <n v="9000"/>
    <n v="0"/>
    <x v="2"/>
    <s v="US"/>
    <s v="USD"/>
    <n v="1408551752"/>
    <n v="1405959752"/>
    <b v="0"/>
    <n v="0"/>
    <b v="0"/>
    <s v="food/food trucks"/>
    <n v="0"/>
    <e v="#DIV/0!"/>
    <x v="1172"/>
    <x v="1172"/>
    <x v="7"/>
    <s v="food trucks"/>
  </r>
  <r>
    <n v="125000"/>
    <n v="30"/>
    <x v="2"/>
    <s v="US"/>
    <s v="USD"/>
    <n v="1438576057"/>
    <n v="1435552057"/>
    <b v="0"/>
    <n v="1"/>
    <b v="0"/>
    <s v="food/food trucks"/>
    <n v="2.4E-2"/>
    <n v="30"/>
    <x v="1173"/>
    <x v="1173"/>
    <x v="7"/>
    <s v="food trucks"/>
  </r>
  <r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1174"/>
    <x v="1174"/>
    <x v="7"/>
    <s v="food trucks"/>
  </r>
  <r>
    <n v="20000"/>
    <n v="585"/>
    <x v="2"/>
    <s v="US"/>
    <s v="USD"/>
    <n v="1436981339"/>
    <n v="1434389339"/>
    <b v="0"/>
    <n v="9"/>
    <b v="0"/>
    <s v="food/food trucks"/>
    <n v="2.9250000000000003"/>
    <n v="65"/>
    <x v="1175"/>
    <x v="1175"/>
    <x v="7"/>
    <s v="food trucks"/>
  </r>
  <r>
    <n v="175000"/>
    <n v="10"/>
    <x v="2"/>
    <s v="AU"/>
    <s v="AUD"/>
    <n v="1488805200"/>
    <n v="1484094498"/>
    <b v="0"/>
    <n v="1"/>
    <b v="0"/>
    <s v="food/food trucks"/>
    <n v="5.7142857142857143E-3"/>
    <n v="10"/>
    <x v="1176"/>
    <x v="1176"/>
    <x v="7"/>
    <s v="food trucks"/>
  </r>
  <r>
    <n v="6000"/>
    <n v="0"/>
    <x v="2"/>
    <s v="GB"/>
    <s v="GBP"/>
    <n v="1413388296"/>
    <n v="1410796296"/>
    <b v="0"/>
    <n v="0"/>
    <b v="0"/>
    <s v="food/food trucks"/>
    <n v="0"/>
    <e v="#DIV/0!"/>
    <x v="1177"/>
    <x v="1177"/>
    <x v="7"/>
    <s v="food trucks"/>
  </r>
  <r>
    <n v="75000"/>
    <n v="5"/>
    <x v="2"/>
    <s v="US"/>
    <s v="USD"/>
    <n v="1408225452"/>
    <n v="1405633452"/>
    <b v="0"/>
    <n v="1"/>
    <b v="0"/>
    <s v="food/food trucks"/>
    <n v="6.6666666666666671E-3"/>
    <n v="5"/>
    <x v="1178"/>
    <x v="1178"/>
    <x v="7"/>
    <s v="food trucks"/>
  </r>
  <r>
    <n v="60000"/>
    <n v="3200"/>
    <x v="2"/>
    <s v="CA"/>
    <s v="CAD"/>
    <n v="1446052627"/>
    <n v="1443460627"/>
    <b v="0"/>
    <n v="5"/>
    <b v="0"/>
    <s v="food/food trucks"/>
    <n v="5.3333333333333339"/>
    <n v="640"/>
    <x v="1179"/>
    <x v="1179"/>
    <x v="7"/>
    <s v="food trucks"/>
  </r>
  <r>
    <n v="50000"/>
    <n v="5875"/>
    <x v="2"/>
    <s v="US"/>
    <s v="USD"/>
    <n v="1403983314"/>
    <n v="1400786514"/>
    <b v="0"/>
    <n v="85"/>
    <b v="0"/>
    <s v="food/food trucks"/>
    <n v="11.75"/>
    <n v="69.117647058823536"/>
    <x v="1180"/>
    <x v="1180"/>
    <x v="7"/>
    <s v="food trucks"/>
  </r>
  <r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1181"/>
    <x v="1181"/>
    <x v="7"/>
    <s v="food trucks"/>
  </r>
  <r>
    <n v="1000"/>
    <n v="42"/>
    <x v="2"/>
    <s v="US"/>
    <s v="USD"/>
    <n v="1484239320"/>
    <n v="1482609088"/>
    <b v="0"/>
    <n v="4"/>
    <b v="0"/>
    <s v="food/food trucks"/>
    <n v="4.2"/>
    <n v="10.5"/>
    <x v="1182"/>
    <x v="1182"/>
    <x v="7"/>
    <s v="food trucks"/>
  </r>
  <r>
    <n v="2500"/>
    <n v="100"/>
    <x v="2"/>
    <s v="US"/>
    <s v="USD"/>
    <n v="1478059140"/>
    <n v="1476391223"/>
    <b v="0"/>
    <n v="3"/>
    <b v="0"/>
    <s v="food/food trucks"/>
    <n v="4"/>
    <n v="33.333333333333336"/>
    <x v="1183"/>
    <x v="1183"/>
    <x v="7"/>
    <s v="food trucks"/>
  </r>
  <r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1184"/>
    <x v="1184"/>
    <x v="8"/>
    <s v="photobooks"/>
  </r>
  <r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1185"/>
    <x v="1185"/>
    <x v="8"/>
    <s v="photobooks"/>
  </r>
  <r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1186"/>
    <x v="1186"/>
    <x v="8"/>
    <s v="photobooks"/>
  </r>
  <r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1187"/>
    <x v="1187"/>
    <x v="8"/>
    <s v="photobooks"/>
  </r>
  <r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1188"/>
    <x v="1188"/>
    <x v="8"/>
    <s v="photobooks"/>
  </r>
  <r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1189"/>
    <x v="1189"/>
    <x v="8"/>
    <s v="photobooks"/>
  </r>
  <r>
    <n v="500"/>
    <n v="675"/>
    <x v="0"/>
    <s v="US"/>
    <s v="USD"/>
    <n v="1409500725"/>
    <n v="1406908725"/>
    <b v="0"/>
    <n v="13"/>
    <b v="1"/>
    <s v="photography/photobooks"/>
    <n v="135"/>
    <n v="51.92307692307692"/>
    <x v="1190"/>
    <x v="1190"/>
    <x v="8"/>
    <s v="photobooks"/>
  </r>
  <r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1191"/>
    <x v="1191"/>
    <x v="8"/>
    <s v="photobooks"/>
  </r>
  <r>
    <n v="100"/>
    <n v="290"/>
    <x v="0"/>
    <s v="GB"/>
    <s v="GBP"/>
    <n v="1486814978"/>
    <n v="1484222978"/>
    <b v="0"/>
    <n v="15"/>
    <b v="1"/>
    <s v="photography/photobooks"/>
    <n v="290"/>
    <n v="19.333333333333332"/>
    <x v="1192"/>
    <x v="1192"/>
    <x v="8"/>
    <s v="photobooks"/>
  </r>
  <r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1193"/>
    <x v="1193"/>
    <x v="8"/>
    <s v="photobooks"/>
  </r>
  <r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1194"/>
    <x v="1194"/>
    <x v="8"/>
    <s v="photobooks"/>
  </r>
  <r>
    <n v="10000"/>
    <n v="13500"/>
    <x v="0"/>
    <s v="IT"/>
    <s v="EUR"/>
    <n v="1450602000"/>
    <n v="1445415653"/>
    <b v="0"/>
    <n v="170"/>
    <b v="1"/>
    <s v="photography/photobooks"/>
    <n v="135"/>
    <n v="79.411764705882348"/>
    <x v="1195"/>
    <x v="1195"/>
    <x v="8"/>
    <s v="photobooks"/>
  </r>
  <r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1196"/>
    <x v="1196"/>
    <x v="8"/>
    <s v="photobooks"/>
  </r>
  <r>
    <n v="15000"/>
    <n v="37994"/>
    <x v="0"/>
    <s v="US"/>
    <s v="USD"/>
    <n v="1465797540"/>
    <n v="1463155034"/>
    <b v="0"/>
    <n v="314"/>
    <b v="1"/>
    <s v="photography/photobooks"/>
    <n v="253.29333333333332"/>
    <n v="121"/>
    <x v="1197"/>
    <x v="1197"/>
    <x v="8"/>
    <s v="photobooks"/>
  </r>
  <r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1198"/>
    <x v="1198"/>
    <x v="8"/>
    <s v="photobooks"/>
  </r>
  <r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1199"/>
    <x v="1199"/>
    <x v="8"/>
    <s v="photobooks"/>
  </r>
  <r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1200"/>
    <x v="1200"/>
    <x v="8"/>
    <s v="photobooks"/>
  </r>
  <r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1201"/>
    <x v="1201"/>
    <x v="8"/>
    <s v="photobooks"/>
  </r>
  <r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1202"/>
    <x v="1202"/>
    <x v="8"/>
    <s v="photobooks"/>
  </r>
  <r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1203"/>
    <x v="1203"/>
    <x v="8"/>
    <s v="photobooks"/>
  </r>
  <r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1204"/>
    <x v="1204"/>
    <x v="8"/>
    <s v="photobooks"/>
  </r>
  <r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1205"/>
    <x v="1205"/>
    <x v="8"/>
    <s v="photobooks"/>
  </r>
  <r>
    <n v="900"/>
    <n v="1035"/>
    <x v="0"/>
    <s v="AT"/>
    <s v="EUR"/>
    <n v="1489238940"/>
    <n v="1486406253"/>
    <b v="0"/>
    <n v="32"/>
    <b v="1"/>
    <s v="photography/photobooks"/>
    <n v="114.99999999999999"/>
    <n v="32.34375"/>
    <x v="1206"/>
    <x v="1206"/>
    <x v="8"/>
    <s v="photobooks"/>
  </r>
  <r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1207"/>
    <x v="1207"/>
    <x v="8"/>
    <s v="photobooks"/>
  </r>
  <r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1208"/>
    <x v="1208"/>
    <x v="8"/>
    <s v="photobooks"/>
  </r>
  <r>
    <n v="6000"/>
    <n v="6360"/>
    <x v="0"/>
    <s v="US"/>
    <s v="USD"/>
    <n v="1488053905"/>
    <n v="1485461905"/>
    <b v="0"/>
    <n v="46"/>
    <b v="1"/>
    <s v="photography/photobooks"/>
    <n v="106"/>
    <n v="138.2608695652174"/>
    <x v="1209"/>
    <x v="1209"/>
    <x v="8"/>
    <s v="photobooks"/>
  </r>
  <r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1210"/>
    <x v="1210"/>
    <x v="8"/>
    <s v="photobooks"/>
  </r>
  <r>
    <n v="1000"/>
    <n v="1011"/>
    <x v="0"/>
    <s v="CA"/>
    <s v="CAD"/>
    <n v="1465505261"/>
    <n v="1464209261"/>
    <b v="0"/>
    <n v="6"/>
    <b v="1"/>
    <s v="photography/photobooks"/>
    <n v="101.1"/>
    <n v="168.5"/>
    <x v="1211"/>
    <x v="1211"/>
    <x v="8"/>
    <s v="photobooks"/>
  </r>
  <r>
    <n v="2500"/>
    <n v="3226"/>
    <x v="0"/>
    <s v="US"/>
    <s v="USD"/>
    <n v="1448586000"/>
    <n v="1447195695"/>
    <b v="0"/>
    <n v="83"/>
    <b v="1"/>
    <s v="photography/photobooks"/>
    <n v="129.04"/>
    <n v="38.867469879518069"/>
    <x v="1212"/>
    <x v="1212"/>
    <x v="8"/>
    <s v="photobooks"/>
  </r>
  <r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1213"/>
    <x v="1213"/>
    <x v="8"/>
    <s v="photobooks"/>
  </r>
  <r>
    <n v="2000"/>
    <n v="2636"/>
    <x v="0"/>
    <s v="US"/>
    <s v="USD"/>
    <n v="1433880605"/>
    <n v="1428696605"/>
    <b v="0"/>
    <n v="25"/>
    <b v="1"/>
    <s v="photography/photobooks"/>
    <n v="131.80000000000001"/>
    <n v="105.44"/>
    <x v="1214"/>
    <x v="1214"/>
    <x v="8"/>
    <s v="photobooks"/>
  </r>
  <r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1215"/>
    <x v="1215"/>
    <x v="8"/>
    <s v="photobooks"/>
  </r>
  <r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1216"/>
    <x v="1216"/>
    <x v="8"/>
    <s v="photobooks"/>
  </r>
  <r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1217"/>
    <x v="1217"/>
    <x v="8"/>
    <s v="photobooks"/>
  </r>
  <r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1218"/>
    <x v="1218"/>
    <x v="8"/>
    <s v="photobooks"/>
  </r>
  <r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1219"/>
    <x v="1219"/>
    <x v="8"/>
    <s v="photobooks"/>
  </r>
  <r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1220"/>
    <x v="1220"/>
    <x v="8"/>
    <s v="photobooks"/>
  </r>
  <r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1221"/>
    <x v="1221"/>
    <x v="8"/>
    <s v="photobooks"/>
  </r>
  <r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1222"/>
    <x v="1222"/>
    <x v="8"/>
    <s v="photobooks"/>
  </r>
  <r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1223"/>
    <x v="1223"/>
    <x v="8"/>
    <s v="photobooks"/>
  </r>
  <r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1224"/>
    <x v="1224"/>
    <x v="4"/>
    <s v="world music"/>
  </r>
  <r>
    <n v="3000"/>
    <n v="132"/>
    <x v="1"/>
    <s v="US"/>
    <s v="USD"/>
    <n v="1382478278"/>
    <n v="1377294278"/>
    <b v="0"/>
    <n v="3"/>
    <b v="0"/>
    <s v="music/world music"/>
    <n v="4.3999999999999995"/>
    <n v="44"/>
    <x v="1225"/>
    <x v="1225"/>
    <x v="4"/>
    <s v="world music"/>
  </r>
  <r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1226"/>
    <x v="1226"/>
    <x v="4"/>
    <s v="world music"/>
  </r>
  <r>
    <n v="2000"/>
    <n v="0"/>
    <x v="1"/>
    <s v="US"/>
    <s v="USD"/>
    <n v="1407394800"/>
    <n v="1404770616"/>
    <b v="0"/>
    <n v="0"/>
    <b v="0"/>
    <s v="music/world music"/>
    <n v="0"/>
    <e v="#DIV/0!"/>
    <x v="1227"/>
    <x v="1227"/>
    <x v="4"/>
    <s v="world music"/>
  </r>
  <r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1228"/>
    <x v="1228"/>
    <x v="4"/>
    <s v="world music"/>
  </r>
  <r>
    <n v="2750"/>
    <n v="25"/>
    <x v="1"/>
    <s v="US"/>
    <s v="USD"/>
    <n v="1334592000"/>
    <n v="1331982127"/>
    <b v="0"/>
    <n v="1"/>
    <b v="0"/>
    <s v="music/world music"/>
    <n v="0.90909090909090906"/>
    <n v="25"/>
    <x v="1229"/>
    <x v="1229"/>
    <x v="4"/>
    <s v="world music"/>
  </r>
  <r>
    <n v="500000"/>
    <n v="0"/>
    <x v="1"/>
    <s v="US"/>
    <s v="USD"/>
    <n v="1298589630"/>
    <n v="1295997630"/>
    <b v="0"/>
    <n v="0"/>
    <b v="0"/>
    <s v="music/world music"/>
    <n v="0"/>
    <e v="#DIV/0!"/>
    <x v="1230"/>
    <x v="1230"/>
    <x v="4"/>
    <s v="world music"/>
  </r>
  <r>
    <n v="5000"/>
    <n v="0"/>
    <x v="1"/>
    <s v="US"/>
    <s v="USD"/>
    <n v="1440723600"/>
    <n v="1436394968"/>
    <b v="0"/>
    <n v="0"/>
    <b v="0"/>
    <s v="music/world music"/>
    <n v="0"/>
    <e v="#DIV/0!"/>
    <x v="1231"/>
    <x v="1231"/>
    <x v="4"/>
    <s v="world music"/>
  </r>
  <r>
    <n v="5000"/>
    <n v="40"/>
    <x v="1"/>
    <s v="US"/>
    <s v="USD"/>
    <n v="1381090870"/>
    <n v="1377030070"/>
    <b v="0"/>
    <n v="1"/>
    <b v="0"/>
    <s v="music/world music"/>
    <n v="0.8"/>
    <n v="40"/>
    <x v="1232"/>
    <x v="1232"/>
    <x v="4"/>
    <s v="world music"/>
  </r>
  <r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1233"/>
    <x v="1233"/>
    <x v="4"/>
    <s v="world music"/>
  </r>
  <r>
    <n v="50000"/>
    <n v="0"/>
    <x v="1"/>
    <s v="GB"/>
    <s v="GBP"/>
    <n v="1422903342"/>
    <n v="1420311342"/>
    <b v="0"/>
    <n v="0"/>
    <b v="0"/>
    <s v="music/world music"/>
    <n v="0"/>
    <e v="#DIV/0!"/>
    <x v="1234"/>
    <x v="1234"/>
    <x v="4"/>
    <s v="world music"/>
  </r>
  <r>
    <n v="7534"/>
    <n v="210"/>
    <x v="1"/>
    <s v="US"/>
    <s v="USD"/>
    <n v="1387077299"/>
    <n v="1383621299"/>
    <b v="0"/>
    <n v="6"/>
    <b v="0"/>
    <s v="music/world music"/>
    <n v="2.7873639500929119"/>
    <n v="35"/>
    <x v="1235"/>
    <x v="1235"/>
    <x v="4"/>
    <s v="world music"/>
  </r>
  <r>
    <n v="2500"/>
    <n v="0"/>
    <x v="1"/>
    <s v="US"/>
    <s v="USD"/>
    <n v="1343491200"/>
    <n v="1342801164"/>
    <b v="0"/>
    <n v="0"/>
    <b v="0"/>
    <s v="music/world music"/>
    <n v="0"/>
    <e v="#DIV/0!"/>
    <x v="1236"/>
    <x v="1236"/>
    <x v="4"/>
    <s v="world music"/>
  </r>
  <r>
    <n v="25000"/>
    <n v="0"/>
    <x v="1"/>
    <s v="US"/>
    <s v="USD"/>
    <n v="1345790865"/>
    <n v="1344062865"/>
    <b v="0"/>
    <n v="0"/>
    <b v="0"/>
    <s v="music/world music"/>
    <n v="0"/>
    <e v="#DIV/0!"/>
    <x v="1237"/>
    <x v="1237"/>
    <x v="4"/>
    <s v="world music"/>
  </r>
  <r>
    <n v="1000"/>
    <n v="178"/>
    <x v="1"/>
    <s v="US"/>
    <s v="USD"/>
    <n v="1312641536"/>
    <n v="1310049536"/>
    <b v="0"/>
    <n v="3"/>
    <b v="0"/>
    <s v="music/world music"/>
    <n v="17.8"/>
    <n v="59.333333333333336"/>
    <x v="1238"/>
    <x v="1238"/>
    <x v="4"/>
    <s v="world music"/>
  </r>
  <r>
    <n v="2500"/>
    <n v="0"/>
    <x v="1"/>
    <s v="US"/>
    <s v="USD"/>
    <n v="1325804767"/>
    <n v="1323212767"/>
    <b v="0"/>
    <n v="0"/>
    <b v="0"/>
    <s v="music/world music"/>
    <n v="0"/>
    <e v="#DIV/0!"/>
    <x v="1239"/>
    <x v="1239"/>
    <x v="4"/>
    <s v="world music"/>
  </r>
  <r>
    <n v="8000"/>
    <n v="241"/>
    <x v="1"/>
    <s v="US"/>
    <s v="USD"/>
    <n v="1373665860"/>
    <n v="1368579457"/>
    <b v="0"/>
    <n v="8"/>
    <b v="0"/>
    <s v="music/world music"/>
    <n v="3.0124999999999997"/>
    <n v="30.125"/>
    <x v="1240"/>
    <x v="1240"/>
    <x v="4"/>
    <s v="world music"/>
  </r>
  <r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1241"/>
    <x v="1241"/>
    <x v="4"/>
    <s v="world music"/>
  </r>
  <r>
    <n v="911"/>
    <n v="5"/>
    <x v="1"/>
    <s v="US"/>
    <s v="USD"/>
    <n v="1315747080"/>
    <n v="1314417502"/>
    <b v="0"/>
    <n v="1"/>
    <b v="0"/>
    <s v="music/world music"/>
    <n v="0.54884742041712409"/>
    <n v="5"/>
    <x v="1242"/>
    <x v="1242"/>
    <x v="4"/>
    <s v="world music"/>
  </r>
  <r>
    <n v="12000"/>
    <n v="1691"/>
    <x v="1"/>
    <s v="US"/>
    <s v="USD"/>
    <n v="1310158800"/>
    <n v="1304888771"/>
    <b v="0"/>
    <n v="38"/>
    <b v="0"/>
    <s v="music/world music"/>
    <n v="14.091666666666667"/>
    <n v="44.5"/>
    <x v="1243"/>
    <x v="1243"/>
    <x v="4"/>
    <s v="world music"/>
  </r>
  <r>
    <n v="2000"/>
    <n v="2076"/>
    <x v="0"/>
    <s v="US"/>
    <s v="USD"/>
    <n v="1366664400"/>
    <n v="1363981723"/>
    <b v="1"/>
    <n v="45"/>
    <b v="1"/>
    <s v="music/rock"/>
    <n v="103.8"/>
    <n v="46.133333333333333"/>
    <x v="1244"/>
    <x v="1244"/>
    <x v="4"/>
    <s v="rock"/>
  </r>
  <r>
    <n v="2000"/>
    <n v="2405"/>
    <x v="0"/>
    <s v="US"/>
    <s v="USD"/>
    <n v="1402755834"/>
    <n v="1400163834"/>
    <b v="1"/>
    <n v="17"/>
    <b v="1"/>
    <s v="music/rock"/>
    <n v="120.24999999999999"/>
    <n v="141.47058823529412"/>
    <x v="1245"/>
    <x v="1245"/>
    <x v="4"/>
    <s v="rock"/>
  </r>
  <r>
    <n v="2000"/>
    <n v="2340"/>
    <x v="0"/>
    <s v="US"/>
    <s v="USD"/>
    <n v="1323136949"/>
    <n v="1319245349"/>
    <b v="1"/>
    <n v="31"/>
    <b v="1"/>
    <s v="music/rock"/>
    <n v="117"/>
    <n v="75.483870967741936"/>
    <x v="1246"/>
    <x v="1246"/>
    <x v="4"/>
    <s v="rock"/>
  </r>
  <r>
    <n v="3500"/>
    <n v="4275"/>
    <x v="0"/>
    <s v="US"/>
    <s v="USD"/>
    <n v="1367823655"/>
    <n v="1365231655"/>
    <b v="1"/>
    <n v="50"/>
    <b v="1"/>
    <s v="music/rock"/>
    <n v="122.14285714285715"/>
    <n v="85.5"/>
    <x v="1247"/>
    <x v="1247"/>
    <x v="4"/>
    <s v="rock"/>
  </r>
  <r>
    <n v="2500"/>
    <n v="3791"/>
    <x v="0"/>
    <s v="US"/>
    <s v="USD"/>
    <n v="1402642740"/>
    <n v="1399563953"/>
    <b v="1"/>
    <n v="59"/>
    <b v="1"/>
    <s v="music/rock"/>
    <n v="151.63999999999999"/>
    <n v="64.254237288135599"/>
    <x v="1248"/>
    <x v="1248"/>
    <x v="4"/>
    <s v="rock"/>
  </r>
  <r>
    <n v="5000"/>
    <n v="5222"/>
    <x v="0"/>
    <s v="US"/>
    <s v="USD"/>
    <n v="1341683211"/>
    <n v="1339091211"/>
    <b v="1"/>
    <n v="81"/>
    <b v="1"/>
    <s v="music/rock"/>
    <n v="104.44"/>
    <n v="64.46913580246914"/>
    <x v="1249"/>
    <x v="1249"/>
    <x v="4"/>
    <s v="rock"/>
  </r>
  <r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1250"/>
    <x v="1250"/>
    <x v="4"/>
    <s v="rock"/>
  </r>
  <r>
    <n v="6000"/>
    <n v="6108"/>
    <x v="0"/>
    <s v="US"/>
    <s v="USD"/>
    <n v="1316979167"/>
    <n v="1311795167"/>
    <b v="1"/>
    <n v="74"/>
    <b v="1"/>
    <s v="music/rock"/>
    <n v="101.8"/>
    <n v="82.540540540540547"/>
    <x v="1251"/>
    <x v="1251"/>
    <x v="4"/>
    <s v="rock"/>
  </r>
  <r>
    <n v="3500"/>
    <n v="4818"/>
    <x v="0"/>
    <s v="US"/>
    <s v="USD"/>
    <n v="1382658169"/>
    <n v="1380238969"/>
    <b v="1"/>
    <n v="141"/>
    <b v="1"/>
    <s v="music/rock"/>
    <n v="137.65714285714284"/>
    <n v="34.170212765957444"/>
    <x v="1252"/>
    <x v="1252"/>
    <x v="4"/>
    <s v="rock"/>
  </r>
  <r>
    <n v="10"/>
    <n v="30383.32"/>
    <x v="0"/>
    <s v="US"/>
    <s v="USD"/>
    <n v="1409770107"/>
    <n v="1407178107"/>
    <b v="1"/>
    <n v="711"/>
    <b v="1"/>
    <s v="music/rock"/>
    <n v="303833.2"/>
    <n v="42.73322081575246"/>
    <x v="1253"/>
    <x v="1253"/>
    <x v="4"/>
    <s v="rock"/>
  </r>
  <r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1254"/>
    <x v="1254"/>
    <x v="4"/>
    <s v="rock"/>
  </r>
  <r>
    <n v="3000"/>
    <n v="6071"/>
    <x v="0"/>
    <s v="US"/>
    <s v="USD"/>
    <n v="1385932652"/>
    <n v="1383337052"/>
    <b v="1"/>
    <n v="109"/>
    <b v="1"/>
    <s v="music/rock"/>
    <n v="202.36666666666667"/>
    <n v="55.697247706422019"/>
    <x v="1255"/>
    <x v="1255"/>
    <x v="4"/>
    <s v="rock"/>
  </r>
  <r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1256"/>
    <x v="1256"/>
    <x v="4"/>
    <s v="rock"/>
  </r>
  <r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1257"/>
    <x v="1257"/>
    <x v="4"/>
    <s v="rock"/>
  </r>
  <r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1258"/>
    <x v="1258"/>
    <x v="4"/>
    <s v="rock"/>
  </r>
  <r>
    <n v="2500"/>
    <n v="2606"/>
    <x v="0"/>
    <s v="US"/>
    <s v="USD"/>
    <n v="1402286340"/>
    <n v="1399504664"/>
    <b v="1"/>
    <n v="96"/>
    <b v="1"/>
    <s v="music/rock"/>
    <n v="104.24"/>
    <n v="27.145833333333332"/>
    <x v="1259"/>
    <x v="1259"/>
    <x v="4"/>
    <s v="rock"/>
  </r>
  <r>
    <n v="3300"/>
    <n v="3751"/>
    <x v="0"/>
    <s v="US"/>
    <s v="USD"/>
    <n v="1393445620"/>
    <n v="1390853620"/>
    <b v="1"/>
    <n v="74"/>
    <b v="1"/>
    <s v="music/rock"/>
    <n v="113.66666666666667"/>
    <n v="50.689189189189186"/>
    <x v="1260"/>
    <x v="1260"/>
    <x v="4"/>
    <s v="rock"/>
  </r>
  <r>
    <n v="2000"/>
    <n v="2025"/>
    <x v="0"/>
    <s v="US"/>
    <s v="USD"/>
    <n v="1390983227"/>
    <n v="1388391227"/>
    <b v="1"/>
    <n v="52"/>
    <b v="1"/>
    <s v="music/rock"/>
    <n v="101.25"/>
    <n v="38.942307692307693"/>
    <x v="1261"/>
    <x v="1261"/>
    <x v="4"/>
    <s v="rock"/>
  </r>
  <r>
    <n v="6500"/>
    <n v="8152"/>
    <x v="0"/>
    <s v="CA"/>
    <s v="CAD"/>
    <n v="1392574692"/>
    <n v="1389982692"/>
    <b v="1"/>
    <n v="105"/>
    <b v="1"/>
    <s v="music/rock"/>
    <n v="125.41538461538462"/>
    <n v="77.638095238095232"/>
    <x v="1262"/>
    <x v="1262"/>
    <x v="4"/>
    <s v="rock"/>
  </r>
  <r>
    <n v="1500"/>
    <n v="1785"/>
    <x v="0"/>
    <s v="US"/>
    <s v="USD"/>
    <n v="1396054800"/>
    <n v="1393034470"/>
    <b v="1"/>
    <n v="41"/>
    <b v="1"/>
    <s v="music/rock"/>
    <n v="119"/>
    <n v="43.536585365853661"/>
    <x v="1263"/>
    <x v="1263"/>
    <x v="4"/>
    <s v="rock"/>
  </r>
  <r>
    <n v="650"/>
    <n v="1082"/>
    <x v="0"/>
    <s v="US"/>
    <s v="USD"/>
    <n v="1383062083"/>
    <n v="1380556483"/>
    <b v="1"/>
    <n v="34"/>
    <b v="1"/>
    <s v="music/rock"/>
    <n v="166.46153846153845"/>
    <n v="31.823529411764707"/>
    <x v="1264"/>
    <x v="1264"/>
    <x v="4"/>
    <s v="rock"/>
  </r>
  <r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1265"/>
    <x v="1265"/>
    <x v="4"/>
    <s v="rock"/>
  </r>
  <r>
    <n v="9500"/>
    <n v="9545"/>
    <x v="0"/>
    <s v="US"/>
    <s v="USD"/>
    <n v="1389474145"/>
    <n v="1386882145"/>
    <b v="1"/>
    <n v="50"/>
    <b v="1"/>
    <s v="music/rock"/>
    <n v="100.47368421052632"/>
    <n v="190.9"/>
    <x v="1266"/>
    <x v="1266"/>
    <x v="4"/>
    <s v="rock"/>
  </r>
  <r>
    <n v="22000"/>
    <n v="22396"/>
    <x v="0"/>
    <s v="US"/>
    <s v="USD"/>
    <n v="1374674558"/>
    <n v="1372082558"/>
    <b v="1"/>
    <n v="159"/>
    <b v="1"/>
    <s v="music/rock"/>
    <n v="101.8"/>
    <n v="140.85534591194968"/>
    <x v="1267"/>
    <x v="1267"/>
    <x v="4"/>
    <s v="rock"/>
  </r>
  <r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1268"/>
    <x v="1268"/>
    <x v="4"/>
    <s v="rock"/>
  </r>
  <r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1269"/>
    <x v="1269"/>
    <x v="4"/>
    <s v="rock"/>
  </r>
  <r>
    <n v="10000"/>
    <n v="11472"/>
    <x v="0"/>
    <s v="US"/>
    <s v="USD"/>
    <n v="1332704042"/>
    <n v="1327523642"/>
    <b v="1"/>
    <n v="169"/>
    <b v="1"/>
    <s v="music/rock"/>
    <n v="114.72"/>
    <n v="67.881656804733723"/>
    <x v="1270"/>
    <x v="1270"/>
    <x v="4"/>
    <s v="rock"/>
  </r>
  <r>
    <n v="7500"/>
    <n v="7635"/>
    <x v="0"/>
    <s v="US"/>
    <s v="USD"/>
    <n v="1384363459"/>
    <n v="1381767859"/>
    <b v="1"/>
    <n v="31"/>
    <b v="1"/>
    <s v="music/rock"/>
    <n v="101.8"/>
    <n v="246.29032258064515"/>
    <x v="1271"/>
    <x v="1271"/>
    <x v="4"/>
    <s v="rock"/>
  </r>
  <r>
    <n v="5000"/>
    <n v="5300"/>
    <x v="0"/>
    <s v="US"/>
    <s v="USD"/>
    <n v="1276574400"/>
    <n v="1270576379"/>
    <b v="1"/>
    <n v="28"/>
    <b v="1"/>
    <s v="music/rock"/>
    <n v="106"/>
    <n v="189.28571428571428"/>
    <x v="1272"/>
    <x v="1272"/>
    <x v="4"/>
    <s v="rock"/>
  </r>
  <r>
    <n v="4000"/>
    <n v="4140"/>
    <x v="0"/>
    <s v="CA"/>
    <s v="CAD"/>
    <n v="1409506291"/>
    <n v="1406914291"/>
    <b v="1"/>
    <n v="54"/>
    <b v="1"/>
    <s v="music/rock"/>
    <n v="103.49999999999999"/>
    <n v="76.666666666666671"/>
    <x v="1273"/>
    <x v="1273"/>
    <x v="4"/>
    <s v="rock"/>
  </r>
  <r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1274"/>
    <x v="1274"/>
    <x v="4"/>
    <s v="rock"/>
  </r>
  <r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1275"/>
    <x v="1275"/>
    <x v="4"/>
    <s v="rock"/>
  </r>
  <r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1276"/>
    <x v="1276"/>
    <x v="4"/>
    <s v="rock"/>
  </r>
  <r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1277"/>
    <x v="1277"/>
    <x v="4"/>
    <s v="rock"/>
  </r>
  <r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1278"/>
    <x v="1278"/>
    <x v="4"/>
    <s v="rock"/>
  </r>
  <r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1279"/>
    <x v="1279"/>
    <x v="4"/>
    <s v="rock"/>
  </r>
  <r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1280"/>
    <x v="1280"/>
    <x v="4"/>
    <s v="rock"/>
  </r>
  <r>
    <n v="7000"/>
    <n v="7750"/>
    <x v="0"/>
    <s v="US"/>
    <s v="USD"/>
    <n v="1375033836"/>
    <n v="1373305836"/>
    <b v="1"/>
    <n v="74"/>
    <b v="1"/>
    <s v="music/rock"/>
    <n v="110.71428571428572"/>
    <n v="104.72972972972973"/>
    <x v="1281"/>
    <x v="1281"/>
    <x v="4"/>
    <s v="rock"/>
  </r>
  <r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1282"/>
    <x v="1282"/>
    <x v="4"/>
    <s v="rock"/>
  </r>
  <r>
    <n v="1000"/>
    <n v="2110.5"/>
    <x v="0"/>
    <s v="US"/>
    <s v="USD"/>
    <n v="1362974400"/>
    <n v="1360948389"/>
    <b v="1"/>
    <n v="22"/>
    <b v="1"/>
    <s v="music/rock"/>
    <n v="211.05"/>
    <n v="95.931818181818187"/>
    <x v="1283"/>
    <x v="1283"/>
    <x v="4"/>
    <s v="rock"/>
  </r>
  <r>
    <n v="2000"/>
    <n v="2020"/>
    <x v="0"/>
    <s v="US"/>
    <s v="USD"/>
    <n v="1483203540"/>
    <n v="1481175482"/>
    <b v="0"/>
    <n v="31"/>
    <b v="1"/>
    <s v="theater/plays"/>
    <n v="101"/>
    <n v="65.161290322580641"/>
    <x v="1284"/>
    <x v="1284"/>
    <x v="1"/>
    <s v="plays"/>
  </r>
  <r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285"/>
    <x v="1285"/>
    <x v="1"/>
    <s v="plays"/>
  </r>
  <r>
    <n v="1500"/>
    <n v="1625"/>
    <x v="0"/>
    <s v="GB"/>
    <s v="GBP"/>
    <n v="1424181600"/>
    <n v="1423041227"/>
    <b v="0"/>
    <n v="20"/>
    <b v="1"/>
    <s v="theater/plays"/>
    <n v="108.33333333333333"/>
    <n v="81.25"/>
    <x v="1286"/>
    <x v="1286"/>
    <x v="1"/>
    <s v="plays"/>
  </r>
  <r>
    <n v="250"/>
    <n v="605"/>
    <x v="0"/>
    <s v="GB"/>
    <s v="GBP"/>
    <n v="1434120856"/>
    <n v="1428936856"/>
    <b v="0"/>
    <n v="25"/>
    <b v="1"/>
    <s v="theater/plays"/>
    <n v="242"/>
    <n v="24.2"/>
    <x v="1287"/>
    <x v="1287"/>
    <x v="1"/>
    <s v="plays"/>
  </r>
  <r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288"/>
    <x v="1288"/>
    <x v="1"/>
    <s v="plays"/>
  </r>
  <r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289"/>
    <x v="1289"/>
    <x v="1"/>
    <s v="plays"/>
  </r>
  <r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290"/>
    <x v="1290"/>
    <x v="1"/>
    <s v="plays"/>
  </r>
  <r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291"/>
    <x v="1291"/>
    <x v="1"/>
    <s v="plays"/>
  </r>
  <r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292"/>
    <x v="1292"/>
    <x v="1"/>
    <s v="plays"/>
  </r>
  <r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293"/>
    <x v="1293"/>
    <x v="1"/>
    <s v="plays"/>
  </r>
  <r>
    <n v="500"/>
    <n v="610"/>
    <x v="0"/>
    <s v="GB"/>
    <s v="GBP"/>
    <n v="1445252400"/>
    <n v="1443696797"/>
    <b v="0"/>
    <n v="22"/>
    <b v="1"/>
    <s v="theater/plays"/>
    <n v="122"/>
    <n v="27.727272727272727"/>
    <x v="1294"/>
    <x v="1294"/>
    <x v="1"/>
    <s v="plays"/>
  </r>
  <r>
    <n v="2500"/>
    <n v="2549"/>
    <x v="0"/>
    <s v="GB"/>
    <s v="GBP"/>
    <n v="1438189200"/>
    <n v="1435585497"/>
    <b v="0"/>
    <n v="64"/>
    <b v="1"/>
    <s v="theater/plays"/>
    <n v="101.96000000000001"/>
    <n v="39.828125"/>
    <x v="1295"/>
    <x v="1295"/>
    <x v="1"/>
    <s v="plays"/>
  </r>
  <r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296"/>
    <x v="1296"/>
    <x v="1"/>
    <s v="plays"/>
  </r>
  <r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297"/>
    <x v="1297"/>
    <x v="1"/>
    <s v="plays"/>
  </r>
  <r>
    <n v="2000"/>
    <n v="2093"/>
    <x v="0"/>
    <s v="GB"/>
    <s v="GBP"/>
    <n v="1461860432"/>
    <n v="1459268432"/>
    <b v="0"/>
    <n v="33"/>
    <b v="1"/>
    <s v="theater/plays"/>
    <n v="104.65"/>
    <n v="63.424242424242422"/>
    <x v="1298"/>
    <x v="1298"/>
    <x v="1"/>
    <s v="plays"/>
  </r>
  <r>
    <n v="3500"/>
    <n v="4340"/>
    <x v="0"/>
    <s v="US"/>
    <s v="USD"/>
    <n v="1436902359"/>
    <n v="1434310359"/>
    <b v="0"/>
    <n v="32"/>
    <b v="1"/>
    <s v="theater/plays"/>
    <n v="124"/>
    <n v="135.625"/>
    <x v="1299"/>
    <x v="1299"/>
    <x v="1"/>
    <s v="plays"/>
  </r>
  <r>
    <n v="3000"/>
    <n v="4050"/>
    <x v="0"/>
    <s v="US"/>
    <s v="USD"/>
    <n v="1464807420"/>
    <n v="1461427938"/>
    <b v="0"/>
    <n v="24"/>
    <b v="1"/>
    <s v="theater/plays"/>
    <n v="135"/>
    <n v="168.75"/>
    <x v="1300"/>
    <x v="1300"/>
    <x v="1"/>
    <s v="plays"/>
  </r>
  <r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301"/>
    <x v="1301"/>
    <x v="1"/>
    <s v="plays"/>
  </r>
  <r>
    <n v="2500"/>
    <n v="2500"/>
    <x v="0"/>
    <s v="US"/>
    <s v="USD"/>
    <n v="1480559011"/>
    <n v="1477963411"/>
    <b v="0"/>
    <n v="50"/>
    <b v="1"/>
    <s v="theater/plays"/>
    <n v="100"/>
    <n v="50"/>
    <x v="1302"/>
    <x v="1302"/>
    <x v="1"/>
    <s v="plays"/>
  </r>
  <r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303"/>
    <x v="1303"/>
    <x v="1"/>
    <s v="plays"/>
  </r>
  <r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1304"/>
    <x v="1304"/>
    <x v="2"/>
    <s v="wearables"/>
  </r>
  <r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1305"/>
    <x v="1305"/>
    <x v="2"/>
    <s v="wearables"/>
  </r>
  <r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1306"/>
    <x v="1306"/>
    <x v="2"/>
    <s v="wearables"/>
  </r>
  <r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1307"/>
    <x v="1307"/>
    <x v="2"/>
    <s v="wearables"/>
  </r>
  <r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1308"/>
    <x v="1308"/>
    <x v="2"/>
    <s v="wearables"/>
  </r>
  <r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1309"/>
    <x v="1309"/>
    <x v="2"/>
    <s v="wearables"/>
  </r>
  <r>
    <n v="20000"/>
    <n v="3100"/>
    <x v="1"/>
    <s v="US"/>
    <s v="USD"/>
    <n v="1471622450"/>
    <n v="1467734450"/>
    <b v="0"/>
    <n v="24"/>
    <b v="0"/>
    <s v="technology/wearables"/>
    <n v="15.5"/>
    <n v="129.16666666666666"/>
    <x v="1310"/>
    <x v="1310"/>
    <x v="2"/>
    <s v="wearables"/>
  </r>
  <r>
    <n v="250000"/>
    <n v="80070"/>
    <x v="1"/>
    <s v="US"/>
    <s v="USD"/>
    <n v="1480536919"/>
    <n v="1477509319"/>
    <b v="0"/>
    <n v="100"/>
    <b v="0"/>
    <s v="technology/wearables"/>
    <n v="32.027999999999999"/>
    <n v="800.7"/>
    <x v="1311"/>
    <x v="1311"/>
    <x v="2"/>
    <s v="wearables"/>
  </r>
  <r>
    <n v="4600"/>
    <n v="28"/>
    <x v="1"/>
    <s v="US"/>
    <s v="USD"/>
    <n v="1429375922"/>
    <n v="1426783922"/>
    <b v="0"/>
    <n v="1"/>
    <b v="0"/>
    <s v="technology/wearables"/>
    <n v="0.60869565217391308"/>
    <n v="28"/>
    <x v="1312"/>
    <x v="1312"/>
    <x v="2"/>
    <s v="wearables"/>
  </r>
  <r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1313"/>
    <x v="1313"/>
    <x v="2"/>
    <s v="wearables"/>
  </r>
  <r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1314"/>
    <x v="1314"/>
    <x v="2"/>
    <s v="wearables"/>
  </r>
  <r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1315"/>
    <x v="1315"/>
    <x v="2"/>
    <s v="wearables"/>
  </r>
  <r>
    <n v="75000"/>
    <n v="1"/>
    <x v="1"/>
    <s v="US"/>
    <s v="USD"/>
    <n v="1456700709"/>
    <n v="1453676709"/>
    <b v="0"/>
    <n v="1"/>
    <b v="0"/>
    <s v="technology/wearables"/>
    <n v="1.3333333333333333E-3"/>
    <n v="1"/>
    <x v="1316"/>
    <x v="1316"/>
    <x v="2"/>
    <s v="wearables"/>
  </r>
  <r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1317"/>
    <x v="1317"/>
    <x v="2"/>
    <s v="wearables"/>
  </r>
  <r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1318"/>
    <x v="1318"/>
    <x v="2"/>
    <s v="wearables"/>
  </r>
  <r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1319"/>
    <x v="1319"/>
    <x v="2"/>
    <s v="wearables"/>
  </r>
  <r>
    <n v="100000"/>
    <n v="503"/>
    <x v="1"/>
    <s v="NL"/>
    <s v="EUR"/>
    <n v="1483138800"/>
    <n v="1480610046"/>
    <b v="0"/>
    <n v="3"/>
    <b v="0"/>
    <s v="technology/wearables"/>
    <n v="0.503"/>
    <n v="167.66666666666666"/>
    <x v="1320"/>
    <x v="1320"/>
    <x v="2"/>
    <s v="wearables"/>
  </r>
  <r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1321"/>
    <x v="1321"/>
    <x v="2"/>
    <s v="wearables"/>
  </r>
  <r>
    <n v="35000"/>
    <n v="106"/>
    <x v="1"/>
    <s v="GB"/>
    <s v="GBP"/>
    <n v="1432223125"/>
    <n v="1429631125"/>
    <b v="0"/>
    <n v="4"/>
    <b v="0"/>
    <s v="technology/wearables"/>
    <n v="0.30285714285714288"/>
    <n v="26.5"/>
    <x v="1322"/>
    <x v="1322"/>
    <x v="2"/>
    <s v="wearables"/>
  </r>
  <r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1323"/>
    <x v="1323"/>
    <x v="2"/>
    <s v="wearables"/>
  </r>
  <r>
    <n v="50000"/>
    <n v="4920"/>
    <x v="1"/>
    <s v="US"/>
    <s v="USD"/>
    <n v="1476371552"/>
    <n v="1473779552"/>
    <b v="0"/>
    <n v="90"/>
    <b v="0"/>
    <s v="technology/wearables"/>
    <n v="9.84"/>
    <n v="54.666666666666664"/>
    <x v="1324"/>
    <x v="1324"/>
    <x v="2"/>
    <s v="wearables"/>
  </r>
  <r>
    <n v="20000"/>
    <n v="486"/>
    <x v="1"/>
    <s v="US"/>
    <s v="USD"/>
    <n v="1483063435"/>
    <n v="1480471435"/>
    <b v="0"/>
    <n v="8"/>
    <b v="0"/>
    <s v="technology/wearables"/>
    <n v="2.4299999999999997"/>
    <n v="60.75"/>
    <x v="1325"/>
    <x v="1325"/>
    <x v="2"/>
    <s v="wearables"/>
  </r>
  <r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1326"/>
    <x v="1326"/>
    <x v="2"/>
    <s v="wearables"/>
  </r>
  <r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1327"/>
    <x v="1327"/>
    <x v="2"/>
    <s v="wearables"/>
  </r>
  <r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1328"/>
    <x v="1328"/>
    <x v="2"/>
    <s v="wearables"/>
  </r>
  <r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1329"/>
    <x v="1329"/>
    <x v="2"/>
    <s v="wearables"/>
  </r>
  <r>
    <n v="35000"/>
    <n v="7873"/>
    <x v="1"/>
    <s v="US"/>
    <s v="USD"/>
    <n v="1467432000"/>
    <n v="1464763109"/>
    <b v="0"/>
    <n v="50"/>
    <b v="0"/>
    <s v="technology/wearables"/>
    <n v="22.494285714285713"/>
    <n v="157.46"/>
    <x v="1330"/>
    <x v="1330"/>
    <x v="2"/>
    <s v="wearables"/>
  </r>
  <r>
    <n v="250000"/>
    <n v="3417"/>
    <x v="1"/>
    <s v="US"/>
    <s v="USD"/>
    <n v="1471435554"/>
    <n v="1468843554"/>
    <b v="0"/>
    <n v="34"/>
    <b v="0"/>
    <s v="technology/wearables"/>
    <n v="1.3668"/>
    <n v="100.5"/>
    <x v="1331"/>
    <x v="1331"/>
    <x v="2"/>
    <s v="wearables"/>
  </r>
  <r>
    <n v="10115"/>
    <n v="0"/>
    <x v="1"/>
    <s v="CH"/>
    <s v="CHF"/>
    <n v="1485480408"/>
    <n v="1482888408"/>
    <b v="0"/>
    <n v="0"/>
    <b v="0"/>
    <s v="technology/wearables"/>
    <n v="0"/>
    <e v="#DIV/0!"/>
    <x v="1332"/>
    <x v="1332"/>
    <x v="2"/>
    <s v="wearables"/>
  </r>
  <r>
    <n v="2500"/>
    <n v="0"/>
    <x v="1"/>
    <s v="AU"/>
    <s v="AUD"/>
    <n v="1405478025"/>
    <n v="1402886025"/>
    <b v="0"/>
    <n v="0"/>
    <b v="0"/>
    <s v="technology/wearables"/>
    <n v="0"/>
    <e v="#DIV/0!"/>
    <x v="1333"/>
    <x v="1333"/>
    <x v="2"/>
    <s v="wearables"/>
  </r>
  <r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1334"/>
    <x v="1334"/>
    <x v="2"/>
    <s v="wearables"/>
  </r>
  <r>
    <n v="25000"/>
    <n v="4940"/>
    <x v="1"/>
    <s v="US"/>
    <s v="USD"/>
    <n v="1449354502"/>
    <n v="1446762502"/>
    <b v="0"/>
    <n v="16"/>
    <b v="0"/>
    <s v="technology/wearables"/>
    <n v="19.759999999999998"/>
    <n v="308.75"/>
    <x v="1335"/>
    <x v="1335"/>
    <x v="2"/>
    <s v="wearables"/>
  </r>
  <r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1336"/>
    <x v="1336"/>
    <x v="2"/>
    <s v="wearables"/>
  </r>
  <r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1337"/>
    <x v="1337"/>
    <x v="2"/>
    <s v="wearables"/>
  </r>
  <r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1338"/>
    <x v="1338"/>
    <x v="2"/>
    <s v="wearables"/>
  </r>
  <r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1339"/>
    <x v="1339"/>
    <x v="2"/>
    <s v="wearables"/>
  </r>
  <r>
    <n v="1680"/>
    <n v="0"/>
    <x v="1"/>
    <s v="US"/>
    <s v="USD"/>
    <n v="1408112253"/>
    <n v="1405520253"/>
    <b v="0"/>
    <n v="0"/>
    <b v="0"/>
    <s v="technology/wearables"/>
    <n v="0"/>
    <e v="#DIV/0!"/>
    <x v="1340"/>
    <x v="1340"/>
    <x v="2"/>
    <s v="wearables"/>
  </r>
  <r>
    <n v="25000"/>
    <n v="17590"/>
    <x v="1"/>
    <s v="GB"/>
    <s v="GBP"/>
    <n v="1475333917"/>
    <n v="1472569117"/>
    <b v="0"/>
    <n v="46"/>
    <b v="0"/>
    <s v="technology/wearables"/>
    <n v="70.36"/>
    <n v="382.39130434782606"/>
    <x v="1341"/>
    <x v="1341"/>
    <x v="2"/>
    <s v="wearables"/>
  </r>
  <r>
    <n v="50000"/>
    <n v="100"/>
    <x v="1"/>
    <s v="US"/>
    <s v="USD"/>
    <n v="1437161739"/>
    <n v="1434569739"/>
    <b v="0"/>
    <n v="1"/>
    <b v="0"/>
    <s v="technology/wearables"/>
    <n v="0.2"/>
    <n v="100"/>
    <x v="1342"/>
    <x v="1342"/>
    <x v="2"/>
    <s v="wearables"/>
  </r>
  <r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1343"/>
    <x v="1343"/>
    <x v="2"/>
    <s v="wearables"/>
  </r>
  <r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1344"/>
    <x v="1344"/>
    <x v="3"/>
    <s v="nonfiction"/>
  </r>
  <r>
    <n v="300"/>
    <n v="375"/>
    <x v="0"/>
    <s v="US"/>
    <s v="USD"/>
    <n v="1405366359"/>
    <n v="1402342359"/>
    <b v="0"/>
    <n v="7"/>
    <b v="1"/>
    <s v="publishing/nonfiction"/>
    <n v="125"/>
    <n v="53.571428571428569"/>
    <x v="1345"/>
    <x v="1345"/>
    <x v="3"/>
    <s v="nonfiction"/>
  </r>
  <r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1346"/>
    <x v="1346"/>
    <x v="3"/>
    <s v="nonfiction"/>
  </r>
  <r>
    <n v="2500"/>
    <n v="2555"/>
    <x v="0"/>
    <s v="US"/>
    <s v="USD"/>
    <n v="1425741525"/>
    <n v="1423149525"/>
    <b v="0"/>
    <n v="31"/>
    <b v="1"/>
    <s v="publishing/nonfiction"/>
    <n v="102.2"/>
    <n v="82.41935483870968"/>
    <x v="1347"/>
    <x v="1347"/>
    <x v="3"/>
    <s v="nonfiction"/>
  </r>
  <r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1348"/>
    <x v="1348"/>
    <x v="3"/>
    <s v="nonfiction"/>
  </r>
  <r>
    <n v="5000"/>
    <n v="10210"/>
    <x v="0"/>
    <s v="CA"/>
    <s v="CAD"/>
    <n v="1450249140"/>
    <n v="1447055935"/>
    <b v="0"/>
    <n v="172"/>
    <b v="1"/>
    <s v="publishing/nonfiction"/>
    <n v="204.2"/>
    <n v="59.360465116279073"/>
    <x v="1349"/>
    <x v="1349"/>
    <x v="3"/>
    <s v="nonfiction"/>
  </r>
  <r>
    <n v="5000"/>
    <n v="5202.5"/>
    <x v="0"/>
    <s v="US"/>
    <s v="USD"/>
    <n v="1451089134"/>
    <n v="1448497134"/>
    <b v="0"/>
    <n v="78"/>
    <b v="1"/>
    <s v="publishing/nonfiction"/>
    <n v="104.05"/>
    <n v="66.698717948717942"/>
    <x v="1350"/>
    <x v="1350"/>
    <x v="3"/>
    <s v="nonfiction"/>
  </r>
  <r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1351"/>
    <x v="1351"/>
    <x v="3"/>
    <s v="nonfiction"/>
  </r>
  <r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1352"/>
    <x v="1352"/>
    <x v="3"/>
    <s v="nonfiction"/>
  </r>
  <r>
    <n v="1000"/>
    <n v="1336"/>
    <x v="0"/>
    <s v="US"/>
    <s v="USD"/>
    <n v="1362960000"/>
    <n v="1359946188"/>
    <b v="0"/>
    <n v="42"/>
    <b v="1"/>
    <s v="publishing/nonfiction"/>
    <n v="133.6"/>
    <n v="31.80952380952381"/>
    <x v="1353"/>
    <x v="1353"/>
    <x v="3"/>
    <s v="nonfiction"/>
  </r>
  <r>
    <n v="1200"/>
    <n v="1563"/>
    <x v="0"/>
    <s v="GB"/>
    <s v="GBP"/>
    <n v="1465672979"/>
    <n v="1463080979"/>
    <b v="0"/>
    <n v="64"/>
    <b v="1"/>
    <s v="publishing/nonfiction"/>
    <n v="130.25"/>
    <n v="24.421875"/>
    <x v="1354"/>
    <x v="1354"/>
    <x v="3"/>
    <s v="nonfiction"/>
  </r>
  <r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1355"/>
    <x v="1355"/>
    <x v="3"/>
    <s v="nonfiction"/>
  </r>
  <r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1356"/>
    <x v="1356"/>
    <x v="3"/>
    <s v="nonfiction"/>
  </r>
  <r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1357"/>
    <x v="1357"/>
    <x v="3"/>
    <s v="nonfiction"/>
  </r>
  <r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1358"/>
    <x v="1358"/>
    <x v="3"/>
    <s v="nonfiction"/>
  </r>
  <r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1359"/>
    <x v="1359"/>
    <x v="3"/>
    <s v="nonfiction"/>
  </r>
  <r>
    <n v="1500"/>
    <n v="2598"/>
    <x v="0"/>
    <s v="US"/>
    <s v="USD"/>
    <n v="1343943420"/>
    <n v="1341524220"/>
    <b v="0"/>
    <n v="81"/>
    <b v="1"/>
    <s v="publishing/nonfiction"/>
    <n v="173.2"/>
    <n v="32.074074074074076"/>
    <x v="1360"/>
    <x v="1360"/>
    <x v="3"/>
    <s v="nonfiction"/>
  </r>
  <r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1361"/>
    <x v="1361"/>
    <x v="3"/>
    <s v="nonfiction"/>
  </r>
  <r>
    <n v="1000"/>
    <n v="1091"/>
    <x v="0"/>
    <s v="US"/>
    <s v="USD"/>
    <n v="1378592731"/>
    <n v="1373408731"/>
    <b v="0"/>
    <n v="25"/>
    <b v="1"/>
    <s v="publishing/nonfiction"/>
    <n v="109.1"/>
    <n v="43.64"/>
    <x v="1362"/>
    <x v="1362"/>
    <x v="3"/>
    <s v="nonfiction"/>
  </r>
  <r>
    <n v="200"/>
    <n v="200"/>
    <x v="0"/>
    <s v="US"/>
    <s v="USD"/>
    <n v="1455523140"/>
    <n v="1453925727"/>
    <b v="0"/>
    <n v="5"/>
    <b v="1"/>
    <s v="publishing/nonfiction"/>
    <n v="100"/>
    <n v="40"/>
    <x v="1363"/>
    <x v="1363"/>
    <x v="3"/>
    <s v="nonfiction"/>
  </r>
  <r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1364"/>
    <x v="1364"/>
    <x v="4"/>
    <s v="rock"/>
  </r>
  <r>
    <n v="7500"/>
    <n v="7520"/>
    <x v="0"/>
    <s v="US"/>
    <s v="USD"/>
    <n v="1426523752"/>
    <n v="1423935352"/>
    <b v="0"/>
    <n v="92"/>
    <b v="1"/>
    <s v="music/rock"/>
    <n v="100.26666666666667"/>
    <n v="81.739130434782609"/>
    <x v="1365"/>
    <x v="1365"/>
    <x v="4"/>
    <s v="rock"/>
  </r>
  <r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1366"/>
    <x v="1366"/>
    <x v="4"/>
    <s v="rock"/>
  </r>
  <r>
    <n v="5000"/>
    <n v="5713"/>
    <x v="0"/>
    <s v="US"/>
    <s v="USD"/>
    <n v="1447463050"/>
    <n v="1444867450"/>
    <b v="0"/>
    <n v="90"/>
    <b v="1"/>
    <s v="music/rock"/>
    <n v="114.26"/>
    <n v="63.477777777777774"/>
    <x v="1367"/>
    <x v="1367"/>
    <x v="4"/>
    <s v="rock"/>
  </r>
  <r>
    <n v="5000"/>
    <n v="5535"/>
    <x v="0"/>
    <s v="US"/>
    <s v="USD"/>
    <n v="1434342894"/>
    <n v="1432269294"/>
    <b v="0"/>
    <n v="87"/>
    <b v="1"/>
    <s v="music/rock"/>
    <n v="110.7"/>
    <n v="63.620689655172413"/>
    <x v="1368"/>
    <x v="1368"/>
    <x v="4"/>
    <s v="rock"/>
  </r>
  <r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1369"/>
    <x v="1369"/>
    <x v="4"/>
    <s v="rock"/>
  </r>
  <r>
    <n v="1500"/>
    <n v="1555"/>
    <x v="0"/>
    <s v="US"/>
    <s v="USD"/>
    <n v="1381881890"/>
    <n v="1380585890"/>
    <b v="0"/>
    <n v="20"/>
    <b v="1"/>
    <s v="music/rock"/>
    <n v="103.66666666666666"/>
    <n v="77.75"/>
    <x v="1370"/>
    <x v="1370"/>
    <x v="4"/>
    <s v="rock"/>
  </r>
  <r>
    <n v="6999"/>
    <n v="7495"/>
    <x v="0"/>
    <s v="US"/>
    <s v="USD"/>
    <n v="1431022342"/>
    <n v="1428430342"/>
    <b v="0"/>
    <n v="70"/>
    <b v="1"/>
    <s v="music/rock"/>
    <n v="107.08672667523933"/>
    <n v="107.07142857142857"/>
    <x v="1371"/>
    <x v="1371"/>
    <x v="4"/>
    <s v="rock"/>
  </r>
  <r>
    <n v="500"/>
    <n v="620"/>
    <x v="0"/>
    <s v="US"/>
    <s v="USD"/>
    <n v="1342115132"/>
    <n v="1339523132"/>
    <b v="0"/>
    <n v="16"/>
    <b v="1"/>
    <s v="music/rock"/>
    <n v="124"/>
    <n v="38.75"/>
    <x v="1372"/>
    <x v="1372"/>
    <x v="4"/>
    <s v="rock"/>
  </r>
  <r>
    <n v="10000"/>
    <n v="10501"/>
    <x v="0"/>
    <s v="US"/>
    <s v="USD"/>
    <n v="1483138233"/>
    <n v="1480546233"/>
    <b v="0"/>
    <n v="52"/>
    <b v="1"/>
    <s v="music/rock"/>
    <n v="105.01"/>
    <n v="201.94230769230768"/>
    <x v="1373"/>
    <x v="1373"/>
    <x v="4"/>
    <s v="rock"/>
  </r>
  <r>
    <n v="1500"/>
    <n v="2842"/>
    <x v="0"/>
    <s v="US"/>
    <s v="USD"/>
    <n v="1458874388"/>
    <n v="1456285988"/>
    <b v="0"/>
    <n v="66"/>
    <b v="1"/>
    <s v="music/rock"/>
    <n v="189.46666666666667"/>
    <n v="43.060606060606062"/>
    <x v="1374"/>
    <x v="1374"/>
    <x v="4"/>
    <s v="rock"/>
  </r>
  <r>
    <n v="4000"/>
    <n v="6853"/>
    <x v="0"/>
    <s v="FR"/>
    <s v="EUR"/>
    <n v="1484444119"/>
    <n v="1481852119"/>
    <b v="0"/>
    <n v="109"/>
    <b v="1"/>
    <s v="music/rock"/>
    <n v="171.32499999999999"/>
    <n v="62.871559633027523"/>
    <x v="1375"/>
    <x v="1375"/>
    <x v="4"/>
    <s v="rock"/>
  </r>
  <r>
    <n v="3700"/>
    <n v="9342"/>
    <x v="0"/>
    <s v="GB"/>
    <s v="GBP"/>
    <n v="1480784606"/>
    <n v="1478189006"/>
    <b v="0"/>
    <n v="168"/>
    <b v="1"/>
    <s v="music/rock"/>
    <n v="252.48648648648651"/>
    <n v="55.607142857142854"/>
    <x v="1376"/>
    <x v="1376"/>
    <x v="4"/>
    <s v="rock"/>
  </r>
  <r>
    <n v="1300"/>
    <n v="1510"/>
    <x v="0"/>
    <s v="US"/>
    <s v="USD"/>
    <n v="1486095060"/>
    <n v="1484198170"/>
    <b v="0"/>
    <n v="31"/>
    <b v="1"/>
    <s v="music/rock"/>
    <n v="116.15384615384616"/>
    <n v="48.70967741935484"/>
    <x v="1377"/>
    <x v="1377"/>
    <x v="4"/>
    <s v="rock"/>
  </r>
  <r>
    <n v="2000"/>
    <n v="4067"/>
    <x v="0"/>
    <s v="GB"/>
    <s v="GBP"/>
    <n v="1470075210"/>
    <n v="1468779210"/>
    <b v="0"/>
    <n v="133"/>
    <b v="1"/>
    <s v="music/rock"/>
    <n v="203.35000000000002"/>
    <n v="30.578947368421051"/>
    <x v="1378"/>
    <x v="1378"/>
    <x v="4"/>
    <s v="rock"/>
  </r>
  <r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1379"/>
    <x v="1379"/>
    <x v="4"/>
    <s v="rock"/>
  </r>
  <r>
    <n v="25"/>
    <n v="106"/>
    <x v="0"/>
    <s v="US"/>
    <s v="USD"/>
    <n v="1433815200"/>
    <n v="1431886706"/>
    <b v="0"/>
    <n v="5"/>
    <b v="1"/>
    <s v="music/rock"/>
    <n v="424"/>
    <n v="21.2"/>
    <x v="1380"/>
    <x v="1380"/>
    <x v="4"/>
    <s v="rock"/>
  </r>
  <r>
    <n v="5000"/>
    <n v="5355"/>
    <x v="0"/>
    <s v="US"/>
    <s v="USD"/>
    <n v="1482988125"/>
    <n v="1480396125"/>
    <b v="0"/>
    <n v="73"/>
    <b v="1"/>
    <s v="music/rock"/>
    <n v="107.1"/>
    <n v="73.356164383561648"/>
    <x v="1381"/>
    <x v="1381"/>
    <x v="4"/>
    <s v="rock"/>
  </r>
  <r>
    <n v="8000"/>
    <n v="8349"/>
    <x v="0"/>
    <s v="US"/>
    <s v="USD"/>
    <n v="1367867536"/>
    <n v="1365275536"/>
    <b v="0"/>
    <n v="148"/>
    <b v="1"/>
    <s v="music/rock"/>
    <n v="104.3625"/>
    <n v="56.412162162162161"/>
    <x v="1382"/>
    <x v="1382"/>
    <x v="4"/>
    <s v="rock"/>
  </r>
  <r>
    <n v="2200"/>
    <n v="4673"/>
    <x v="0"/>
    <s v="CA"/>
    <s v="CAD"/>
    <n v="1482457678"/>
    <n v="1480729678"/>
    <b v="0"/>
    <n v="93"/>
    <b v="1"/>
    <s v="music/rock"/>
    <n v="212.40909090909091"/>
    <n v="50.247311827956992"/>
    <x v="1383"/>
    <x v="1383"/>
    <x v="4"/>
    <s v="rock"/>
  </r>
  <r>
    <n v="3500"/>
    <n v="4343"/>
    <x v="0"/>
    <s v="US"/>
    <s v="USD"/>
    <n v="1436117922"/>
    <n v="1433525922"/>
    <b v="0"/>
    <n v="63"/>
    <b v="1"/>
    <s v="music/rock"/>
    <n v="124.08571428571429"/>
    <n v="68.936507936507937"/>
    <x v="1384"/>
    <x v="1384"/>
    <x v="4"/>
    <s v="rock"/>
  </r>
  <r>
    <n v="8000"/>
    <n v="8832.49"/>
    <x v="0"/>
    <s v="DE"/>
    <s v="EUR"/>
    <n v="1461931860"/>
    <n v="1457109121"/>
    <b v="0"/>
    <n v="134"/>
    <b v="1"/>
    <s v="music/rock"/>
    <n v="110.406125"/>
    <n v="65.914104477611943"/>
    <x v="1385"/>
    <x v="1385"/>
    <x v="4"/>
    <s v="rock"/>
  </r>
  <r>
    <n v="400"/>
    <n v="875"/>
    <x v="0"/>
    <s v="US"/>
    <s v="USD"/>
    <n v="1438183889"/>
    <n v="1435591889"/>
    <b v="0"/>
    <n v="14"/>
    <b v="1"/>
    <s v="music/rock"/>
    <n v="218.75"/>
    <n v="62.5"/>
    <x v="1386"/>
    <x v="1386"/>
    <x v="4"/>
    <s v="rock"/>
  </r>
  <r>
    <n v="4000"/>
    <n v="5465"/>
    <x v="0"/>
    <s v="US"/>
    <s v="USD"/>
    <n v="1433305800"/>
    <n v="1430604395"/>
    <b v="0"/>
    <n v="78"/>
    <b v="1"/>
    <s v="music/rock"/>
    <n v="136.625"/>
    <n v="70.064102564102569"/>
    <x v="1387"/>
    <x v="1387"/>
    <x v="4"/>
    <s v="rock"/>
  </r>
  <r>
    <n v="5000"/>
    <n v="6740.37"/>
    <x v="0"/>
    <s v="US"/>
    <s v="USD"/>
    <n v="1476720840"/>
    <n v="1474469117"/>
    <b v="0"/>
    <n v="112"/>
    <b v="1"/>
    <s v="music/rock"/>
    <n v="134.8074"/>
    <n v="60.181874999999998"/>
    <x v="1388"/>
    <x v="1388"/>
    <x v="4"/>
    <s v="rock"/>
  </r>
  <r>
    <n v="500"/>
    <n v="727"/>
    <x v="0"/>
    <s v="GB"/>
    <s v="GBP"/>
    <n v="1471087957"/>
    <n v="1468495957"/>
    <b v="0"/>
    <n v="34"/>
    <b v="1"/>
    <s v="music/rock"/>
    <n v="145.4"/>
    <n v="21.382352941176471"/>
    <x v="1389"/>
    <x v="1389"/>
    <x v="4"/>
    <s v="rock"/>
  </r>
  <r>
    <n v="2800"/>
    <n v="3055"/>
    <x v="0"/>
    <s v="US"/>
    <s v="USD"/>
    <n v="1430154720"/>
    <n v="1427224606"/>
    <b v="0"/>
    <n v="19"/>
    <b v="1"/>
    <s v="music/rock"/>
    <n v="109.10714285714285"/>
    <n v="160.78947368421052"/>
    <x v="1390"/>
    <x v="1390"/>
    <x v="4"/>
    <s v="rock"/>
  </r>
  <r>
    <n v="500"/>
    <n v="551"/>
    <x v="0"/>
    <s v="US"/>
    <s v="USD"/>
    <n v="1440219540"/>
    <n v="1436369818"/>
    <b v="0"/>
    <n v="13"/>
    <b v="1"/>
    <s v="music/rock"/>
    <n v="110.2"/>
    <n v="42.384615384615387"/>
    <x v="1391"/>
    <x v="1391"/>
    <x v="4"/>
    <s v="rock"/>
  </r>
  <r>
    <n v="2500"/>
    <n v="2841"/>
    <x v="0"/>
    <s v="US"/>
    <s v="USD"/>
    <n v="1456976586"/>
    <n v="1454298186"/>
    <b v="0"/>
    <n v="104"/>
    <b v="1"/>
    <s v="music/rock"/>
    <n v="113.64000000000001"/>
    <n v="27.317307692307693"/>
    <x v="1392"/>
    <x v="1392"/>
    <x v="4"/>
    <s v="rock"/>
  </r>
  <r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1393"/>
    <x v="1393"/>
    <x v="4"/>
    <s v="rock"/>
  </r>
  <r>
    <n v="750"/>
    <n v="916"/>
    <x v="0"/>
    <s v="US"/>
    <s v="USD"/>
    <n v="1488337200"/>
    <n v="1484623726"/>
    <b v="0"/>
    <n v="17"/>
    <b v="1"/>
    <s v="music/rock"/>
    <n v="122.13333333333334"/>
    <n v="53.882352941176471"/>
    <x v="1394"/>
    <x v="1394"/>
    <x v="4"/>
    <s v="rock"/>
  </r>
  <r>
    <n v="3500"/>
    <n v="3916"/>
    <x v="0"/>
    <s v="US"/>
    <s v="USD"/>
    <n v="1484430481"/>
    <n v="1481838481"/>
    <b v="0"/>
    <n v="82"/>
    <b v="1"/>
    <s v="music/rock"/>
    <n v="111.88571428571427"/>
    <n v="47.756097560975611"/>
    <x v="1395"/>
    <x v="1395"/>
    <x v="4"/>
    <s v="rock"/>
  </r>
  <r>
    <n v="6000"/>
    <n v="6438"/>
    <x v="0"/>
    <s v="US"/>
    <s v="USD"/>
    <n v="1423871882"/>
    <n v="1421279882"/>
    <b v="0"/>
    <n v="73"/>
    <b v="1"/>
    <s v="music/rock"/>
    <n v="107.3"/>
    <n v="88.191780821917803"/>
    <x v="1396"/>
    <x v="1396"/>
    <x v="4"/>
    <s v="rock"/>
  </r>
  <r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1397"/>
    <x v="1397"/>
    <x v="4"/>
    <s v="rock"/>
  </r>
  <r>
    <n v="4400"/>
    <n v="4826"/>
    <x v="0"/>
    <s v="US"/>
    <s v="USD"/>
    <n v="1467752334"/>
    <n v="1465160334"/>
    <b v="0"/>
    <n v="65"/>
    <b v="1"/>
    <s v="music/rock"/>
    <n v="109.68181818181819"/>
    <n v="74.246153846153845"/>
    <x v="1398"/>
    <x v="1398"/>
    <x v="4"/>
    <s v="rock"/>
  </r>
  <r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1399"/>
    <x v="1399"/>
    <x v="4"/>
    <s v="rock"/>
  </r>
  <r>
    <n v="350"/>
    <n v="586"/>
    <x v="0"/>
    <s v="GB"/>
    <s v="GBP"/>
    <n v="1465709400"/>
    <n v="1462695073"/>
    <b v="0"/>
    <n v="34"/>
    <b v="1"/>
    <s v="music/rock"/>
    <n v="167.42857142857144"/>
    <n v="17.235294117647058"/>
    <x v="1400"/>
    <x v="1400"/>
    <x v="4"/>
    <s v="rock"/>
  </r>
  <r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1401"/>
    <x v="1401"/>
    <x v="4"/>
    <s v="rock"/>
  </r>
  <r>
    <n v="2500"/>
    <n v="2729"/>
    <x v="0"/>
    <s v="GB"/>
    <s v="GBP"/>
    <n v="1430439411"/>
    <n v="1425259011"/>
    <b v="0"/>
    <n v="113"/>
    <b v="1"/>
    <s v="music/rock"/>
    <n v="109.16"/>
    <n v="24.150442477876105"/>
    <x v="1402"/>
    <x v="1402"/>
    <x v="4"/>
    <s v="rock"/>
  </r>
  <r>
    <n v="4000"/>
    <n v="4103"/>
    <x v="0"/>
    <s v="US"/>
    <s v="USD"/>
    <n v="1374802235"/>
    <n v="1372210235"/>
    <b v="0"/>
    <n v="66"/>
    <b v="1"/>
    <s v="music/rock"/>
    <n v="102.57499999999999"/>
    <n v="62.166666666666664"/>
    <x v="1403"/>
    <x v="1403"/>
    <x v="4"/>
    <s v="rock"/>
  </r>
  <r>
    <n v="14500"/>
    <n v="241"/>
    <x v="2"/>
    <s v="GB"/>
    <s v="GBP"/>
    <n v="1424607285"/>
    <n v="1422447285"/>
    <b v="1"/>
    <n v="5"/>
    <b v="0"/>
    <s v="publishing/translations"/>
    <n v="1.6620689655172414"/>
    <n v="48.2"/>
    <x v="1404"/>
    <x v="1404"/>
    <x v="3"/>
    <s v="translations"/>
  </r>
  <r>
    <n v="25000"/>
    <n v="105"/>
    <x v="2"/>
    <s v="US"/>
    <s v="USD"/>
    <n v="1417195201"/>
    <n v="1414599601"/>
    <b v="1"/>
    <n v="17"/>
    <b v="0"/>
    <s v="publishing/translations"/>
    <n v="0.42"/>
    <n v="6.1764705882352944"/>
    <x v="1405"/>
    <x v="1405"/>
    <x v="3"/>
    <s v="translations"/>
  </r>
  <r>
    <n v="12000"/>
    <n v="15"/>
    <x v="2"/>
    <s v="IT"/>
    <s v="EUR"/>
    <n v="1449914400"/>
    <n v="1445336607"/>
    <b v="0"/>
    <n v="3"/>
    <b v="0"/>
    <s v="publishing/translations"/>
    <n v="0.125"/>
    <n v="5"/>
    <x v="1406"/>
    <x v="1406"/>
    <x v="3"/>
    <s v="translations"/>
  </r>
  <r>
    <n v="3000"/>
    <n v="15"/>
    <x v="2"/>
    <s v="US"/>
    <s v="USD"/>
    <n v="1407847978"/>
    <n v="1405687978"/>
    <b v="0"/>
    <n v="2"/>
    <b v="0"/>
    <s v="publishing/translations"/>
    <n v="0.5"/>
    <n v="7.5"/>
    <x v="1407"/>
    <x v="1407"/>
    <x v="3"/>
    <s v="translations"/>
  </r>
  <r>
    <n v="1000"/>
    <n v="72"/>
    <x v="2"/>
    <s v="GB"/>
    <s v="GBP"/>
    <n v="1447451756"/>
    <n v="1444856156"/>
    <b v="0"/>
    <n v="6"/>
    <b v="0"/>
    <s v="publishing/translations"/>
    <n v="7.1999999999999993"/>
    <n v="12"/>
    <x v="1408"/>
    <x v="1408"/>
    <x v="3"/>
    <s v="translations"/>
  </r>
  <r>
    <n v="4000"/>
    <n v="0"/>
    <x v="2"/>
    <s v="US"/>
    <s v="USD"/>
    <n v="1420085535"/>
    <n v="1414897935"/>
    <b v="0"/>
    <n v="0"/>
    <b v="0"/>
    <s v="publishing/translations"/>
    <n v="0"/>
    <e v="#DIV/0!"/>
    <x v="1409"/>
    <x v="1409"/>
    <x v="3"/>
    <s v="translations"/>
  </r>
  <r>
    <n v="6000"/>
    <n v="1"/>
    <x v="2"/>
    <s v="IT"/>
    <s v="EUR"/>
    <n v="1464939520"/>
    <n v="1461051520"/>
    <b v="0"/>
    <n v="1"/>
    <b v="0"/>
    <s v="publishing/translations"/>
    <n v="1.6666666666666666E-2"/>
    <n v="1"/>
    <x v="1410"/>
    <x v="1410"/>
    <x v="3"/>
    <s v="translations"/>
  </r>
  <r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1411"/>
    <x v="1411"/>
    <x v="3"/>
    <s v="translations"/>
  </r>
  <r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1412"/>
    <x v="1412"/>
    <x v="3"/>
    <s v="translations"/>
  </r>
  <r>
    <n v="2000"/>
    <n v="100"/>
    <x v="2"/>
    <s v="IT"/>
    <s v="EUR"/>
    <n v="1455964170"/>
    <n v="1450780170"/>
    <b v="0"/>
    <n v="1"/>
    <b v="0"/>
    <s v="publishing/translations"/>
    <n v="5"/>
    <n v="100"/>
    <x v="1413"/>
    <x v="1413"/>
    <x v="3"/>
    <s v="translations"/>
  </r>
  <r>
    <n v="500"/>
    <n v="1"/>
    <x v="2"/>
    <s v="US"/>
    <s v="USD"/>
    <n v="1483423467"/>
    <n v="1480831467"/>
    <b v="0"/>
    <n v="1"/>
    <b v="0"/>
    <s v="publishing/translations"/>
    <n v="0.2"/>
    <n v="1"/>
    <x v="1414"/>
    <x v="1414"/>
    <x v="3"/>
    <s v="translations"/>
  </r>
  <r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1415"/>
    <x v="1415"/>
    <x v="3"/>
    <s v="translations"/>
  </r>
  <r>
    <n v="50000"/>
    <n v="0"/>
    <x v="2"/>
    <s v="US"/>
    <s v="USD"/>
    <n v="1448147619"/>
    <n v="1445552019"/>
    <b v="0"/>
    <n v="0"/>
    <b v="0"/>
    <s v="publishing/translations"/>
    <n v="0"/>
    <e v="#DIV/0!"/>
    <x v="1416"/>
    <x v="1416"/>
    <x v="3"/>
    <s v="translations"/>
  </r>
  <r>
    <n v="4500"/>
    <n v="55"/>
    <x v="2"/>
    <s v="US"/>
    <s v="USD"/>
    <n v="1442315460"/>
    <n v="1439696174"/>
    <b v="0"/>
    <n v="2"/>
    <b v="0"/>
    <s v="publishing/translations"/>
    <n v="1.2222222222222223"/>
    <n v="27.5"/>
    <x v="1417"/>
    <x v="1417"/>
    <x v="3"/>
    <s v="translations"/>
  </r>
  <r>
    <n v="3000"/>
    <n v="6"/>
    <x v="2"/>
    <s v="ES"/>
    <s v="EUR"/>
    <n v="1456397834"/>
    <n v="1453805834"/>
    <b v="0"/>
    <n v="1"/>
    <b v="0"/>
    <s v="publishing/translations"/>
    <n v="0.2"/>
    <n v="6"/>
    <x v="1418"/>
    <x v="1418"/>
    <x v="3"/>
    <s v="translations"/>
  </r>
  <r>
    <n v="6300"/>
    <n v="445"/>
    <x v="2"/>
    <s v="US"/>
    <s v="USD"/>
    <n v="1476010619"/>
    <n v="1473418619"/>
    <b v="0"/>
    <n v="10"/>
    <b v="0"/>
    <s v="publishing/translations"/>
    <n v="7.0634920634920633"/>
    <n v="44.5"/>
    <x v="1419"/>
    <x v="1419"/>
    <x v="3"/>
    <s v="translations"/>
  </r>
  <r>
    <n v="110"/>
    <n v="3"/>
    <x v="2"/>
    <s v="US"/>
    <s v="USD"/>
    <n v="1467129686"/>
    <n v="1464969686"/>
    <b v="0"/>
    <n v="3"/>
    <b v="0"/>
    <s v="publishing/translations"/>
    <n v="2.7272727272727271"/>
    <n v="1"/>
    <x v="1420"/>
    <x v="1420"/>
    <x v="3"/>
    <s v="translations"/>
  </r>
  <r>
    <n v="200000"/>
    <n v="200"/>
    <x v="2"/>
    <s v="SE"/>
    <s v="SEK"/>
    <n v="1423432709"/>
    <n v="1420840709"/>
    <b v="0"/>
    <n v="2"/>
    <b v="0"/>
    <s v="publishing/translations"/>
    <n v="0.1"/>
    <n v="100"/>
    <x v="1421"/>
    <x v="1421"/>
    <x v="3"/>
    <s v="translations"/>
  </r>
  <r>
    <n v="25000"/>
    <n v="26"/>
    <x v="2"/>
    <s v="NZ"/>
    <s v="NZD"/>
    <n v="1474436704"/>
    <n v="1471844704"/>
    <b v="0"/>
    <n v="2"/>
    <b v="0"/>
    <s v="publishing/translations"/>
    <n v="0.104"/>
    <n v="13"/>
    <x v="1422"/>
    <x v="1422"/>
    <x v="3"/>
    <s v="translations"/>
  </r>
  <r>
    <n v="30000"/>
    <n v="100"/>
    <x v="2"/>
    <s v="AU"/>
    <s v="AUD"/>
    <n v="1451637531"/>
    <n v="1449045531"/>
    <b v="0"/>
    <n v="1"/>
    <b v="0"/>
    <s v="publishing/translations"/>
    <n v="0.33333333333333337"/>
    <n v="100"/>
    <x v="1423"/>
    <x v="1423"/>
    <x v="3"/>
    <s v="translations"/>
  </r>
  <r>
    <n v="7500"/>
    <n v="1527"/>
    <x v="2"/>
    <s v="US"/>
    <s v="USD"/>
    <n v="1479233602"/>
    <n v="1478106802"/>
    <b v="0"/>
    <n v="14"/>
    <b v="0"/>
    <s v="publishing/translations"/>
    <n v="20.36"/>
    <n v="109.07142857142857"/>
    <x v="1424"/>
    <x v="1424"/>
    <x v="3"/>
    <s v="translations"/>
  </r>
  <r>
    <n v="13000"/>
    <n v="0"/>
    <x v="2"/>
    <s v="US"/>
    <s v="USD"/>
    <n v="1430276959"/>
    <n v="1427684959"/>
    <b v="0"/>
    <n v="0"/>
    <b v="0"/>
    <s v="publishing/translations"/>
    <n v="0"/>
    <e v="#DIV/0!"/>
    <x v="1425"/>
    <x v="1425"/>
    <x v="3"/>
    <s v="translations"/>
  </r>
  <r>
    <n v="1000"/>
    <n v="0"/>
    <x v="2"/>
    <s v="DE"/>
    <s v="EUR"/>
    <n v="1440408120"/>
    <n v="1435224120"/>
    <b v="0"/>
    <n v="0"/>
    <b v="0"/>
    <s v="publishing/translations"/>
    <n v="0"/>
    <e v="#DIV/0!"/>
    <x v="1426"/>
    <x v="1426"/>
    <x v="3"/>
    <s v="translations"/>
  </r>
  <r>
    <n v="5000"/>
    <n v="419"/>
    <x v="2"/>
    <s v="DE"/>
    <s v="EUR"/>
    <n v="1474230385"/>
    <n v="1471638385"/>
    <b v="0"/>
    <n v="4"/>
    <b v="0"/>
    <s v="publishing/translations"/>
    <n v="8.3800000000000008"/>
    <n v="104.75"/>
    <x v="1427"/>
    <x v="1427"/>
    <x v="3"/>
    <s v="translations"/>
  </r>
  <r>
    <n v="1000"/>
    <n v="45"/>
    <x v="2"/>
    <s v="ES"/>
    <s v="EUR"/>
    <n v="1459584417"/>
    <n v="1456996017"/>
    <b v="0"/>
    <n v="3"/>
    <b v="0"/>
    <s v="publishing/translations"/>
    <n v="4.5"/>
    <n v="15"/>
    <x v="1428"/>
    <x v="1428"/>
    <x v="3"/>
    <s v="translations"/>
  </r>
  <r>
    <n v="10000"/>
    <n v="0"/>
    <x v="2"/>
    <s v="US"/>
    <s v="USD"/>
    <n v="1428629242"/>
    <n v="1426037242"/>
    <b v="0"/>
    <n v="0"/>
    <b v="0"/>
    <s v="publishing/translations"/>
    <n v="0"/>
    <e v="#DIV/0!"/>
    <x v="1429"/>
    <x v="1429"/>
    <x v="3"/>
    <s v="translations"/>
  </r>
  <r>
    <n v="5000"/>
    <n v="403"/>
    <x v="2"/>
    <s v="US"/>
    <s v="USD"/>
    <n v="1419017488"/>
    <n v="1416339088"/>
    <b v="0"/>
    <n v="5"/>
    <b v="0"/>
    <s v="publishing/translations"/>
    <n v="8.06"/>
    <n v="80.599999999999994"/>
    <x v="1430"/>
    <x v="1430"/>
    <x v="3"/>
    <s v="translations"/>
  </r>
  <r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1431"/>
    <x v="1431"/>
    <x v="3"/>
    <s v="translations"/>
  </r>
  <r>
    <n v="40000"/>
    <n v="0"/>
    <x v="2"/>
    <s v="US"/>
    <s v="USD"/>
    <n v="1437417828"/>
    <n v="1434825828"/>
    <b v="0"/>
    <n v="0"/>
    <b v="0"/>
    <s v="publishing/translations"/>
    <n v="0"/>
    <e v="#DIV/0!"/>
    <x v="1432"/>
    <x v="1432"/>
    <x v="3"/>
    <s v="translations"/>
  </r>
  <r>
    <n v="12000"/>
    <n v="805"/>
    <x v="2"/>
    <s v="IT"/>
    <s v="EUR"/>
    <n v="1481367600"/>
    <n v="1477839675"/>
    <b v="0"/>
    <n v="10"/>
    <b v="0"/>
    <s v="publishing/translations"/>
    <n v="6.708333333333333"/>
    <n v="80.5"/>
    <x v="1433"/>
    <x v="1433"/>
    <x v="3"/>
    <s v="translations"/>
  </r>
  <r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1434"/>
    <x v="1434"/>
    <x v="3"/>
    <s v="translations"/>
  </r>
  <r>
    <n v="15000"/>
    <n v="15"/>
    <x v="2"/>
    <s v="IT"/>
    <s v="EUR"/>
    <n v="1444589020"/>
    <n v="1441997020"/>
    <b v="0"/>
    <n v="2"/>
    <b v="0"/>
    <s v="publishing/translations"/>
    <n v="0.1"/>
    <n v="7.5"/>
    <x v="1435"/>
    <x v="1435"/>
    <x v="3"/>
    <s v="translations"/>
  </r>
  <r>
    <n v="10000"/>
    <n v="77"/>
    <x v="2"/>
    <s v="DE"/>
    <s v="EUR"/>
    <n v="1456043057"/>
    <n v="1453451057"/>
    <b v="0"/>
    <n v="2"/>
    <b v="0"/>
    <s v="publishing/translations"/>
    <n v="0.77"/>
    <n v="38.5"/>
    <x v="1436"/>
    <x v="1436"/>
    <x v="3"/>
    <s v="translations"/>
  </r>
  <r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1437"/>
    <x v="1437"/>
    <x v="3"/>
    <s v="translations"/>
  </r>
  <r>
    <n v="20000"/>
    <n v="600"/>
    <x v="2"/>
    <s v="DK"/>
    <s v="DKK"/>
    <n v="1461765300"/>
    <n v="1459198499"/>
    <b v="0"/>
    <n v="8"/>
    <b v="0"/>
    <s v="publishing/translations"/>
    <n v="3"/>
    <n v="75"/>
    <x v="1438"/>
    <x v="1438"/>
    <x v="3"/>
    <s v="translations"/>
  </r>
  <r>
    <n v="2725"/>
    <n v="180"/>
    <x v="2"/>
    <s v="CA"/>
    <s v="CAD"/>
    <n v="1425758101"/>
    <n v="1423166101"/>
    <b v="0"/>
    <n v="6"/>
    <b v="0"/>
    <s v="publishing/translations"/>
    <n v="6.6055045871559637"/>
    <n v="30"/>
    <x v="1439"/>
    <x v="1439"/>
    <x v="3"/>
    <s v="translations"/>
  </r>
  <r>
    <n v="13000"/>
    <n v="1"/>
    <x v="2"/>
    <s v="IT"/>
    <s v="EUR"/>
    <n v="1464285463"/>
    <n v="1461693463"/>
    <b v="0"/>
    <n v="1"/>
    <b v="0"/>
    <s v="publishing/translations"/>
    <n v="7.6923076923076927E-3"/>
    <n v="1"/>
    <x v="1440"/>
    <x v="1440"/>
    <x v="3"/>
    <s v="translations"/>
  </r>
  <r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1441"/>
    <x v="1441"/>
    <x v="3"/>
    <s v="translations"/>
  </r>
  <r>
    <n v="1500"/>
    <n v="0"/>
    <x v="2"/>
    <s v="US"/>
    <s v="USD"/>
    <n v="1464190158"/>
    <n v="1461598158"/>
    <b v="0"/>
    <n v="0"/>
    <b v="0"/>
    <s v="publishing/translations"/>
    <n v="0"/>
    <e v="#DIV/0!"/>
    <x v="1442"/>
    <x v="1442"/>
    <x v="3"/>
    <s v="translations"/>
  </r>
  <r>
    <n v="13000"/>
    <n v="0"/>
    <x v="2"/>
    <s v="FR"/>
    <s v="EUR"/>
    <n v="1483395209"/>
    <n v="1480803209"/>
    <b v="0"/>
    <n v="0"/>
    <b v="0"/>
    <s v="publishing/translations"/>
    <n v="0"/>
    <e v="#DIV/0!"/>
    <x v="1443"/>
    <x v="1443"/>
    <x v="3"/>
    <s v="translations"/>
  </r>
  <r>
    <n v="4950"/>
    <n v="0"/>
    <x v="2"/>
    <s v="DE"/>
    <s v="EUR"/>
    <n v="1442091462"/>
    <n v="1436907462"/>
    <b v="0"/>
    <n v="0"/>
    <b v="0"/>
    <s v="publishing/translations"/>
    <n v="0"/>
    <e v="#DIV/0!"/>
    <x v="1444"/>
    <x v="1444"/>
    <x v="3"/>
    <s v="translations"/>
  </r>
  <r>
    <n v="130000"/>
    <n v="0"/>
    <x v="2"/>
    <s v="DE"/>
    <s v="EUR"/>
    <n v="1434286855"/>
    <n v="1431694855"/>
    <b v="0"/>
    <n v="0"/>
    <b v="0"/>
    <s v="publishing/translations"/>
    <n v="0"/>
    <e v="#DIV/0!"/>
    <x v="1445"/>
    <x v="1445"/>
    <x v="3"/>
    <s v="translations"/>
  </r>
  <r>
    <n v="900"/>
    <n v="0"/>
    <x v="2"/>
    <s v="IT"/>
    <s v="EUR"/>
    <n v="1461235478"/>
    <n v="1459507478"/>
    <b v="0"/>
    <n v="0"/>
    <b v="0"/>
    <s v="publishing/translations"/>
    <n v="0"/>
    <e v="#DIV/0!"/>
    <x v="1446"/>
    <x v="1446"/>
    <x v="3"/>
    <s v="translations"/>
  </r>
  <r>
    <n v="500000"/>
    <n v="75"/>
    <x v="2"/>
    <s v="US"/>
    <s v="USD"/>
    <n v="1467999134"/>
    <n v="1465407134"/>
    <b v="0"/>
    <n v="3"/>
    <b v="0"/>
    <s v="publishing/translations"/>
    <n v="1.4999999999999999E-2"/>
    <n v="25"/>
    <x v="1447"/>
    <x v="1447"/>
    <x v="3"/>
    <s v="translations"/>
  </r>
  <r>
    <n v="200000"/>
    <n v="0"/>
    <x v="2"/>
    <s v="AU"/>
    <s v="AUD"/>
    <n v="1432272300"/>
    <n v="1429655318"/>
    <b v="0"/>
    <n v="0"/>
    <b v="0"/>
    <s v="publishing/translations"/>
    <n v="0"/>
    <e v="#DIV/0!"/>
    <x v="1448"/>
    <x v="1448"/>
    <x v="3"/>
    <s v="translations"/>
  </r>
  <r>
    <n v="8888"/>
    <n v="0"/>
    <x v="2"/>
    <s v="US"/>
    <s v="USD"/>
    <n v="1431286105"/>
    <n v="1427138905"/>
    <b v="0"/>
    <n v="0"/>
    <b v="0"/>
    <s v="publishing/translations"/>
    <n v="0"/>
    <e v="#DIV/0!"/>
    <x v="1449"/>
    <x v="1449"/>
    <x v="3"/>
    <s v="translations"/>
  </r>
  <r>
    <n v="100000"/>
    <n v="1"/>
    <x v="2"/>
    <s v="US"/>
    <s v="USD"/>
    <n v="1455941197"/>
    <n v="1453349197"/>
    <b v="0"/>
    <n v="1"/>
    <b v="0"/>
    <s v="publishing/translations"/>
    <n v="1E-3"/>
    <n v="1"/>
    <x v="1450"/>
    <x v="1450"/>
    <x v="3"/>
    <s v="translations"/>
  </r>
  <r>
    <n v="18950"/>
    <n v="2"/>
    <x v="1"/>
    <s v="US"/>
    <s v="USD"/>
    <n v="1416355259"/>
    <n v="1413759659"/>
    <b v="0"/>
    <n v="2"/>
    <b v="0"/>
    <s v="publishing/translations"/>
    <n v="1.0554089709762533E-2"/>
    <n v="1"/>
    <x v="1451"/>
    <x v="1451"/>
    <x v="3"/>
    <s v="translations"/>
  </r>
  <r>
    <n v="14000"/>
    <n v="0"/>
    <x v="1"/>
    <s v="US"/>
    <s v="USD"/>
    <n v="1406566363"/>
    <n v="1403974363"/>
    <b v="0"/>
    <n v="0"/>
    <b v="0"/>
    <s v="publishing/translations"/>
    <n v="0"/>
    <e v="#DIV/0!"/>
    <x v="1452"/>
    <x v="1452"/>
    <x v="3"/>
    <s v="translations"/>
  </r>
  <r>
    <n v="25000"/>
    <n v="0"/>
    <x v="1"/>
    <s v="FR"/>
    <s v="EUR"/>
    <n v="1492270947"/>
    <n v="1488386547"/>
    <b v="0"/>
    <n v="0"/>
    <b v="0"/>
    <s v="publishing/translations"/>
    <n v="0"/>
    <e v="#DIV/0!"/>
    <x v="1453"/>
    <x v="1453"/>
    <x v="3"/>
    <s v="translations"/>
  </r>
  <r>
    <n v="1750"/>
    <n v="15"/>
    <x v="1"/>
    <s v="ES"/>
    <s v="EUR"/>
    <n v="1461535140"/>
    <n v="1459716480"/>
    <b v="0"/>
    <n v="1"/>
    <b v="0"/>
    <s v="publishing/translations"/>
    <n v="0.85714285714285721"/>
    <n v="15"/>
    <x v="1454"/>
    <x v="1454"/>
    <x v="3"/>
    <s v="translations"/>
  </r>
  <r>
    <n v="15000"/>
    <n v="1575"/>
    <x v="1"/>
    <s v="US"/>
    <s v="USD"/>
    <n v="1409924340"/>
    <n v="1405181320"/>
    <b v="0"/>
    <n v="7"/>
    <b v="0"/>
    <s v="publishing/translations"/>
    <n v="10.5"/>
    <n v="225"/>
    <x v="1455"/>
    <x v="1455"/>
    <x v="3"/>
    <s v="translations"/>
  </r>
  <r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1456"/>
    <x v="1456"/>
    <x v="3"/>
    <s v="translations"/>
  </r>
  <r>
    <n v="6000"/>
    <n v="0"/>
    <x v="1"/>
    <s v="US"/>
    <s v="USD"/>
    <n v="1447281044"/>
    <n v="1444685444"/>
    <b v="0"/>
    <n v="0"/>
    <b v="0"/>
    <s v="publishing/translations"/>
    <n v="0"/>
    <e v="#DIV/0!"/>
    <x v="1457"/>
    <x v="1457"/>
    <x v="3"/>
    <s v="translations"/>
  </r>
  <r>
    <n v="5000"/>
    <n v="0"/>
    <x v="1"/>
    <s v="US"/>
    <s v="USD"/>
    <n v="1407729600"/>
    <n v="1405097760"/>
    <b v="0"/>
    <n v="0"/>
    <b v="0"/>
    <s v="publishing/translations"/>
    <n v="0"/>
    <e v="#DIV/0!"/>
    <x v="1458"/>
    <x v="1458"/>
    <x v="3"/>
    <s v="translations"/>
  </r>
  <r>
    <n v="37000"/>
    <n v="0"/>
    <x v="1"/>
    <s v="DK"/>
    <s v="DKK"/>
    <n v="1449077100"/>
    <n v="1446612896"/>
    <b v="0"/>
    <n v="0"/>
    <b v="0"/>
    <s v="publishing/translations"/>
    <n v="0"/>
    <e v="#DIV/0!"/>
    <x v="1459"/>
    <x v="1459"/>
    <x v="3"/>
    <s v="translations"/>
  </r>
  <r>
    <n v="25000000"/>
    <n v="0"/>
    <x v="1"/>
    <s v="US"/>
    <s v="USD"/>
    <n v="1417391100"/>
    <n v="1412371898"/>
    <b v="0"/>
    <n v="0"/>
    <b v="0"/>
    <s v="publishing/translations"/>
    <n v="0"/>
    <e v="#DIV/0!"/>
    <x v="1460"/>
    <x v="1460"/>
    <x v="3"/>
    <s v="translations"/>
  </r>
  <r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1461"/>
    <x v="1461"/>
    <x v="3"/>
    <s v="radio &amp; podcasts"/>
  </r>
  <r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1462"/>
    <x v="1462"/>
    <x v="3"/>
    <s v="radio &amp; podcasts"/>
  </r>
  <r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1463"/>
    <x v="1463"/>
    <x v="3"/>
    <s v="radio &amp; podcasts"/>
  </r>
  <r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1464"/>
    <x v="1464"/>
    <x v="3"/>
    <s v="radio &amp; podcasts"/>
  </r>
  <r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1465"/>
    <x v="1465"/>
    <x v="3"/>
    <s v="radio &amp; podcasts"/>
  </r>
  <r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1466"/>
    <x v="1466"/>
    <x v="3"/>
    <s v="radio &amp; podcasts"/>
  </r>
  <r>
    <n v="40000"/>
    <n v="46032"/>
    <x v="0"/>
    <s v="US"/>
    <s v="USD"/>
    <n v="1332699285"/>
    <n v="1327518885"/>
    <b v="1"/>
    <n v="600"/>
    <b v="1"/>
    <s v="publishing/radio &amp; podcasts"/>
    <n v="115.08"/>
    <n v="76.72"/>
    <x v="1467"/>
    <x v="1467"/>
    <x v="3"/>
    <s v="radio &amp; podcasts"/>
  </r>
  <r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1468"/>
    <x v="1468"/>
    <x v="3"/>
    <s v="radio &amp; podcasts"/>
  </r>
  <r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1469"/>
    <x v="1469"/>
    <x v="3"/>
    <s v="radio &amp; podcasts"/>
  </r>
  <r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1470"/>
    <x v="1470"/>
    <x v="3"/>
    <s v="radio &amp; podcasts"/>
  </r>
  <r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1471"/>
    <x v="1471"/>
    <x v="3"/>
    <s v="radio &amp; podcasts"/>
  </r>
  <r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1472"/>
    <x v="1472"/>
    <x v="3"/>
    <s v="radio &amp; podcasts"/>
  </r>
  <r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1473"/>
    <x v="1473"/>
    <x v="3"/>
    <s v="radio &amp; podcasts"/>
  </r>
  <r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1474"/>
    <x v="1474"/>
    <x v="3"/>
    <s v="radio &amp; podcasts"/>
  </r>
  <r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1475"/>
    <x v="1475"/>
    <x v="3"/>
    <s v="radio &amp; podcasts"/>
  </r>
  <r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1476"/>
    <x v="1476"/>
    <x v="3"/>
    <s v="radio &amp; podcasts"/>
  </r>
  <r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1477"/>
    <x v="1477"/>
    <x v="3"/>
    <s v="radio &amp; podcasts"/>
  </r>
  <r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1478"/>
    <x v="1478"/>
    <x v="3"/>
    <s v="radio &amp; podcasts"/>
  </r>
  <r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1479"/>
    <x v="1479"/>
    <x v="3"/>
    <s v="radio &amp; podcasts"/>
  </r>
  <r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1480"/>
    <x v="1480"/>
    <x v="3"/>
    <s v="radio &amp; podcasts"/>
  </r>
  <r>
    <n v="5000"/>
    <n v="105"/>
    <x v="2"/>
    <s v="CA"/>
    <s v="CAD"/>
    <n v="1383430145"/>
    <n v="1380838145"/>
    <b v="0"/>
    <n v="6"/>
    <b v="0"/>
    <s v="publishing/fiction"/>
    <n v="2.1"/>
    <n v="17.5"/>
    <x v="1481"/>
    <x v="1481"/>
    <x v="3"/>
    <s v="fiction"/>
  </r>
  <r>
    <n v="5000"/>
    <n v="5"/>
    <x v="2"/>
    <s v="US"/>
    <s v="USD"/>
    <n v="1347004260"/>
    <n v="1345062936"/>
    <b v="0"/>
    <n v="1"/>
    <b v="0"/>
    <s v="publishing/fiction"/>
    <n v="0.1"/>
    <n v="5"/>
    <x v="1482"/>
    <x v="1482"/>
    <x v="3"/>
    <s v="fiction"/>
  </r>
  <r>
    <n v="7000"/>
    <n v="50"/>
    <x v="2"/>
    <s v="US"/>
    <s v="USD"/>
    <n v="1469162275"/>
    <n v="1467002275"/>
    <b v="0"/>
    <n v="2"/>
    <b v="0"/>
    <s v="publishing/fiction"/>
    <n v="0.7142857142857143"/>
    <n v="25"/>
    <x v="1483"/>
    <x v="1483"/>
    <x v="3"/>
    <s v="fiction"/>
  </r>
  <r>
    <n v="2000"/>
    <n v="0"/>
    <x v="2"/>
    <s v="US"/>
    <s v="USD"/>
    <n v="1342882260"/>
    <n v="1337834963"/>
    <b v="0"/>
    <n v="0"/>
    <b v="0"/>
    <s v="publishing/fiction"/>
    <n v="0"/>
    <e v="#DIV/0!"/>
    <x v="1484"/>
    <x v="1484"/>
    <x v="3"/>
    <s v="fiction"/>
  </r>
  <r>
    <n v="6700"/>
    <n v="150"/>
    <x v="2"/>
    <s v="US"/>
    <s v="USD"/>
    <n v="1434827173"/>
    <n v="1430939173"/>
    <b v="0"/>
    <n v="3"/>
    <b v="0"/>
    <s v="publishing/fiction"/>
    <n v="2.2388059701492535"/>
    <n v="50"/>
    <x v="1485"/>
    <x v="1485"/>
    <x v="3"/>
    <s v="fiction"/>
  </r>
  <r>
    <n v="20000"/>
    <n v="48"/>
    <x v="2"/>
    <s v="US"/>
    <s v="USD"/>
    <n v="1425009761"/>
    <n v="1422417761"/>
    <b v="0"/>
    <n v="3"/>
    <b v="0"/>
    <s v="publishing/fiction"/>
    <n v="0.24"/>
    <n v="16"/>
    <x v="1486"/>
    <x v="1486"/>
    <x v="3"/>
    <s v="fiction"/>
  </r>
  <r>
    <n v="10000"/>
    <n v="0"/>
    <x v="2"/>
    <s v="US"/>
    <s v="USD"/>
    <n v="1470175271"/>
    <n v="1467583271"/>
    <b v="0"/>
    <n v="0"/>
    <b v="0"/>
    <s v="publishing/fiction"/>
    <n v="0"/>
    <e v="#DIV/0!"/>
    <x v="1487"/>
    <x v="1487"/>
    <x v="3"/>
    <s v="fiction"/>
  </r>
  <r>
    <n v="15000"/>
    <n v="360"/>
    <x v="2"/>
    <s v="AU"/>
    <s v="AUD"/>
    <n v="1388928660"/>
    <n v="1386336660"/>
    <b v="0"/>
    <n v="6"/>
    <b v="0"/>
    <s v="publishing/fiction"/>
    <n v="2.4"/>
    <n v="60"/>
    <x v="1488"/>
    <x v="1488"/>
    <x v="3"/>
    <s v="fiction"/>
  </r>
  <r>
    <n v="5000"/>
    <n v="0"/>
    <x v="2"/>
    <s v="US"/>
    <s v="USD"/>
    <n v="1352994052"/>
    <n v="1350398452"/>
    <b v="0"/>
    <n v="0"/>
    <b v="0"/>
    <s v="publishing/fiction"/>
    <n v="0"/>
    <e v="#DIV/0!"/>
    <x v="1489"/>
    <x v="1489"/>
    <x v="3"/>
    <s v="fiction"/>
  </r>
  <r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1490"/>
    <x v="1490"/>
    <x v="3"/>
    <s v="fiction"/>
  </r>
  <r>
    <n v="1200"/>
    <n v="100"/>
    <x v="2"/>
    <s v="US"/>
    <s v="USD"/>
    <n v="1424014680"/>
    <n v="1418922443"/>
    <b v="0"/>
    <n v="1"/>
    <b v="0"/>
    <s v="publishing/fiction"/>
    <n v="8.3333333333333321"/>
    <n v="100"/>
    <x v="1491"/>
    <x v="1491"/>
    <x v="3"/>
    <s v="fiction"/>
  </r>
  <r>
    <n v="4000"/>
    <n v="30"/>
    <x v="2"/>
    <s v="US"/>
    <s v="USD"/>
    <n v="1308431646"/>
    <n v="1305839646"/>
    <b v="0"/>
    <n v="2"/>
    <b v="0"/>
    <s v="publishing/fiction"/>
    <n v="0.75"/>
    <n v="15"/>
    <x v="1492"/>
    <x v="1492"/>
    <x v="3"/>
    <s v="fiction"/>
  </r>
  <r>
    <n v="2400"/>
    <n v="0"/>
    <x v="2"/>
    <s v="US"/>
    <s v="USD"/>
    <n v="1371415675"/>
    <n v="1368823675"/>
    <b v="0"/>
    <n v="0"/>
    <b v="0"/>
    <s v="publishing/fiction"/>
    <n v="0"/>
    <e v="#DIV/0!"/>
    <x v="1493"/>
    <x v="1493"/>
    <x v="3"/>
    <s v="fiction"/>
  </r>
  <r>
    <n v="5000"/>
    <n v="445"/>
    <x v="2"/>
    <s v="US"/>
    <s v="USD"/>
    <n v="1428075480"/>
    <n v="1425489613"/>
    <b v="0"/>
    <n v="11"/>
    <b v="0"/>
    <s v="publishing/fiction"/>
    <n v="8.9"/>
    <n v="40.454545454545453"/>
    <x v="1494"/>
    <x v="1494"/>
    <x v="3"/>
    <s v="fiction"/>
  </r>
  <r>
    <n v="2000"/>
    <n v="0"/>
    <x v="2"/>
    <s v="US"/>
    <s v="USD"/>
    <n v="1314471431"/>
    <n v="1311879431"/>
    <b v="0"/>
    <n v="0"/>
    <b v="0"/>
    <s v="publishing/fiction"/>
    <n v="0"/>
    <e v="#DIV/0!"/>
    <x v="1495"/>
    <x v="1495"/>
    <x v="3"/>
    <s v="fiction"/>
  </r>
  <r>
    <n v="1500"/>
    <n v="0"/>
    <x v="2"/>
    <s v="US"/>
    <s v="USD"/>
    <n v="1410866659"/>
    <n v="1405682659"/>
    <b v="0"/>
    <n v="0"/>
    <b v="0"/>
    <s v="publishing/fiction"/>
    <n v="0"/>
    <e v="#DIV/0!"/>
    <x v="1496"/>
    <x v="1496"/>
    <x v="3"/>
    <s v="fiction"/>
  </r>
  <r>
    <n v="15000"/>
    <n v="1"/>
    <x v="2"/>
    <s v="US"/>
    <s v="USD"/>
    <n v="1375299780"/>
    <n v="1371655522"/>
    <b v="0"/>
    <n v="1"/>
    <b v="0"/>
    <s v="publishing/fiction"/>
    <n v="6.6666666666666671E-3"/>
    <n v="1"/>
    <x v="1497"/>
    <x v="1497"/>
    <x v="3"/>
    <s v="fiction"/>
  </r>
  <r>
    <n v="3000"/>
    <n v="57"/>
    <x v="2"/>
    <s v="US"/>
    <s v="USD"/>
    <n v="1409787378"/>
    <n v="1405899378"/>
    <b v="0"/>
    <n v="3"/>
    <b v="0"/>
    <s v="publishing/fiction"/>
    <n v="1.9"/>
    <n v="19"/>
    <x v="1498"/>
    <x v="1498"/>
    <x v="3"/>
    <s v="fiction"/>
  </r>
  <r>
    <n v="2000"/>
    <n v="5"/>
    <x v="2"/>
    <s v="US"/>
    <s v="USD"/>
    <n v="1470355833"/>
    <n v="1465171833"/>
    <b v="0"/>
    <n v="1"/>
    <b v="0"/>
    <s v="publishing/fiction"/>
    <n v="0.25"/>
    <n v="5"/>
    <x v="1499"/>
    <x v="1499"/>
    <x v="3"/>
    <s v="fiction"/>
  </r>
  <r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1500"/>
    <x v="1500"/>
    <x v="3"/>
    <s v="fiction"/>
  </r>
  <r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1501"/>
    <x v="1501"/>
    <x v="8"/>
    <s v="photobooks"/>
  </r>
  <r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1502"/>
    <x v="1502"/>
    <x v="8"/>
    <s v="photobooks"/>
  </r>
  <r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1503"/>
    <x v="1503"/>
    <x v="8"/>
    <s v="photobooks"/>
  </r>
  <r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1504"/>
    <x v="1504"/>
    <x v="8"/>
    <s v="photobooks"/>
  </r>
  <r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1505"/>
    <x v="1505"/>
    <x v="8"/>
    <s v="photobooks"/>
  </r>
  <r>
    <n v="1500"/>
    <n v="1671"/>
    <x v="0"/>
    <s v="GB"/>
    <s v="GBP"/>
    <n v="1406227904"/>
    <n v="1403635904"/>
    <b v="1"/>
    <n v="43"/>
    <b v="1"/>
    <s v="photography/photobooks"/>
    <n v="111.4"/>
    <n v="38.860465116279073"/>
    <x v="1506"/>
    <x v="1506"/>
    <x v="8"/>
    <s v="photobooks"/>
  </r>
  <r>
    <n v="1200"/>
    <n v="2580"/>
    <x v="0"/>
    <s v="US"/>
    <s v="USD"/>
    <n v="1273911000"/>
    <n v="1268822909"/>
    <b v="1"/>
    <n v="33"/>
    <b v="1"/>
    <s v="photography/photobooks"/>
    <n v="215"/>
    <n v="78.181818181818187"/>
    <x v="1507"/>
    <x v="1507"/>
    <x v="8"/>
    <s v="photobooks"/>
  </r>
  <r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1508"/>
    <x v="1508"/>
    <x v="8"/>
    <s v="photobooks"/>
  </r>
  <r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1509"/>
    <x v="1509"/>
    <x v="8"/>
    <s v="photobooks"/>
  </r>
  <r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1510"/>
    <x v="1510"/>
    <x v="8"/>
    <s v="photobooks"/>
  </r>
  <r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1511"/>
    <x v="1511"/>
    <x v="8"/>
    <s v="photobooks"/>
  </r>
  <r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1512"/>
    <x v="1512"/>
    <x v="8"/>
    <s v="photobooks"/>
  </r>
  <r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1513"/>
    <x v="1513"/>
    <x v="8"/>
    <s v="photobooks"/>
  </r>
  <r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1514"/>
    <x v="1514"/>
    <x v="8"/>
    <s v="photobooks"/>
  </r>
  <r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1515"/>
    <x v="1515"/>
    <x v="8"/>
    <s v="photobooks"/>
  </r>
  <r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1516"/>
    <x v="1516"/>
    <x v="8"/>
    <s v="photobooks"/>
  </r>
  <r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1517"/>
    <x v="1517"/>
    <x v="8"/>
    <s v="photobooks"/>
  </r>
  <r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1518"/>
    <x v="1518"/>
    <x v="8"/>
    <s v="photobooks"/>
  </r>
  <r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1519"/>
    <x v="1519"/>
    <x v="8"/>
    <s v="photobooks"/>
  </r>
  <r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1520"/>
    <x v="1520"/>
    <x v="8"/>
    <s v="photobooks"/>
  </r>
  <r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1521"/>
    <x v="1521"/>
    <x v="8"/>
    <s v="photobooks"/>
  </r>
  <r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1522"/>
    <x v="1522"/>
    <x v="8"/>
    <s v="photobooks"/>
  </r>
  <r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1523"/>
    <x v="1523"/>
    <x v="8"/>
    <s v="photobooks"/>
  </r>
  <r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1524"/>
    <x v="1524"/>
    <x v="8"/>
    <s v="photobooks"/>
  </r>
  <r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1525"/>
    <x v="1525"/>
    <x v="8"/>
    <s v="photobooks"/>
  </r>
  <r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1526"/>
    <x v="1526"/>
    <x v="8"/>
    <s v="photobooks"/>
  </r>
  <r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1527"/>
    <x v="1527"/>
    <x v="8"/>
    <s v="photobooks"/>
  </r>
  <r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1528"/>
    <x v="1528"/>
    <x v="8"/>
    <s v="photobooks"/>
  </r>
  <r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1529"/>
    <x v="1529"/>
    <x v="8"/>
    <s v="photobooks"/>
  </r>
  <r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1530"/>
    <x v="1530"/>
    <x v="8"/>
    <s v="photobooks"/>
  </r>
  <r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1531"/>
    <x v="1531"/>
    <x v="8"/>
    <s v="photobooks"/>
  </r>
  <r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1532"/>
    <x v="1532"/>
    <x v="8"/>
    <s v="photobooks"/>
  </r>
  <r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1533"/>
    <x v="1533"/>
    <x v="8"/>
    <s v="photobooks"/>
  </r>
  <r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1534"/>
    <x v="1534"/>
    <x v="8"/>
    <s v="photobooks"/>
  </r>
  <r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1535"/>
    <x v="1535"/>
    <x v="8"/>
    <s v="photobooks"/>
  </r>
  <r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1536"/>
    <x v="1536"/>
    <x v="8"/>
    <s v="photobooks"/>
  </r>
  <r>
    <n v="12000"/>
    <n v="21588"/>
    <x v="0"/>
    <s v="DE"/>
    <s v="EUR"/>
    <n v="1470506400"/>
    <n v="1467358427"/>
    <b v="1"/>
    <n v="224"/>
    <b v="1"/>
    <s v="photography/photobooks"/>
    <n v="179.9"/>
    <n v="96.375"/>
    <x v="1537"/>
    <x v="1537"/>
    <x v="8"/>
    <s v="photobooks"/>
  </r>
  <r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1538"/>
    <x v="1538"/>
    <x v="8"/>
    <s v="photobooks"/>
  </r>
  <r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1539"/>
    <x v="1539"/>
    <x v="8"/>
    <s v="photobooks"/>
  </r>
  <r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1540"/>
    <x v="1540"/>
    <x v="8"/>
    <s v="photobooks"/>
  </r>
  <r>
    <n v="18000"/>
    <n v="6"/>
    <x v="2"/>
    <s v="US"/>
    <s v="USD"/>
    <n v="1420045538"/>
    <n v="1417453538"/>
    <b v="0"/>
    <n v="2"/>
    <b v="0"/>
    <s v="photography/nature"/>
    <n v="3.3333333333333333E-2"/>
    <n v="3"/>
    <x v="1541"/>
    <x v="1541"/>
    <x v="8"/>
    <s v="nature"/>
  </r>
  <r>
    <n v="500"/>
    <n v="20"/>
    <x v="2"/>
    <s v="CA"/>
    <s v="CAD"/>
    <n v="1435708500"/>
    <n v="1434412500"/>
    <b v="0"/>
    <n v="1"/>
    <b v="0"/>
    <s v="photography/nature"/>
    <n v="4"/>
    <n v="20"/>
    <x v="1542"/>
    <x v="1542"/>
    <x v="8"/>
    <s v="nature"/>
  </r>
  <r>
    <n v="2250"/>
    <n v="10"/>
    <x v="2"/>
    <s v="US"/>
    <s v="USD"/>
    <n v="1416662034"/>
    <n v="1414066434"/>
    <b v="0"/>
    <n v="1"/>
    <b v="0"/>
    <s v="photography/nature"/>
    <n v="0.44444444444444442"/>
    <n v="10"/>
    <x v="1543"/>
    <x v="1543"/>
    <x v="8"/>
    <s v="nature"/>
  </r>
  <r>
    <n v="1000"/>
    <n v="0"/>
    <x v="2"/>
    <s v="US"/>
    <s v="USD"/>
    <n v="1427847480"/>
    <n v="1424222024"/>
    <b v="0"/>
    <n v="0"/>
    <b v="0"/>
    <s v="photography/nature"/>
    <n v="0"/>
    <e v="#DIV/0!"/>
    <x v="1544"/>
    <x v="1544"/>
    <x v="8"/>
    <s v="nature"/>
  </r>
  <r>
    <n v="3000"/>
    <n v="1"/>
    <x v="2"/>
    <s v="US"/>
    <s v="USD"/>
    <n v="1425330960"/>
    <n v="1422393234"/>
    <b v="0"/>
    <n v="1"/>
    <b v="0"/>
    <s v="photography/nature"/>
    <n v="3.3333333333333333E-2"/>
    <n v="1"/>
    <x v="1545"/>
    <x v="1545"/>
    <x v="8"/>
    <s v="nature"/>
  </r>
  <r>
    <n v="1000"/>
    <n v="289"/>
    <x v="2"/>
    <s v="GB"/>
    <s v="GBP"/>
    <n v="1410930399"/>
    <n v="1405746399"/>
    <b v="0"/>
    <n v="11"/>
    <b v="0"/>
    <s v="photography/nature"/>
    <n v="28.9"/>
    <n v="26.272727272727273"/>
    <x v="1546"/>
    <x v="1546"/>
    <x v="8"/>
    <s v="nature"/>
  </r>
  <r>
    <n v="20"/>
    <n v="0"/>
    <x v="2"/>
    <s v="US"/>
    <s v="USD"/>
    <n v="1487844882"/>
    <n v="1487240082"/>
    <b v="0"/>
    <n v="0"/>
    <b v="0"/>
    <s v="photography/nature"/>
    <n v="0"/>
    <e v="#DIV/0!"/>
    <x v="1547"/>
    <x v="1547"/>
    <x v="8"/>
    <s v="nature"/>
  </r>
  <r>
    <n v="700"/>
    <n v="60"/>
    <x v="2"/>
    <s v="US"/>
    <s v="USD"/>
    <n v="1447020620"/>
    <n v="1444425020"/>
    <b v="0"/>
    <n v="1"/>
    <b v="0"/>
    <s v="photography/nature"/>
    <n v="8.5714285714285712"/>
    <n v="60"/>
    <x v="1548"/>
    <x v="1548"/>
    <x v="8"/>
    <s v="nature"/>
  </r>
  <r>
    <n v="500"/>
    <n v="170"/>
    <x v="2"/>
    <s v="US"/>
    <s v="USD"/>
    <n v="1446524159"/>
    <n v="1443928559"/>
    <b v="0"/>
    <n v="6"/>
    <b v="0"/>
    <s v="photography/nature"/>
    <n v="34"/>
    <n v="28.333333333333332"/>
    <x v="1549"/>
    <x v="1549"/>
    <x v="8"/>
    <s v="nature"/>
  </r>
  <r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1550"/>
    <x v="1550"/>
    <x v="8"/>
    <s v="nature"/>
  </r>
  <r>
    <n v="3500"/>
    <n v="0"/>
    <x v="2"/>
    <s v="US"/>
    <s v="USD"/>
    <n v="1432756039"/>
    <n v="1430164039"/>
    <b v="0"/>
    <n v="0"/>
    <b v="0"/>
    <s v="photography/nature"/>
    <n v="0"/>
    <e v="#DIV/0!"/>
    <x v="1551"/>
    <x v="1551"/>
    <x v="8"/>
    <s v="nature"/>
  </r>
  <r>
    <n v="4300"/>
    <n v="2115"/>
    <x v="2"/>
    <s v="US"/>
    <s v="USD"/>
    <n v="1412135940"/>
    <n v="1410366708"/>
    <b v="0"/>
    <n v="16"/>
    <b v="0"/>
    <s v="photography/nature"/>
    <n v="49.186046511627907"/>
    <n v="132.1875"/>
    <x v="341"/>
    <x v="1552"/>
    <x v="8"/>
    <s v="nature"/>
  </r>
  <r>
    <n v="6000"/>
    <n v="0"/>
    <x v="2"/>
    <s v="US"/>
    <s v="USD"/>
    <n v="1441176447"/>
    <n v="1438584447"/>
    <b v="0"/>
    <n v="0"/>
    <b v="0"/>
    <s v="photography/nature"/>
    <n v="0"/>
    <e v="#DIV/0!"/>
    <x v="1552"/>
    <x v="1553"/>
    <x v="8"/>
    <s v="nature"/>
  </r>
  <r>
    <n v="20000"/>
    <n v="0"/>
    <x v="2"/>
    <s v="AU"/>
    <s v="AUD"/>
    <n v="1438495390"/>
    <n v="1435903390"/>
    <b v="0"/>
    <n v="0"/>
    <b v="0"/>
    <s v="photography/nature"/>
    <n v="0"/>
    <e v="#DIV/0!"/>
    <x v="1553"/>
    <x v="1554"/>
    <x v="8"/>
    <s v="nature"/>
  </r>
  <r>
    <n v="750"/>
    <n v="0"/>
    <x v="2"/>
    <s v="US"/>
    <s v="USD"/>
    <n v="1442509200"/>
    <n v="1440513832"/>
    <b v="0"/>
    <n v="0"/>
    <b v="0"/>
    <s v="photography/nature"/>
    <n v="0"/>
    <e v="#DIV/0!"/>
    <x v="1554"/>
    <x v="1555"/>
    <x v="8"/>
    <s v="nature"/>
  </r>
  <r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1555"/>
    <x v="1556"/>
    <x v="8"/>
    <s v="nature"/>
  </r>
  <r>
    <n v="2500"/>
    <n v="100"/>
    <x v="2"/>
    <s v="US"/>
    <s v="USD"/>
    <n v="1411227633"/>
    <n v="1408549233"/>
    <b v="0"/>
    <n v="1"/>
    <b v="0"/>
    <s v="photography/nature"/>
    <n v="4"/>
    <n v="100"/>
    <x v="1556"/>
    <x v="1557"/>
    <x v="8"/>
    <s v="nature"/>
  </r>
  <r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1557"/>
    <x v="1558"/>
    <x v="8"/>
    <s v="nature"/>
  </r>
  <r>
    <n v="15000"/>
    <n v="50"/>
    <x v="2"/>
    <s v="US"/>
    <s v="USD"/>
    <n v="1430270199"/>
    <n v="1428974199"/>
    <b v="0"/>
    <n v="1"/>
    <b v="0"/>
    <s v="photography/nature"/>
    <n v="0.33333333333333337"/>
    <n v="50"/>
    <x v="1558"/>
    <x v="1559"/>
    <x v="8"/>
    <s v="nature"/>
  </r>
  <r>
    <n v="2500"/>
    <n v="94"/>
    <x v="2"/>
    <s v="US"/>
    <s v="USD"/>
    <n v="1415842193"/>
    <n v="1414110593"/>
    <b v="0"/>
    <n v="4"/>
    <b v="0"/>
    <s v="photography/nature"/>
    <n v="3.7600000000000002"/>
    <n v="23.5"/>
    <x v="1559"/>
    <x v="1560"/>
    <x v="8"/>
    <s v="nature"/>
  </r>
  <r>
    <n v="10000"/>
    <n v="67"/>
    <x v="1"/>
    <s v="US"/>
    <s v="USD"/>
    <n v="1383789603"/>
    <n v="1381194003"/>
    <b v="0"/>
    <n v="1"/>
    <b v="0"/>
    <s v="publishing/art books"/>
    <n v="0.67"/>
    <n v="67"/>
    <x v="1560"/>
    <x v="1561"/>
    <x v="3"/>
    <s v="art books"/>
  </r>
  <r>
    <n v="4000"/>
    <n v="0"/>
    <x v="1"/>
    <s v="US"/>
    <s v="USD"/>
    <n v="1259715000"/>
    <n v="1253712916"/>
    <b v="0"/>
    <n v="0"/>
    <b v="0"/>
    <s v="publishing/art books"/>
    <n v="0"/>
    <e v="#DIV/0!"/>
    <x v="1561"/>
    <x v="1562"/>
    <x v="3"/>
    <s v="art books"/>
  </r>
  <r>
    <n v="6000"/>
    <n v="85"/>
    <x v="1"/>
    <s v="GB"/>
    <s v="GBP"/>
    <n v="1394815751"/>
    <n v="1389635351"/>
    <b v="0"/>
    <n v="2"/>
    <b v="0"/>
    <s v="publishing/art books"/>
    <n v="1.4166666666666665"/>
    <n v="42.5"/>
    <x v="1562"/>
    <x v="1563"/>
    <x v="3"/>
    <s v="art books"/>
  </r>
  <r>
    <n v="10000"/>
    <n v="10"/>
    <x v="1"/>
    <s v="US"/>
    <s v="USD"/>
    <n v="1432843500"/>
    <n v="1430124509"/>
    <b v="0"/>
    <n v="1"/>
    <b v="0"/>
    <s v="publishing/art books"/>
    <n v="0.1"/>
    <n v="10"/>
    <x v="1563"/>
    <x v="1564"/>
    <x v="3"/>
    <s v="art books"/>
  </r>
  <r>
    <n v="4000"/>
    <n v="100"/>
    <x v="1"/>
    <s v="US"/>
    <s v="USD"/>
    <n v="1307554261"/>
    <n v="1304962261"/>
    <b v="0"/>
    <n v="1"/>
    <b v="0"/>
    <s v="publishing/art books"/>
    <n v="2.5"/>
    <n v="100"/>
    <x v="1564"/>
    <x v="1565"/>
    <x v="3"/>
    <s v="art books"/>
  </r>
  <r>
    <n v="30000"/>
    <n v="6375"/>
    <x v="1"/>
    <s v="US"/>
    <s v="USD"/>
    <n v="1469656800"/>
    <n v="1467151204"/>
    <b v="0"/>
    <n v="59"/>
    <b v="0"/>
    <s v="publishing/art books"/>
    <n v="21.25"/>
    <n v="108.05084745762711"/>
    <x v="1565"/>
    <x v="1566"/>
    <x v="3"/>
    <s v="art books"/>
  </r>
  <r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1566"/>
    <x v="1567"/>
    <x v="3"/>
    <s v="art books"/>
  </r>
  <r>
    <n v="25000"/>
    <n v="3410"/>
    <x v="1"/>
    <s v="US"/>
    <s v="USD"/>
    <n v="1419384585"/>
    <n v="1416360585"/>
    <b v="0"/>
    <n v="22"/>
    <b v="0"/>
    <s v="publishing/art books"/>
    <n v="13.639999999999999"/>
    <n v="155"/>
    <x v="1567"/>
    <x v="1568"/>
    <x v="3"/>
    <s v="art books"/>
  </r>
  <r>
    <n v="30000"/>
    <n v="0"/>
    <x v="1"/>
    <s v="US"/>
    <s v="USD"/>
    <n v="1369498714"/>
    <n v="1366906714"/>
    <b v="0"/>
    <n v="0"/>
    <b v="0"/>
    <s v="publishing/art books"/>
    <n v="0"/>
    <e v="#DIV/0!"/>
    <x v="1568"/>
    <x v="1569"/>
    <x v="3"/>
    <s v="art books"/>
  </r>
  <r>
    <n v="6000"/>
    <n v="2484"/>
    <x v="1"/>
    <s v="US"/>
    <s v="USD"/>
    <n v="1460140282"/>
    <n v="1457551882"/>
    <b v="0"/>
    <n v="52"/>
    <b v="0"/>
    <s v="publishing/art books"/>
    <n v="41.4"/>
    <n v="47.769230769230766"/>
    <x v="1569"/>
    <x v="1570"/>
    <x v="3"/>
    <s v="art books"/>
  </r>
  <r>
    <n v="12100"/>
    <n v="80"/>
    <x v="1"/>
    <s v="GB"/>
    <s v="GBP"/>
    <n v="1434738483"/>
    <n v="1432146483"/>
    <b v="0"/>
    <n v="4"/>
    <b v="0"/>
    <s v="publishing/art books"/>
    <n v="0.66115702479338845"/>
    <n v="20"/>
    <x v="1570"/>
    <x v="1571"/>
    <x v="3"/>
    <s v="art books"/>
  </r>
  <r>
    <n v="2500"/>
    <n v="125"/>
    <x v="1"/>
    <s v="GB"/>
    <s v="GBP"/>
    <n v="1456703940"/>
    <n v="1454546859"/>
    <b v="0"/>
    <n v="3"/>
    <b v="0"/>
    <s v="publishing/art books"/>
    <n v="5"/>
    <n v="41.666666666666664"/>
    <x v="1571"/>
    <x v="1572"/>
    <x v="3"/>
    <s v="art books"/>
  </r>
  <r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1572"/>
    <x v="1573"/>
    <x v="3"/>
    <s v="art books"/>
  </r>
  <r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1573"/>
    <x v="1574"/>
    <x v="3"/>
    <s v="art books"/>
  </r>
  <r>
    <n v="10000"/>
    <n v="2291"/>
    <x v="1"/>
    <s v="US"/>
    <s v="USD"/>
    <n v="1404909296"/>
    <n v="1402317296"/>
    <b v="0"/>
    <n v="35"/>
    <b v="0"/>
    <s v="publishing/art books"/>
    <n v="22.91"/>
    <n v="65.457142857142856"/>
    <x v="1574"/>
    <x v="1575"/>
    <x v="3"/>
    <s v="art books"/>
  </r>
  <r>
    <n v="5000"/>
    <n v="650"/>
    <x v="1"/>
    <s v="US"/>
    <s v="USD"/>
    <n v="1435698368"/>
    <n v="1431810368"/>
    <b v="0"/>
    <n v="10"/>
    <b v="0"/>
    <s v="publishing/art books"/>
    <n v="13"/>
    <n v="65"/>
    <x v="1575"/>
    <x v="1576"/>
    <x v="3"/>
    <s v="art books"/>
  </r>
  <r>
    <n v="10000"/>
    <n v="55"/>
    <x v="1"/>
    <s v="US"/>
    <s v="USD"/>
    <n v="1343161248"/>
    <n v="1337977248"/>
    <b v="0"/>
    <n v="2"/>
    <b v="0"/>
    <s v="publishing/art books"/>
    <n v="0.54999999999999993"/>
    <n v="27.5"/>
    <x v="1576"/>
    <x v="1577"/>
    <x v="3"/>
    <s v="art books"/>
  </r>
  <r>
    <n v="1897"/>
    <n v="205"/>
    <x v="1"/>
    <s v="US"/>
    <s v="USD"/>
    <n v="1283392800"/>
    <n v="1281317691"/>
    <b v="0"/>
    <n v="4"/>
    <b v="0"/>
    <s v="publishing/art books"/>
    <n v="10.806536636794938"/>
    <n v="51.25"/>
    <x v="1577"/>
    <x v="1578"/>
    <x v="3"/>
    <s v="art books"/>
  </r>
  <r>
    <n v="3333"/>
    <n v="28"/>
    <x v="1"/>
    <s v="US"/>
    <s v="USD"/>
    <n v="1377734091"/>
    <n v="1374882891"/>
    <b v="0"/>
    <n v="2"/>
    <b v="0"/>
    <s v="publishing/art books"/>
    <n v="0.84008400840084008"/>
    <n v="14"/>
    <x v="1578"/>
    <x v="1579"/>
    <x v="3"/>
    <s v="art books"/>
  </r>
  <r>
    <n v="1750"/>
    <n v="0"/>
    <x v="1"/>
    <s v="US"/>
    <s v="USD"/>
    <n v="1337562726"/>
    <n v="1332378726"/>
    <b v="0"/>
    <n v="0"/>
    <b v="0"/>
    <s v="publishing/art books"/>
    <n v="0"/>
    <e v="#DIV/0!"/>
    <x v="1579"/>
    <x v="1580"/>
    <x v="3"/>
    <s v="art books"/>
  </r>
  <r>
    <n v="1000"/>
    <n v="5"/>
    <x v="2"/>
    <s v="GB"/>
    <s v="GBP"/>
    <n v="1450521990"/>
    <n v="1447757190"/>
    <b v="0"/>
    <n v="1"/>
    <b v="0"/>
    <s v="photography/places"/>
    <n v="0.5"/>
    <n v="5"/>
    <x v="1580"/>
    <x v="1581"/>
    <x v="8"/>
    <s v="places"/>
  </r>
  <r>
    <n v="1000"/>
    <n v="93"/>
    <x v="2"/>
    <s v="US"/>
    <s v="USD"/>
    <n v="1445894400"/>
    <n v="1440961053"/>
    <b v="0"/>
    <n v="3"/>
    <b v="0"/>
    <s v="photography/places"/>
    <n v="9.3000000000000007"/>
    <n v="31"/>
    <x v="1581"/>
    <x v="1582"/>
    <x v="8"/>
    <s v="places"/>
  </r>
  <r>
    <n v="20000"/>
    <n v="15"/>
    <x v="2"/>
    <s v="GB"/>
    <s v="GBP"/>
    <n v="1411681391"/>
    <n v="1409089391"/>
    <b v="0"/>
    <n v="1"/>
    <b v="0"/>
    <s v="photography/places"/>
    <n v="7.4999999999999997E-2"/>
    <n v="15"/>
    <x v="1582"/>
    <x v="1583"/>
    <x v="8"/>
    <s v="places"/>
  </r>
  <r>
    <n v="1200"/>
    <n v="0"/>
    <x v="2"/>
    <s v="US"/>
    <s v="USD"/>
    <n v="1401464101"/>
    <n v="1400600101"/>
    <b v="0"/>
    <n v="0"/>
    <b v="0"/>
    <s v="photography/places"/>
    <n v="0"/>
    <e v="#DIV/0!"/>
    <x v="1583"/>
    <x v="1584"/>
    <x v="8"/>
    <s v="places"/>
  </r>
  <r>
    <n v="2000"/>
    <n v="1580"/>
    <x v="2"/>
    <s v="CA"/>
    <s v="CAD"/>
    <n v="1482663600"/>
    <n v="1480800568"/>
    <b v="0"/>
    <n v="12"/>
    <b v="0"/>
    <s v="photography/places"/>
    <n v="79"/>
    <n v="131.66666666666666"/>
    <x v="1584"/>
    <x v="1585"/>
    <x v="8"/>
    <s v="places"/>
  </r>
  <r>
    <n v="1500"/>
    <n v="0"/>
    <x v="2"/>
    <s v="US"/>
    <s v="USD"/>
    <n v="1428197422"/>
    <n v="1425609022"/>
    <b v="0"/>
    <n v="0"/>
    <b v="0"/>
    <s v="photography/places"/>
    <n v="0"/>
    <e v="#DIV/0!"/>
    <x v="1585"/>
    <x v="1586"/>
    <x v="8"/>
    <s v="places"/>
  </r>
  <r>
    <n v="7500"/>
    <n v="1"/>
    <x v="2"/>
    <s v="US"/>
    <s v="USD"/>
    <n v="1418510965"/>
    <n v="1415918965"/>
    <b v="0"/>
    <n v="1"/>
    <b v="0"/>
    <s v="photography/places"/>
    <n v="1.3333333333333334E-2"/>
    <n v="1"/>
    <x v="1586"/>
    <x v="1587"/>
    <x v="8"/>
    <s v="places"/>
  </r>
  <r>
    <n v="516"/>
    <n v="0"/>
    <x v="2"/>
    <s v="US"/>
    <s v="USD"/>
    <n v="1422735120"/>
    <n v="1420091999"/>
    <b v="0"/>
    <n v="0"/>
    <b v="0"/>
    <s v="photography/places"/>
    <n v="0"/>
    <e v="#DIV/0!"/>
    <x v="1587"/>
    <x v="1588"/>
    <x v="8"/>
    <s v="places"/>
  </r>
  <r>
    <n v="1200"/>
    <n v="0"/>
    <x v="2"/>
    <s v="US"/>
    <s v="USD"/>
    <n v="1444433886"/>
    <n v="1441841886"/>
    <b v="0"/>
    <n v="0"/>
    <b v="0"/>
    <s v="photography/places"/>
    <n v="0"/>
    <e v="#DIV/0!"/>
    <x v="1588"/>
    <x v="1589"/>
    <x v="8"/>
    <s v="places"/>
  </r>
  <r>
    <n v="60000"/>
    <n v="1020"/>
    <x v="2"/>
    <s v="IT"/>
    <s v="EUR"/>
    <n v="1443040464"/>
    <n v="1440448464"/>
    <b v="0"/>
    <n v="2"/>
    <b v="0"/>
    <s v="photography/places"/>
    <n v="1.7000000000000002"/>
    <n v="510"/>
    <x v="1589"/>
    <x v="1590"/>
    <x v="8"/>
    <s v="places"/>
  </r>
  <r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1590"/>
    <x v="1591"/>
    <x v="8"/>
    <s v="places"/>
  </r>
  <r>
    <n v="25"/>
    <n v="0"/>
    <x v="2"/>
    <s v="US"/>
    <s v="USD"/>
    <n v="1427503485"/>
    <n v="1423619085"/>
    <b v="0"/>
    <n v="0"/>
    <b v="0"/>
    <s v="photography/places"/>
    <n v="0"/>
    <e v="#DIV/0!"/>
    <x v="1591"/>
    <x v="1592"/>
    <x v="8"/>
    <s v="places"/>
  </r>
  <r>
    <n v="22000"/>
    <n v="3"/>
    <x v="2"/>
    <s v="US"/>
    <s v="USD"/>
    <n v="1425154655"/>
    <n v="1422562655"/>
    <b v="0"/>
    <n v="3"/>
    <b v="0"/>
    <s v="photography/places"/>
    <n v="1.3636363636363637E-2"/>
    <n v="1"/>
    <x v="1592"/>
    <x v="1593"/>
    <x v="8"/>
    <s v="places"/>
  </r>
  <r>
    <n v="1000"/>
    <n v="205"/>
    <x v="2"/>
    <s v="US"/>
    <s v="USD"/>
    <n v="1463329260"/>
    <n v="1458147982"/>
    <b v="0"/>
    <n v="10"/>
    <b v="0"/>
    <s v="photography/places"/>
    <n v="20.5"/>
    <n v="20.5"/>
    <x v="1593"/>
    <x v="1594"/>
    <x v="8"/>
    <s v="places"/>
  </r>
  <r>
    <n v="100000"/>
    <n v="280"/>
    <x v="2"/>
    <s v="US"/>
    <s v="USD"/>
    <n v="1403122380"/>
    <n v="1400634728"/>
    <b v="0"/>
    <n v="7"/>
    <b v="0"/>
    <s v="photography/places"/>
    <n v="0.27999999999999997"/>
    <n v="40"/>
    <x v="1594"/>
    <x v="1595"/>
    <x v="8"/>
    <s v="places"/>
  </r>
  <r>
    <n v="3250"/>
    <n v="75"/>
    <x v="2"/>
    <s v="GB"/>
    <s v="GBP"/>
    <n v="1418469569"/>
    <n v="1414577969"/>
    <b v="0"/>
    <n v="3"/>
    <b v="0"/>
    <s v="photography/places"/>
    <n v="2.3076923076923079"/>
    <n v="25"/>
    <x v="1595"/>
    <x v="1596"/>
    <x v="8"/>
    <s v="places"/>
  </r>
  <r>
    <n v="15000"/>
    <n v="0"/>
    <x v="2"/>
    <s v="US"/>
    <s v="USD"/>
    <n v="1474360197"/>
    <n v="1471768197"/>
    <b v="0"/>
    <n v="0"/>
    <b v="0"/>
    <s v="photography/places"/>
    <n v="0"/>
    <e v="#DIV/0!"/>
    <x v="1596"/>
    <x v="1597"/>
    <x v="8"/>
    <s v="places"/>
  </r>
  <r>
    <n v="800"/>
    <n v="1"/>
    <x v="2"/>
    <s v="US"/>
    <s v="USD"/>
    <n v="1437926458"/>
    <n v="1432742458"/>
    <b v="0"/>
    <n v="1"/>
    <b v="0"/>
    <s v="photography/places"/>
    <n v="0.125"/>
    <n v="1"/>
    <x v="1597"/>
    <x v="1598"/>
    <x v="8"/>
    <s v="places"/>
  </r>
  <r>
    <n v="500"/>
    <n v="0"/>
    <x v="2"/>
    <s v="GB"/>
    <s v="GBP"/>
    <n v="1460116576"/>
    <n v="1457528176"/>
    <b v="0"/>
    <n v="0"/>
    <b v="0"/>
    <s v="photography/places"/>
    <n v="0"/>
    <e v="#DIV/0!"/>
    <x v="1598"/>
    <x v="1599"/>
    <x v="8"/>
    <s v="places"/>
  </r>
  <r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1599"/>
    <x v="1600"/>
    <x v="8"/>
    <s v="places"/>
  </r>
  <r>
    <n v="2500"/>
    <n v="2706.23"/>
    <x v="0"/>
    <s v="US"/>
    <s v="USD"/>
    <n v="1304561633"/>
    <n v="1301969633"/>
    <b v="0"/>
    <n v="56"/>
    <b v="1"/>
    <s v="music/rock"/>
    <n v="108.2492"/>
    <n v="48.325535714285714"/>
    <x v="1600"/>
    <x v="1601"/>
    <x v="4"/>
    <s v="rock"/>
  </r>
  <r>
    <n v="1500"/>
    <n v="1502.5"/>
    <x v="0"/>
    <s v="US"/>
    <s v="USD"/>
    <n v="1318633200"/>
    <n v="1314947317"/>
    <b v="0"/>
    <n v="32"/>
    <b v="1"/>
    <s v="music/rock"/>
    <n v="100.16666666666667"/>
    <n v="46.953125"/>
    <x v="1601"/>
    <x v="1602"/>
    <x v="4"/>
    <s v="rock"/>
  </r>
  <r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1602"/>
    <x v="1603"/>
    <x v="4"/>
    <s v="rock"/>
  </r>
  <r>
    <n v="2800"/>
    <n v="3419"/>
    <x v="0"/>
    <s v="US"/>
    <s v="USD"/>
    <n v="1332011835"/>
    <n v="1328559435"/>
    <b v="0"/>
    <n v="70"/>
    <b v="1"/>
    <s v="music/rock"/>
    <n v="122.10714285714286"/>
    <n v="48.842857142857142"/>
    <x v="1603"/>
    <x v="1604"/>
    <x v="4"/>
    <s v="rock"/>
  </r>
  <r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1604"/>
    <x v="1605"/>
    <x v="4"/>
    <s v="rock"/>
  </r>
  <r>
    <n v="8000"/>
    <n v="8080.33"/>
    <x v="0"/>
    <s v="US"/>
    <s v="USD"/>
    <n v="1300930838"/>
    <n v="1293158438"/>
    <b v="0"/>
    <n v="92"/>
    <b v="1"/>
    <s v="music/rock"/>
    <n v="101.004125"/>
    <n v="87.829673913043479"/>
    <x v="1605"/>
    <x v="1606"/>
    <x v="4"/>
    <s v="rock"/>
  </r>
  <r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1606"/>
    <x v="1607"/>
    <x v="4"/>
    <s v="rock"/>
  </r>
  <r>
    <n v="1200"/>
    <n v="1215"/>
    <x v="0"/>
    <s v="US"/>
    <s v="USD"/>
    <n v="1388553960"/>
    <n v="1385754986"/>
    <b v="0"/>
    <n v="23"/>
    <b v="1"/>
    <s v="music/rock"/>
    <n v="101.25"/>
    <n v="52.826086956521742"/>
    <x v="1607"/>
    <x v="1608"/>
    <x v="4"/>
    <s v="rock"/>
  </r>
  <r>
    <n v="1500"/>
    <n v="1775"/>
    <x v="0"/>
    <s v="US"/>
    <s v="USD"/>
    <n v="1320220800"/>
    <n v="1315612909"/>
    <b v="0"/>
    <n v="4"/>
    <b v="1"/>
    <s v="music/rock"/>
    <n v="118.33333333333333"/>
    <n v="443.75"/>
    <x v="1608"/>
    <x v="1609"/>
    <x v="4"/>
    <s v="rock"/>
  </r>
  <r>
    <n v="2000"/>
    <n v="5437"/>
    <x v="0"/>
    <s v="US"/>
    <s v="USD"/>
    <n v="1355609510"/>
    <n v="1353017510"/>
    <b v="0"/>
    <n v="112"/>
    <b v="1"/>
    <s v="music/rock"/>
    <n v="271.85000000000002"/>
    <n v="48.544642857142854"/>
    <x v="1609"/>
    <x v="1610"/>
    <x v="4"/>
    <s v="rock"/>
  </r>
  <r>
    <n v="800"/>
    <n v="1001"/>
    <x v="0"/>
    <s v="US"/>
    <s v="USD"/>
    <n v="1370390432"/>
    <n v="1368576032"/>
    <b v="0"/>
    <n v="27"/>
    <b v="1"/>
    <s v="music/rock"/>
    <n v="125.125"/>
    <n v="37.074074074074076"/>
    <x v="1610"/>
    <x v="1611"/>
    <x v="4"/>
    <s v="rock"/>
  </r>
  <r>
    <n v="500"/>
    <n v="550"/>
    <x v="0"/>
    <s v="US"/>
    <s v="USD"/>
    <n v="1357160384"/>
    <n v="1354568384"/>
    <b v="0"/>
    <n v="11"/>
    <b v="1"/>
    <s v="music/rock"/>
    <n v="110.00000000000001"/>
    <n v="50"/>
    <x v="1611"/>
    <x v="1612"/>
    <x v="4"/>
    <s v="rock"/>
  </r>
  <r>
    <n v="1000"/>
    <n v="1015"/>
    <x v="0"/>
    <s v="US"/>
    <s v="USD"/>
    <n v="1342921202"/>
    <n v="1340329202"/>
    <b v="0"/>
    <n v="26"/>
    <b v="1"/>
    <s v="music/rock"/>
    <n v="101.49999999999999"/>
    <n v="39.03846153846154"/>
    <x v="1612"/>
    <x v="1613"/>
    <x v="4"/>
    <s v="rock"/>
  </r>
  <r>
    <n v="5000"/>
    <n v="5135"/>
    <x v="0"/>
    <s v="US"/>
    <s v="USD"/>
    <n v="1407085200"/>
    <n v="1401924769"/>
    <b v="0"/>
    <n v="77"/>
    <b v="1"/>
    <s v="music/rock"/>
    <n v="102.69999999999999"/>
    <n v="66.688311688311686"/>
    <x v="1613"/>
    <x v="1614"/>
    <x v="4"/>
    <s v="rock"/>
  </r>
  <r>
    <n v="8000"/>
    <n v="9130"/>
    <x v="0"/>
    <s v="US"/>
    <s v="USD"/>
    <n v="1323742396"/>
    <n v="1319850796"/>
    <b v="0"/>
    <n v="136"/>
    <b v="1"/>
    <s v="music/rock"/>
    <n v="114.12500000000001"/>
    <n v="67.132352941176464"/>
    <x v="1614"/>
    <x v="1615"/>
    <x v="4"/>
    <s v="rock"/>
  </r>
  <r>
    <n v="10000"/>
    <n v="10420"/>
    <x v="0"/>
    <s v="US"/>
    <s v="USD"/>
    <n v="1353621600"/>
    <n v="1350061821"/>
    <b v="0"/>
    <n v="157"/>
    <b v="1"/>
    <s v="music/rock"/>
    <n v="104.2"/>
    <n v="66.369426751592357"/>
    <x v="1615"/>
    <x v="1616"/>
    <x v="4"/>
    <s v="rock"/>
  </r>
  <r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1616"/>
    <x v="1617"/>
    <x v="4"/>
    <s v="rock"/>
  </r>
  <r>
    <n v="1500"/>
    <n v="1576"/>
    <x v="0"/>
    <s v="US"/>
    <s v="USD"/>
    <n v="1362757335"/>
    <n v="1359301335"/>
    <b v="0"/>
    <n v="27"/>
    <b v="1"/>
    <s v="music/rock"/>
    <n v="105.06666666666666"/>
    <n v="58.370370370370374"/>
    <x v="1617"/>
    <x v="1618"/>
    <x v="4"/>
    <s v="rock"/>
  </r>
  <r>
    <n v="1500"/>
    <n v="2000"/>
    <x v="0"/>
    <s v="US"/>
    <s v="USD"/>
    <n v="1410755286"/>
    <n v="1408940886"/>
    <b v="0"/>
    <n v="23"/>
    <b v="1"/>
    <s v="music/rock"/>
    <n v="133.33333333333331"/>
    <n v="86.956521739130437"/>
    <x v="1618"/>
    <x v="1619"/>
    <x v="4"/>
    <s v="rock"/>
  </r>
  <r>
    <n v="1000"/>
    <n v="1130"/>
    <x v="0"/>
    <s v="US"/>
    <s v="USD"/>
    <n v="1361606940"/>
    <n v="1361002140"/>
    <b v="0"/>
    <n v="17"/>
    <b v="1"/>
    <s v="music/rock"/>
    <n v="112.99999999999999"/>
    <n v="66.470588235294116"/>
    <x v="1619"/>
    <x v="1620"/>
    <x v="4"/>
    <s v="rock"/>
  </r>
  <r>
    <n v="5000"/>
    <n v="6060"/>
    <x v="0"/>
    <s v="US"/>
    <s v="USD"/>
    <n v="1338177540"/>
    <n v="1333550015"/>
    <b v="0"/>
    <n v="37"/>
    <b v="1"/>
    <s v="music/rock"/>
    <n v="121.2"/>
    <n v="163.78378378378378"/>
    <x v="1620"/>
    <x v="1621"/>
    <x v="4"/>
    <s v="rock"/>
  </r>
  <r>
    <n v="6900"/>
    <n v="7019"/>
    <x v="0"/>
    <s v="US"/>
    <s v="USD"/>
    <n v="1418803140"/>
    <n v="1415343874"/>
    <b v="0"/>
    <n v="65"/>
    <b v="1"/>
    <s v="music/rock"/>
    <n v="101.72463768115942"/>
    <n v="107.98461538461538"/>
    <x v="1621"/>
    <x v="1622"/>
    <x v="4"/>
    <s v="rock"/>
  </r>
  <r>
    <n v="750"/>
    <n v="758"/>
    <x v="0"/>
    <s v="GB"/>
    <s v="GBP"/>
    <n v="1377621089"/>
    <n v="1372437089"/>
    <b v="0"/>
    <n v="18"/>
    <b v="1"/>
    <s v="music/rock"/>
    <n v="101.06666666666666"/>
    <n v="42.111111111111114"/>
    <x v="1622"/>
    <x v="1623"/>
    <x v="4"/>
    <s v="rock"/>
  </r>
  <r>
    <n v="1000"/>
    <n v="1180"/>
    <x v="0"/>
    <s v="US"/>
    <s v="USD"/>
    <n v="1357721335"/>
    <n v="1354265335"/>
    <b v="0"/>
    <n v="25"/>
    <b v="1"/>
    <s v="music/rock"/>
    <n v="118"/>
    <n v="47.2"/>
    <x v="1623"/>
    <x v="1624"/>
    <x v="4"/>
    <s v="rock"/>
  </r>
  <r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1624"/>
    <x v="1625"/>
    <x v="4"/>
    <s v="rock"/>
  </r>
  <r>
    <n v="8000"/>
    <n v="8095"/>
    <x v="0"/>
    <s v="US"/>
    <s v="USD"/>
    <n v="1385932867"/>
    <n v="1383337267"/>
    <b v="0"/>
    <n v="108"/>
    <b v="1"/>
    <s v="music/rock"/>
    <n v="101.18750000000001"/>
    <n v="74.953703703703709"/>
    <x v="1625"/>
    <x v="1626"/>
    <x v="4"/>
    <s v="rock"/>
  </r>
  <r>
    <n v="2000"/>
    <n v="2340"/>
    <x v="0"/>
    <s v="US"/>
    <s v="USD"/>
    <n v="1353905940"/>
    <n v="1351011489"/>
    <b v="0"/>
    <n v="38"/>
    <b v="1"/>
    <s v="music/rock"/>
    <n v="117"/>
    <n v="61.578947368421055"/>
    <x v="1626"/>
    <x v="1627"/>
    <x v="4"/>
    <s v="rock"/>
  </r>
  <r>
    <n v="4000"/>
    <n v="4037"/>
    <x v="0"/>
    <s v="US"/>
    <s v="USD"/>
    <n v="1403026882"/>
    <n v="1400175682"/>
    <b v="0"/>
    <n v="88"/>
    <b v="1"/>
    <s v="music/rock"/>
    <n v="100.925"/>
    <n v="45.875"/>
    <x v="1627"/>
    <x v="1628"/>
    <x v="4"/>
    <s v="rock"/>
  </r>
  <r>
    <n v="6000"/>
    <n v="6220"/>
    <x v="0"/>
    <s v="US"/>
    <s v="USD"/>
    <n v="1392929333"/>
    <n v="1389041333"/>
    <b v="0"/>
    <n v="82"/>
    <b v="1"/>
    <s v="music/rock"/>
    <n v="103.66666666666666"/>
    <n v="75.853658536585371"/>
    <x v="1628"/>
    <x v="1629"/>
    <x v="4"/>
    <s v="rock"/>
  </r>
  <r>
    <n v="4000"/>
    <n v="10610"/>
    <x v="0"/>
    <s v="US"/>
    <s v="USD"/>
    <n v="1330671540"/>
    <n v="1328040375"/>
    <b v="0"/>
    <n v="126"/>
    <b v="1"/>
    <s v="music/rock"/>
    <n v="265.25"/>
    <n v="84.206349206349202"/>
    <x v="1629"/>
    <x v="1630"/>
    <x v="4"/>
    <s v="rock"/>
  </r>
  <r>
    <n v="10000"/>
    <n v="15591"/>
    <x v="0"/>
    <s v="US"/>
    <s v="USD"/>
    <n v="1350074261"/>
    <n v="1347482261"/>
    <b v="0"/>
    <n v="133"/>
    <b v="1"/>
    <s v="music/rock"/>
    <n v="155.91"/>
    <n v="117.22556390977444"/>
    <x v="1630"/>
    <x v="1631"/>
    <x v="4"/>
    <s v="rock"/>
  </r>
  <r>
    <n v="4000"/>
    <n v="4065"/>
    <x v="0"/>
    <s v="US"/>
    <s v="USD"/>
    <n v="1316851854"/>
    <n v="1311667854"/>
    <b v="0"/>
    <n v="47"/>
    <b v="1"/>
    <s v="music/rock"/>
    <n v="101.62500000000001"/>
    <n v="86.489361702127653"/>
    <x v="1631"/>
    <x v="1632"/>
    <x v="4"/>
    <s v="rock"/>
  </r>
  <r>
    <n v="10000"/>
    <n v="10000"/>
    <x v="0"/>
    <s v="US"/>
    <s v="USD"/>
    <n v="1326690000"/>
    <n v="1324329156"/>
    <b v="0"/>
    <n v="58"/>
    <b v="1"/>
    <s v="music/rock"/>
    <n v="100"/>
    <n v="172.41379310344828"/>
    <x v="1632"/>
    <x v="1633"/>
    <x v="4"/>
    <s v="rock"/>
  </r>
  <r>
    <n v="2000"/>
    <n v="2010"/>
    <x v="0"/>
    <s v="US"/>
    <s v="USD"/>
    <n v="1306994340"/>
    <n v="1303706001"/>
    <b v="0"/>
    <n v="32"/>
    <b v="1"/>
    <s v="music/rock"/>
    <n v="100.49999999999999"/>
    <n v="62.8125"/>
    <x v="1633"/>
    <x v="1634"/>
    <x v="4"/>
    <s v="rock"/>
  </r>
  <r>
    <n v="2000"/>
    <n v="2506"/>
    <x v="0"/>
    <s v="US"/>
    <s v="USD"/>
    <n v="1468270261"/>
    <n v="1463086261"/>
    <b v="0"/>
    <n v="37"/>
    <b v="1"/>
    <s v="music/rock"/>
    <n v="125.29999999999998"/>
    <n v="67.729729729729726"/>
    <x v="1634"/>
    <x v="1635"/>
    <x v="4"/>
    <s v="rock"/>
  </r>
  <r>
    <n v="4500"/>
    <n v="4660"/>
    <x v="0"/>
    <s v="US"/>
    <s v="USD"/>
    <n v="1307851200"/>
    <n v="1304129088"/>
    <b v="0"/>
    <n v="87"/>
    <b v="1"/>
    <s v="music/rock"/>
    <n v="103.55555555555556"/>
    <n v="53.5632183908046"/>
    <x v="1635"/>
    <x v="1636"/>
    <x v="4"/>
    <s v="rock"/>
  </r>
  <r>
    <n v="500"/>
    <n v="519"/>
    <x v="0"/>
    <s v="US"/>
    <s v="USD"/>
    <n v="1262302740"/>
    <n v="1257444140"/>
    <b v="0"/>
    <n v="15"/>
    <b v="1"/>
    <s v="music/rock"/>
    <n v="103.8"/>
    <n v="34.6"/>
    <x v="1636"/>
    <x v="1637"/>
    <x v="4"/>
    <s v="rock"/>
  </r>
  <r>
    <n v="1000"/>
    <n v="1050"/>
    <x v="0"/>
    <s v="US"/>
    <s v="USD"/>
    <n v="1362086700"/>
    <n v="1358180968"/>
    <b v="0"/>
    <n v="27"/>
    <b v="1"/>
    <s v="music/rock"/>
    <n v="105"/>
    <n v="38.888888888888886"/>
    <x v="1637"/>
    <x v="1638"/>
    <x v="4"/>
    <s v="rock"/>
  </r>
  <r>
    <n v="1800"/>
    <n v="1800"/>
    <x v="0"/>
    <s v="US"/>
    <s v="USD"/>
    <n v="1330789165"/>
    <n v="1328197165"/>
    <b v="0"/>
    <n v="19"/>
    <b v="1"/>
    <s v="music/rock"/>
    <n v="100"/>
    <n v="94.736842105263165"/>
    <x v="1638"/>
    <x v="1639"/>
    <x v="4"/>
    <s v="rock"/>
  </r>
  <r>
    <n v="400"/>
    <n v="679.44"/>
    <x v="0"/>
    <s v="US"/>
    <s v="USD"/>
    <n v="1280800740"/>
    <n v="1279603955"/>
    <b v="0"/>
    <n v="17"/>
    <b v="1"/>
    <s v="music/rock"/>
    <n v="169.86"/>
    <n v="39.967058823529413"/>
    <x v="1639"/>
    <x v="1640"/>
    <x v="4"/>
    <s v="rock"/>
  </r>
  <r>
    <n v="2500"/>
    <n v="2535"/>
    <x v="0"/>
    <s v="US"/>
    <s v="USD"/>
    <n v="1418998744"/>
    <n v="1416406744"/>
    <b v="0"/>
    <n v="26"/>
    <b v="1"/>
    <s v="music/pop"/>
    <n v="101.4"/>
    <n v="97.5"/>
    <x v="1640"/>
    <x v="1641"/>
    <x v="4"/>
    <s v="pop"/>
  </r>
  <r>
    <n v="1200"/>
    <n v="1200"/>
    <x v="0"/>
    <s v="US"/>
    <s v="USD"/>
    <n v="1308011727"/>
    <n v="1306283727"/>
    <b v="0"/>
    <n v="28"/>
    <b v="1"/>
    <s v="music/pop"/>
    <n v="100"/>
    <n v="42.857142857142854"/>
    <x v="1641"/>
    <x v="1642"/>
    <x v="4"/>
    <s v="pop"/>
  </r>
  <r>
    <n v="5000"/>
    <n v="6235"/>
    <x v="0"/>
    <s v="US"/>
    <s v="USD"/>
    <n v="1348516012"/>
    <n v="1345924012"/>
    <b v="0"/>
    <n v="37"/>
    <b v="1"/>
    <s v="music/pop"/>
    <n v="124.70000000000002"/>
    <n v="168.51351351351352"/>
    <x v="1642"/>
    <x v="1643"/>
    <x v="4"/>
    <s v="pop"/>
  </r>
  <r>
    <n v="10000"/>
    <n v="10950"/>
    <x v="0"/>
    <s v="US"/>
    <s v="USD"/>
    <n v="1353551160"/>
    <n v="1348363560"/>
    <b v="0"/>
    <n v="128"/>
    <b v="1"/>
    <s v="music/pop"/>
    <n v="109.5"/>
    <n v="85.546875"/>
    <x v="1643"/>
    <x v="1644"/>
    <x v="4"/>
    <s v="pop"/>
  </r>
  <r>
    <n v="5000"/>
    <n v="5540"/>
    <x v="0"/>
    <s v="US"/>
    <s v="USD"/>
    <n v="1379515740"/>
    <n v="1378306140"/>
    <b v="0"/>
    <n v="10"/>
    <b v="1"/>
    <s v="music/pop"/>
    <n v="110.80000000000001"/>
    <n v="554"/>
    <x v="1644"/>
    <x v="1645"/>
    <x v="4"/>
    <s v="pop"/>
  </r>
  <r>
    <n v="2000"/>
    <n v="2204"/>
    <x v="0"/>
    <s v="GB"/>
    <s v="GBP"/>
    <n v="1408039860"/>
    <n v="1405248503"/>
    <b v="0"/>
    <n v="83"/>
    <b v="1"/>
    <s v="music/pop"/>
    <n v="110.2"/>
    <n v="26.554216867469879"/>
    <x v="1645"/>
    <x v="1646"/>
    <x v="4"/>
    <s v="pop"/>
  </r>
  <r>
    <n v="5000"/>
    <n v="5236"/>
    <x v="0"/>
    <s v="US"/>
    <s v="USD"/>
    <n v="1339235377"/>
    <n v="1336643377"/>
    <b v="0"/>
    <n v="46"/>
    <b v="1"/>
    <s v="music/pop"/>
    <n v="104.71999999999998"/>
    <n v="113.82608695652173"/>
    <x v="1646"/>
    <x v="1647"/>
    <x v="4"/>
    <s v="pop"/>
  </r>
  <r>
    <n v="2300"/>
    <n v="2881"/>
    <x v="0"/>
    <s v="US"/>
    <s v="USD"/>
    <n v="1300636482"/>
    <n v="1298048082"/>
    <b v="0"/>
    <n v="90"/>
    <b v="1"/>
    <s v="music/pop"/>
    <n v="125.26086956521738"/>
    <n v="32.011111111111113"/>
    <x v="1647"/>
    <x v="1648"/>
    <x v="4"/>
    <s v="pop"/>
  </r>
  <r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1648"/>
    <x v="1649"/>
    <x v="4"/>
    <s v="pop"/>
  </r>
  <r>
    <n v="2000"/>
    <n v="2831"/>
    <x v="0"/>
    <s v="US"/>
    <s v="USD"/>
    <n v="1381314437"/>
    <n v="1378722437"/>
    <b v="0"/>
    <n v="32"/>
    <b v="1"/>
    <s v="music/pop"/>
    <n v="141.55000000000001"/>
    <n v="88.46875"/>
    <x v="1649"/>
    <x v="1650"/>
    <x v="4"/>
    <s v="pop"/>
  </r>
  <r>
    <n v="2000"/>
    <n v="2015"/>
    <x v="0"/>
    <s v="US"/>
    <s v="USD"/>
    <n v="1303801140"/>
    <n v="1300916220"/>
    <b v="0"/>
    <n v="20"/>
    <b v="1"/>
    <s v="music/pop"/>
    <n v="100.75"/>
    <n v="100.75"/>
    <x v="1650"/>
    <x v="1651"/>
    <x v="4"/>
    <s v="pop"/>
  </r>
  <r>
    <n v="4500"/>
    <n v="4530"/>
    <x v="0"/>
    <s v="US"/>
    <s v="USD"/>
    <n v="1385297393"/>
    <n v="1382701793"/>
    <b v="0"/>
    <n v="70"/>
    <b v="1"/>
    <s v="music/pop"/>
    <n v="100.66666666666666"/>
    <n v="64.714285714285708"/>
    <x v="1651"/>
    <x v="1652"/>
    <x v="4"/>
    <s v="pop"/>
  </r>
  <r>
    <n v="5000"/>
    <n v="8711.52"/>
    <x v="0"/>
    <s v="US"/>
    <s v="USD"/>
    <n v="1303675296"/>
    <n v="1300996896"/>
    <b v="0"/>
    <n v="168"/>
    <b v="1"/>
    <s v="music/pop"/>
    <n v="174.2304"/>
    <n v="51.854285714285716"/>
    <x v="1652"/>
    <x v="1653"/>
    <x v="4"/>
    <s v="pop"/>
  </r>
  <r>
    <n v="1100"/>
    <n v="1319"/>
    <x v="0"/>
    <s v="US"/>
    <s v="USD"/>
    <n v="1334784160"/>
    <n v="1332192160"/>
    <b v="0"/>
    <n v="34"/>
    <b v="1"/>
    <s v="music/pop"/>
    <n v="119.90909090909089"/>
    <n v="38.794117647058826"/>
    <x v="1653"/>
    <x v="1654"/>
    <x v="4"/>
    <s v="pop"/>
  </r>
  <r>
    <n v="1500"/>
    <n v="2143"/>
    <x v="0"/>
    <s v="US"/>
    <s v="USD"/>
    <n v="1333648820"/>
    <n v="1331060420"/>
    <b v="0"/>
    <n v="48"/>
    <b v="1"/>
    <s v="music/pop"/>
    <n v="142.86666666666667"/>
    <n v="44.645833333333336"/>
    <x v="1654"/>
    <x v="1655"/>
    <x v="4"/>
    <s v="pop"/>
  </r>
  <r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1655"/>
    <x v="1656"/>
    <x v="4"/>
    <s v="pop"/>
  </r>
  <r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1656"/>
    <x v="1657"/>
    <x v="4"/>
    <s v="pop"/>
  </r>
  <r>
    <n v="6000"/>
    <n v="7934"/>
    <x v="0"/>
    <s v="US"/>
    <s v="USD"/>
    <n v="1355840400"/>
    <n v="1352524767"/>
    <b v="0"/>
    <n v="107"/>
    <b v="1"/>
    <s v="music/pop"/>
    <n v="132.23333333333335"/>
    <n v="74.149532710280369"/>
    <x v="1657"/>
    <x v="1658"/>
    <x v="4"/>
    <s v="pop"/>
  </r>
  <r>
    <n v="500"/>
    <n v="564"/>
    <x v="0"/>
    <s v="GB"/>
    <s v="GBP"/>
    <n v="1387281600"/>
    <n v="1384811721"/>
    <b v="0"/>
    <n v="45"/>
    <b v="1"/>
    <s v="music/pop"/>
    <n v="112.79999999999998"/>
    <n v="12.533333333333333"/>
    <x v="1658"/>
    <x v="1659"/>
    <x v="4"/>
    <s v="pop"/>
  </r>
  <r>
    <n v="80"/>
    <n v="1003"/>
    <x v="0"/>
    <s v="IT"/>
    <s v="EUR"/>
    <n v="1462053540"/>
    <n v="1459355950"/>
    <b v="0"/>
    <n v="36"/>
    <b v="1"/>
    <s v="music/pop"/>
    <n v="1253.75"/>
    <n v="27.861111111111111"/>
    <x v="1659"/>
    <x v="1660"/>
    <x v="4"/>
    <s v="pop"/>
  </r>
  <r>
    <n v="7900"/>
    <n v="8098"/>
    <x v="0"/>
    <s v="AT"/>
    <s v="EUR"/>
    <n v="1453064400"/>
    <n v="1449359831"/>
    <b v="0"/>
    <n v="101"/>
    <b v="1"/>
    <s v="music/pop"/>
    <n v="102.50632911392405"/>
    <n v="80.178217821782184"/>
    <x v="1660"/>
    <x v="1661"/>
    <x v="4"/>
    <s v="pop"/>
  </r>
  <r>
    <n v="8000"/>
    <n v="8211"/>
    <x v="0"/>
    <s v="US"/>
    <s v="USD"/>
    <n v="1325310336"/>
    <n v="1320122736"/>
    <b v="0"/>
    <n v="62"/>
    <b v="1"/>
    <s v="music/pop"/>
    <n v="102.6375"/>
    <n v="132.43548387096774"/>
    <x v="1661"/>
    <x v="1662"/>
    <x v="4"/>
    <s v="pop"/>
  </r>
  <r>
    <n v="1000"/>
    <n v="1080"/>
    <x v="0"/>
    <s v="US"/>
    <s v="USD"/>
    <n v="1422750707"/>
    <n v="1420158707"/>
    <b v="0"/>
    <n v="32"/>
    <b v="1"/>
    <s v="music/pop"/>
    <n v="108"/>
    <n v="33.75"/>
    <x v="1662"/>
    <x v="1663"/>
    <x v="4"/>
    <s v="pop"/>
  </r>
  <r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1663"/>
    <x v="1664"/>
    <x v="4"/>
    <s v="pop"/>
  </r>
  <r>
    <n v="3500"/>
    <n v="4181"/>
    <x v="0"/>
    <s v="US"/>
    <s v="USD"/>
    <n v="1298343600"/>
    <n v="1295624113"/>
    <b v="0"/>
    <n v="93"/>
    <b v="1"/>
    <s v="music/pop"/>
    <n v="119.45714285714286"/>
    <n v="44.956989247311824"/>
    <x v="1664"/>
    <x v="1665"/>
    <x v="4"/>
    <s v="pop"/>
  </r>
  <r>
    <n v="2500"/>
    <n v="4022"/>
    <x v="0"/>
    <s v="US"/>
    <s v="USD"/>
    <n v="1364447073"/>
    <n v="1361858673"/>
    <b v="0"/>
    <n v="98"/>
    <b v="1"/>
    <s v="music/pop"/>
    <n v="160.88"/>
    <n v="41.04081632653061"/>
    <x v="1665"/>
    <x v="1666"/>
    <x v="4"/>
    <s v="pop"/>
  </r>
  <r>
    <n v="3400"/>
    <n v="4313"/>
    <x v="0"/>
    <s v="US"/>
    <s v="USD"/>
    <n v="1394521140"/>
    <n v="1392169298"/>
    <b v="0"/>
    <n v="82"/>
    <b v="1"/>
    <s v="music/pop"/>
    <n v="126.85294117647059"/>
    <n v="52.597560975609753"/>
    <x v="1666"/>
    <x v="1667"/>
    <x v="4"/>
    <s v="pop"/>
  </r>
  <r>
    <n v="8000"/>
    <n v="8211"/>
    <x v="0"/>
    <s v="US"/>
    <s v="USD"/>
    <n v="1322454939"/>
    <n v="1319859339"/>
    <b v="0"/>
    <n v="116"/>
    <b v="1"/>
    <s v="music/pop"/>
    <n v="102.6375"/>
    <n v="70.784482758620683"/>
    <x v="1667"/>
    <x v="1668"/>
    <x v="4"/>
    <s v="pop"/>
  </r>
  <r>
    <n v="2000"/>
    <n v="2795"/>
    <x v="0"/>
    <s v="US"/>
    <s v="USD"/>
    <n v="1464729276"/>
    <n v="1459545276"/>
    <b v="0"/>
    <n v="52"/>
    <b v="1"/>
    <s v="music/pop"/>
    <n v="139.75"/>
    <n v="53.75"/>
    <x v="1668"/>
    <x v="1669"/>
    <x v="4"/>
    <s v="pop"/>
  </r>
  <r>
    <n v="1000"/>
    <n v="1026"/>
    <x v="0"/>
    <s v="US"/>
    <s v="USD"/>
    <n v="1278302400"/>
    <n v="1273961999"/>
    <b v="0"/>
    <n v="23"/>
    <b v="1"/>
    <s v="music/pop"/>
    <n v="102.60000000000001"/>
    <n v="44.608695652173914"/>
    <x v="1669"/>
    <x v="1670"/>
    <x v="4"/>
    <s v="pop"/>
  </r>
  <r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1670"/>
    <x v="1671"/>
    <x v="4"/>
    <s v="pop"/>
  </r>
  <r>
    <n v="1700"/>
    <n v="1920"/>
    <x v="0"/>
    <s v="US"/>
    <s v="USD"/>
    <n v="1338824730"/>
    <n v="1336232730"/>
    <b v="0"/>
    <n v="49"/>
    <b v="1"/>
    <s v="music/pop"/>
    <n v="112.94117647058823"/>
    <n v="39.183673469387756"/>
    <x v="1671"/>
    <x v="1672"/>
    <x v="4"/>
    <s v="pop"/>
  </r>
  <r>
    <n v="2100"/>
    <n v="2690"/>
    <x v="0"/>
    <s v="US"/>
    <s v="USD"/>
    <n v="1425675892"/>
    <n v="1423083892"/>
    <b v="0"/>
    <n v="59"/>
    <b v="1"/>
    <s v="music/pop"/>
    <n v="128.09523809523807"/>
    <n v="45.593220338983052"/>
    <x v="1672"/>
    <x v="1673"/>
    <x v="4"/>
    <s v="pop"/>
  </r>
  <r>
    <n v="5000"/>
    <n v="10085"/>
    <x v="0"/>
    <s v="US"/>
    <s v="USD"/>
    <n v="1471503540"/>
    <n v="1468852306"/>
    <b v="0"/>
    <n v="113"/>
    <b v="1"/>
    <s v="music/pop"/>
    <n v="201.7"/>
    <n v="89.247787610619469"/>
    <x v="1673"/>
    <x v="1674"/>
    <x v="4"/>
    <s v="pop"/>
  </r>
  <r>
    <n v="1000"/>
    <n v="1374.16"/>
    <x v="0"/>
    <s v="US"/>
    <s v="USD"/>
    <n v="1318802580"/>
    <n v="1316194540"/>
    <b v="0"/>
    <n v="34"/>
    <b v="1"/>
    <s v="music/pop"/>
    <n v="137.416"/>
    <n v="40.416470588235299"/>
    <x v="1674"/>
    <x v="1675"/>
    <x v="4"/>
    <s v="pop"/>
  </r>
  <r>
    <n v="3000"/>
    <n v="3460"/>
    <x v="0"/>
    <s v="US"/>
    <s v="USD"/>
    <n v="1334980740"/>
    <n v="1330968347"/>
    <b v="0"/>
    <n v="42"/>
    <b v="1"/>
    <s v="music/pop"/>
    <n v="115.33333333333333"/>
    <n v="82.38095238095238"/>
    <x v="1675"/>
    <x v="1676"/>
    <x v="4"/>
    <s v="pop"/>
  </r>
  <r>
    <n v="6000"/>
    <n v="6700"/>
    <x v="0"/>
    <s v="ES"/>
    <s v="EUR"/>
    <n v="1460786340"/>
    <n v="1455615976"/>
    <b v="0"/>
    <n v="42"/>
    <b v="1"/>
    <s v="music/pop"/>
    <n v="111.66666666666667"/>
    <n v="159.52380952380952"/>
    <x v="1676"/>
    <x v="1677"/>
    <x v="4"/>
    <s v="pop"/>
  </r>
  <r>
    <n v="1500"/>
    <n v="1776"/>
    <x v="0"/>
    <s v="US"/>
    <s v="USD"/>
    <n v="1391718671"/>
    <n v="1390509071"/>
    <b v="0"/>
    <n v="49"/>
    <b v="1"/>
    <s v="music/pop"/>
    <n v="118.39999999999999"/>
    <n v="36.244897959183675"/>
    <x v="1677"/>
    <x v="1678"/>
    <x v="4"/>
    <s v="pop"/>
  </r>
  <r>
    <n v="2000"/>
    <n v="3500"/>
    <x v="0"/>
    <s v="US"/>
    <s v="USD"/>
    <n v="1311298745"/>
    <n v="1309311545"/>
    <b v="0"/>
    <n v="56"/>
    <b v="1"/>
    <s v="music/pop"/>
    <n v="175"/>
    <n v="62.5"/>
    <x v="1678"/>
    <x v="1679"/>
    <x v="4"/>
    <s v="pop"/>
  </r>
  <r>
    <n v="1000"/>
    <n v="1175"/>
    <x v="0"/>
    <s v="US"/>
    <s v="USD"/>
    <n v="1405188667"/>
    <n v="1402596667"/>
    <b v="0"/>
    <n v="25"/>
    <b v="1"/>
    <s v="music/pop"/>
    <n v="117.5"/>
    <n v="47"/>
    <x v="1679"/>
    <x v="1680"/>
    <x v="4"/>
    <s v="pop"/>
  </r>
  <r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1680"/>
    <x v="1681"/>
    <x v="4"/>
    <s v="faith"/>
  </r>
  <r>
    <n v="6000"/>
    <n v="0"/>
    <x v="3"/>
    <s v="US"/>
    <s v="USD"/>
    <n v="1492142860"/>
    <n v="1486962460"/>
    <b v="0"/>
    <n v="0"/>
    <b v="0"/>
    <s v="music/faith"/>
    <n v="0"/>
    <e v="#DIV/0!"/>
    <x v="1681"/>
    <x v="1682"/>
    <x v="4"/>
    <s v="faith"/>
  </r>
  <r>
    <n v="3500"/>
    <n v="760"/>
    <x v="3"/>
    <s v="FR"/>
    <s v="EUR"/>
    <n v="1491590738"/>
    <n v="1489517138"/>
    <b v="0"/>
    <n v="10"/>
    <b v="0"/>
    <s v="music/faith"/>
    <n v="21.714285714285715"/>
    <n v="76"/>
    <x v="1682"/>
    <x v="1683"/>
    <x v="4"/>
    <s v="faith"/>
  </r>
  <r>
    <n v="8000"/>
    <n v="8730"/>
    <x v="3"/>
    <s v="US"/>
    <s v="USD"/>
    <n v="1489775641"/>
    <n v="1487360041"/>
    <b v="0"/>
    <n v="101"/>
    <b v="0"/>
    <s v="music/faith"/>
    <n v="109.125"/>
    <n v="86.43564356435644"/>
    <x v="1683"/>
    <x v="1684"/>
    <x v="4"/>
    <s v="faith"/>
  </r>
  <r>
    <n v="350"/>
    <n v="360"/>
    <x v="3"/>
    <s v="US"/>
    <s v="USD"/>
    <n v="1490331623"/>
    <n v="1487743223"/>
    <b v="0"/>
    <n v="15"/>
    <b v="0"/>
    <s v="music/faith"/>
    <n v="102.85714285714285"/>
    <n v="24"/>
    <x v="1684"/>
    <x v="1685"/>
    <x v="4"/>
    <s v="faith"/>
  </r>
  <r>
    <n v="5000"/>
    <n v="18"/>
    <x v="3"/>
    <s v="CA"/>
    <s v="CAD"/>
    <n v="1493320519"/>
    <n v="1488140119"/>
    <b v="0"/>
    <n v="1"/>
    <b v="0"/>
    <s v="music/faith"/>
    <n v="0.36"/>
    <n v="18"/>
    <x v="1685"/>
    <x v="1686"/>
    <x v="4"/>
    <s v="faith"/>
  </r>
  <r>
    <n v="10000"/>
    <n v="3125"/>
    <x v="3"/>
    <s v="US"/>
    <s v="USD"/>
    <n v="1491855300"/>
    <n v="1488935245"/>
    <b v="0"/>
    <n v="39"/>
    <b v="0"/>
    <s v="music/faith"/>
    <n v="31.25"/>
    <n v="80.128205128205124"/>
    <x v="1686"/>
    <x v="1687"/>
    <x v="4"/>
    <s v="faith"/>
  </r>
  <r>
    <n v="4000"/>
    <n v="1772"/>
    <x v="3"/>
    <s v="US"/>
    <s v="USD"/>
    <n v="1491738594"/>
    <n v="1489150194"/>
    <b v="0"/>
    <n v="7"/>
    <b v="0"/>
    <s v="music/faith"/>
    <n v="44.3"/>
    <n v="253.14285714285714"/>
    <x v="1687"/>
    <x v="1688"/>
    <x v="4"/>
    <s v="faith"/>
  </r>
  <r>
    <n v="2400"/>
    <n v="2400"/>
    <x v="3"/>
    <s v="US"/>
    <s v="USD"/>
    <n v="1489700230"/>
    <n v="1487111830"/>
    <b v="0"/>
    <n v="14"/>
    <b v="0"/>
    <s v="music/faith"/>
    <n v="100"/>
    <n v="171.42857142857142"/>
    <x v="1688"/>
    <x v="1689"/>
    <x v="4"/>
    <s v="faith"/>
  </r>
  <r>
    <n v="2500"/>
    <n v="635"/>
    <x v="3"/>
    <s v="US"/>
    <s v="USD"/>
    <n v="1491470442"/>
    <n v="1488882042"/>
    <b v="0"/>
    <n v="11"/>
    <b v="0"/>
    <s v="music/faith"/>
    <n v="25.4"/>
    <n v="57.727272727272727"/>
    <x v="1689"/>
    <x v="1690"/>
    <x v="4"/>
    <s v="faith"/>
  </r>
  <r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1690"/>
    <x v="1691"/>
    <x v="4"/>
    <s v="faith"/>
  </r>
  <r>
    <n v="5000"/>
    <n v="2390"/>
    <x v="3"/>
    <s v="US"/>
    <s v="USD"/>
    <n v="1490572740"/>
    <n v="1487734667"/>
    <b v="0"/>
    <n v="15"/>
    <b v="0"/>
    <s v="music/faith"/>
    <n v="47.8"/>
    <n v="159.33333333333334"/>
    <x v="1691"/>
    <x v="1692"/>
    <x v="4"/>
    <s v="faith"/>
  </r>
  <r>
    <n v="3000"/>
    <n v="280"/>
    <x v="3"/>
    <s v="GB"/>
    <s v="GBP"/>
    <n v="1491768000"/>
    <n v="1489097112"/>
    <b v="0"/>
    <n v="8"/>
    <b v="0"/>
    <s v="music/faith"/>
    <n v="9.3333333333333339"/>
    <n v="35"/>
    <x v="1692"/>
    <x v="1693"/>
    <x v="4"/>
    <s v="faith"/>
  </r>
  <r>
    <n v="10000"/>
    <n v="5"/>
    <x v="3"/>
    <s v="US"/>
    <s v="USD"/>
    <n v="1490589360"/>
    <n v="1488038674"/>
    <b v="0"/>
    <n v="1"/>
    <b v="0"/>
    <s v="music/faith"/>
    <n v="0.05"/>
    <n v="5"/>
    <x v="1693"/>
    <x v="1694"/>
    <x v="4"/>
    <s v="faith"/>
  </r>
  <r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1694"/>
    <x v="1695"/>
    <x v="4"/>
    <s v="faith"/>
  </r>
  <r>
    <n v="300000"/>
    <n v="0"/>
    <x v="3"/>
    <s v="US"/>
    <s v="USD"/>
    <n v="1491007211"/>
    <n v="1488418811"/>
    <b v="0"/>
    <n v="0"/>
    <b v="0"/>
    <s v="music/faith"/>
    <n v="0"/>
    <e v="#DIV/0!"/>
    <x v="1695"/>
    <x v="1696"/>
    <x v="4"/>
    <s v="faith"/>
  </r>
  <r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1696"/>
    <x v="1697"/>
    <x v="4"/>
    <s v="faith"/>
  </r>
  <r>
    <n v="125000"/>
    <n v="0"/>
    <x v="3"/>
    <s v="US"/>
    <s v="USD"/>
    <n v="1490499180"/>
    <n v="1488430760"/>
    <b v="0"/>
    <n v="0"/>
    <b v="0"/>
    <s v="music/faith"/>
    <n v="0"/>
    <e v="#DIV/0!"/>
    <x v="1697"/>
    <x v="1698"/>
    <x v="4"/>
    <s v="faith"/>
  </r>
  <r>
    <n v="5105"/>
    <n v="216"/>
    <x v="3"/>
    <s v="US"/>
    <s v="USD"/>
    <n v="1491943445"/>
    <n v="1489351445"/>
    <b v="0"/>
    <n v="4"/>
    <b v="0"/>
    <s v="music/faith"/>
    <n v="4.2311459353574925"/>
    <n v="54"/>
    <x v="1698"/>
    <x v="1699"/>
    <x v="4"/>
    <s v="faith"/>
  </r>
  <r>
    <n v="20000"/>
    <n v="5212"/>
    <x v="3"/>
    <s v="US"/>
    <s v="USD"/>
    <n v="1491019200"/>
    <n v="1488418990"/>
    <b v="0"/>
    <n v="79"/>
    <b v="0"/>
    <s v="music/faith"/>
    <n v="26.06"/>
    <n v="65.974683544303801"/>
    <x v="1699"/>
    <x v="1700"/>
    <x v="4"/>
    <s v="faith"/>
  </r>
  <r>
    <n v="5050"/>
    <n v="10"/>
    <x v="2"/>
    <s v="US"/>
    <s v="USD"/>
    <n v="1421337405"/>
    <n v="1418745405"/>
    <b v="0"/>
    <n v="2"/>
    <b v="0"/>
    <s v="music/faith"/>
    <n v="0.19801980198019803"/>
    <n v="5"/>
    <x v="1700"/>
    <x v="1701"/>
    <x v="4"/>
    <s v="faith"/>
  </r>
  <r>
    <n v="16500"/>
    <n v="1"/>
    <x v="2"/>
    <s v="US"/>
    <s v="USD"/>
    <n v="1427745150"/>
    <n v="1425156750"/>
    <b v="0"/>
    <n v="1"/>
    <b v="0"/>
    <s v="music/faith"/>
    <n v="6.0606060606060606E-3"/>
    <n v="1"/>
    <x v="1701"/>
    <x v="1702"/>
    <x v="4"/>
    <s v="faith"/>
  </r>
  <r>
    <n v="5000"/>
    <n v="51"/>
    <x v="2"/>
    <s v="US"/>
    <s v="USD"/>
    <n v="1441003537"/>
    <n v="1435819537"/>
    <b v="0"/>
    <n v="2"/>
    <b v="0"/>
    <s v="music/faith"/>
    <n v="1.02"/>
    <n v="25.5"/>
    <x v="1702"/>
    <x v="1703"/>
    <x v="4"/>
    <s v="faith"/>
  </r>
  <r>
    <n v="2000"/>
    <n v="1302"/>
    <x v="2"/>
    <s v="US"/>
    <s v="USD"/>
    <n v="1424056873"/>
    <n v="1421464873"/>
    <b v="0"/>
    <n v="11"/>
    <b v="0"/>
    <s v="music/faith"/>
    <n v="65.100000000000009"/>
    <n v="118.36363636363636"/>
    <x v="1703"/>
    <x v="1704"/>
    <x v="4"/>
    <s v="faith"/>
  </r>
  <r>
    <n v="2000"/>
    <n v="0"/>
    <x v="2"/>
    <s v="US"/>
    <s v="USD"/>
    <n v="1441814400"/>
    <n v="1440807846"/>
    <b v="0"/>
    <n v="0"/>
    <b v="0"/>
    <s v="music/faith"/>
    <n v="0"/>
    <e v="#DIV/0!"/>
    <x v="1704"/>
    <x v="1705"/>
    <x v="4"/>
    <s v="faith"/>
  </r>
  <r>
    <n v="5500"/>
    <n v="0"/>
    <x v="2"/>
    <s v="DE"/>
    <s v="EUR"/>
    <n v="1440314472"/>
    <n v="1435130472"/>
    <b v="0"/>
    <n v="0"/>
    <b v="0"/>
    <s v="music/faith"/>
    <n v="0"/>
    <e v="#DIV/0!"/>
    <x v="1705"/>
    <x v="1706"/>
    <x v="4"/>
    <s v="faith"/>
  </r>
  <r>
    <n v="5000"/>
    <n v="487"/>
    <x v="2"/>
    <s v="US"/>
    <s v="USD"/>
    <n v="1459181895"/>
    <n v="1456593495"/>
    <b v="0"/>
    <n v="9"/>
    <b v="0"/>
    <s v="music/faith"/>
    <n v="9.74"/>
    <n v="54.111111111111114"/>
    <x v="1706"/>
    <x v="1707"/>
    <x v="4"/>
    <s v="faith"/>
  </r>
  <r>
    <n v="7000"/>
    <n v="0"/>
    <x v="2"/>
    <s v="US"/>
    <s v="USD"/>
    <n v="1462135706"/>
    <n v="1458679706"/>
    <b v="0"/>
    <n v="0"/>
    <b v="0"/>
    <s v="music/faith"/>
    <n v="0"/>
    <e v="#DIV/0!"/>
    <x v="1707"/>
    <x v="1708"/>
    <x v="4"/>
    <s v="faith"/>
  </r>
  <r>
    <n v="1750"/>
    <n v="85"/>
    <x v="2"/>
    <s v="US"/>
    <s v="USD"/>
    <n v="1409513940"/>
    <n v="1405949514"/>
    <b v="0"/>
    <n v="4"/>
    <b v="0"/>
    <s v="music/faith"/>
    <n v="4.8571428571428568"/>
    <n v="21.25"/>
    <x v="1708"/>
    <x v="1709"/>
    <x v="4"/>
    <s v="faith"/>
  </r>
  <r>
    <n v="5000"/>
    <n v="34"/>
    <x v="2"/>
    <s v="DE"/>
    <s v="EUR"/>
    <n v="1453122000"/>
    <n v="1449151888"/>
    <b v="0"/>
    <n v="1"/>
    <b v="0"/>
    <s v="music/faith"/>
    <n v="0.67999999999999994"/>
    <n v="34"/>
    <x v="1709"/>
    <x v="1710"/>
    <x v="4"/>
    <s v="faith"/>
  </r>
  <r>
    <n v="10000"/>
    <n v="1050"/>
    <x v="2"/>
    <s v="US"/>
    <s v="USD"/>
    <n v="1409585434"/>
    <n v="1406907034"/>
    <b v="0"/>
    <n v="2"/>
    <b v="0"/>
    <s v="music/faith"/>
    <n v="10.5"/>
    <n v="525"/>
    <x v="1710"/>
    <x v="1711"/>
    <x v="4"/>
    <s v="faith"/>
  </r>
  <r>
    <n v="5000"/>
    <n v="0"/>
    <x v="2"/>
    <s v="US"/>
    <s v="USD"/>
    <n v="1435701353"/>
    <n v="1430517353"/>
    <b v="0"/>
    <n v="0"/>
    <b v="0"/>
    <s v="music/faith"/>
    <n v="0"/>
    <e v="#DIV/0!"/>
    <x v="1711"/>
    <x v="1712"/>
    <x v="4"/>
    <s v="faith"/>
  </r>
  <r>
    <n v="3000"/>
    <n v="50"/>
    <x v="2"/>
    <s v="US"/>
    <s v="USD"/>
    <n v="1412536412"/>
    <n v="1409944412"/>
    <b v="0"/>
    <n v="1"/>
    <b v="0"/>
    <s v="music/faith"/>
    <n v="1.6666666666666667"/>
    <n v="50"/>
    <x v="1712"/>
    <x v="1713"/>
    <x v="4"/>
    <s v="faith"/>
  </r>
  <r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1713"/>
    <x v="1714"/>
    <x v="4"/>
    <s v="faith"/>
  </r>
  <r>
    <n v="5000"/>
    <n v="11"/>
    <x v="2"/>
    <s v="US"/>
    <s v="USD"/>
    <n v="1427772120"/>
    <n v="1425186785"/>
    <b v="0"/>
    <n v="2"/>
    <b v="0"/>
    <s v="music/faith"/>
    <n v="0.22"/>
    <n v="5.5"/>
    <x v="1714"/>
    <x v="1715"/>
    <x v="4"/>
    <s v="faith"/>
  </r>
  <r>
    <n v="2000"/>
    <n v="150"/>
    <x v="2"/>
    <s v="US"/>
    <s v="USD"/>
    <n v="1481295099"/>
    <n v="1477835499"/>
    <b v="0"/>
    <n v="3"/>
    <b v="0"/>
    <s v="music/faith"/>
    <n v="7.5"/>
    <n v="50"/>
    <x v="1715"/>
    <x v="1716"/>
    <x v="4"/>
    <s v="faith"/>
  </r>
  <r>
    <n v="3265"/>
    <n v="1395"/>
    <x v="2"/>
    <s v="US"/>
    <s v="USD"/>
    <n v="1461211200"/>
    <n v="1459467238"/>
    <b v="0"/>
    <n v="41"/>
    <b v="0"/>
    <s v="music/faith"/>
    <n v="42.725880551301685"/>
    <n v="34.024390243902438"/>
    <x v="1716"/>
    <x v="1717"/>
    <x v="4"/>
    <s v="faith"/>
  </r>
  <r>
    <n v="35000"/>
    <n v="75"/>
    <x v="2"/>
    <s v="US"/>
    <s v="USD"/>
    <n v="1463201940"/>
    <n v="1459435149"/>
    <b v="0"/>
    <n v="2"/>
    <b v="0"/>
    <s v="music/faith"/>
    <n v="0.2142857142857143"/>
    <n v="37.5"/>
    <x v="1717"/>
    <x v="1718"/>
    <x v="4"/>
    <s v="faith"/>
  </r>
  <r>
    <n v="4000"/>
    <n v="35"/>
    <x v="2"/>
    <s v="US"/>
    <s v="USD"/>
    <n v="1410958191"/>
    <n v="1408366191"/>
    <b v="0"/>
    <n v="3"/>
    <b v="0"/>
    <s v="music/faith"/>
    <n v="0.87500000000000011"/>
    <n v="11.666666666666666"/>
    <x v="1718"/>
    <x v="1719"/>
    <x v="4"/>
    <s v="faith"/>
  </r>
  <r>
    <n v="4000"/>
    <n v="225"/>
    <x v="2"/>
    <s v="US"/>
    <s v="USD"/>
    <n v="1415562471"/>
    <n v="1412966871"/>
    <b v="0"/>
    <n v="8"/>
    <b v="0"/>
    <s v="music/faith"/>
    <n v="5.625"/>
    <n v="28.125"/>
    <x v="1719"/>
    <x v="1720"/>
    <x v="4"/>
    <s v="faith"/>
  </r>
  <r>
    <n v="5000"/>
    <n v="0"/>
    <x v="2"/>
    <s v="US"/>
    <s v="USD"/>
    <n v="1449831863"/>
    <n v="1447239863"/>
    <b v="0"/>
    <n v="0"/>
    <b v="0"/>
    <s v="music/faith"/>
    <n v="0"/>
    <e v="#DIV/0!"/>
    <x v="1720"/>
    <x v="1721"/>
    <x v="4"/>
    <s v="faith"/>
  </r>
  <r>
    <n v="2880"/>
    <n v="1"/>
    <x v="2"/>
    <s v="US"/>
    <s v="USD"/>
    <n v="1459642200"/>
    <n v="1456441429"/>
    <b v="0"/>
    <n v="1"/>
    <b v="0"/>
    <s v="music/faith"/>
    <n v="3.4722222222222224E-2"/>
    <n v="1"/>
    <x v="1721"/>
    <x v="1722"/>
    <x v="4"/>
    <s v="faith"/>
  </r>
  <r>
    <n v="10000"/>
    <n v="650"/>
    <x v="2"/>
    <s v="US"/>
    <s v="USD"/>
    <n v="1435730400"/>
    <n v="1430855315"/>
    <b v="0"/>
    <n v="3"/>
    <b v="0"/>
    <s v="music/faith"/>
    <n v="6.5"/>
    <n v="216.66666666666666"/>
    <x v="1722"/>
    <x v="1723"/>
    <x v="4"/>
    <s v="faith"/>
  </r>
  <r>
    <n v="6000"/>
    <n v="35"/>
    <x v="2"/>
    <s v="US"/>
    <s v="USD"/>
    <n v="1414707762"/>
    <n v="1412115762"/>
    <b v="0"/>
    <n v="4"/>
    <b v="0"/>
    <s v="music/faith"/>
    <n v="0.58333333333333337"/>
    <n v="8.75"/>
    <x v="1723"/>
    <x v="1724"/>
    <x v="4"/>
    <s v="faith"/>
  </r>
  <r>
    <n v="5500"/>
    <n v="560"/>
    <x v="2"/>
    <s v="US"/>
    <s v="USD"/>
    <n v="1408922049"/>
    <n v="1406330049"/>
    <b v="0"/>
    <n v="9"/>
    <b v="0"/>
    <s v="music/faith"/>
    <n v="10.181818181818182"/>
    <n v="62.222222222222221"/>
    <x v="1724"/>
    <x v="1725"/>
    <x v="4"/>
    <s v="faith"/>
  </r>
  <r>
    <n v="6500"/>
    <n v="2196"/>
    <x v="2"/>
    <s v="US"/>
    <s v="USD"/>
    <n v="1403906664"/>
    <n v="1401401064"/>
    <b v="0"/>
    <n v="16"/>
    <b v="0"/>
    <s v="music/faith"/>
    <n v="33.784615384615385"/>
    <n v="137.25"/>
    <x v="1725"/>
    <x v="1726"/>
    <x v="4"/>
    <s v="faith"/>
  </r>
  <r>
    <n v="3000"/>
    <n v="1"/>
    <x v="2"/>
    <s v="GB"/>
    <s v="GBP"/>
    <n v="1428231600"/>
    <n v="1423520177"/>
    <b v="0"/>
    <n v="1"/>
    <b v="0"/>
    <s v="music/faith"/>
    <n v="3.3333333333333333E-2"/>
    <n v="1"/>
    <x v="1726"/>
    <x v="1727"/>
    <x v="4"/>
    <s v="faith"/>
  </r>
  <r>
    <n v="1250"/>
    <n v="855"/>
    <x v="2"/>
    <s v="US"/>
    <s v="USD"/>
    <n v="1445439674"/>
    <n v="1442847674"/>
    <b v="0"/>
    <n v="7"/>
    <b v="0"/>
    <s v="music/faith"/>
    <n v="68.400000000000006"/>
    <n v="122.14285714285714"/>
    <x v="1727"/>
    <x v="1728"/>
    <x v="4"/>
    <s v="faith"/>
  </r>
  <r>
    <n v="10000"/>
    <n v="0"/>
    <x v="2"/>
    <s v="US"/>
    <s v="USD"/>
    <n v="1465521306"/>
    <n v="1460337306"/>
    <b v="0"/>
    <n v="0"/>
    <b v="0"/>
    <s v="music/faith"/>
    <n v="0"/>
    <e v="#DIV/0!"/>
    <x v="1728"/>
    <x v="1729"/>
    <x v="4"/>
    <s v="faith"/>
  </r>
  <r>
    <n v="3000"/>
    <n v="0"/>
    <x v="2"/>
    <s v="US"/>
    <s v="USD"/>
    <n v="1445738783"/>
    <n v="1443146783"/>
    <b v="0"/>
    <n v="0"/>
    <b v="0"/>
    <s v="music/faith"/>
    <n v="0"/>
    <e v="#DIV/0!"/>
    <x v="1729"/>
    <x v="1730"/>
    <x v="4"/>
    <s v="faith"/>
  </r>
  <r>
    <n v="1000"/>
    <n v="0"/>
    <x v="2"/>
    <s v="US"/>
    <s v="USD"/>
    <n v="1434034800"/>
    <n v="1432849552"/>
    <b v="0"/>
    <n v="0"/>
    <b v="0"/>
    <s v="music/faith"/>
    <n v="0"/>
    <e v="#DIV/0!"/>
    <x v="1730"/>
    <x v="1731"/>
    <x v="4"/>
    <s v="faith"/>
  </r>
  <r>
    <n v="4000"/>
    <n v="0"/>
    <x v="2"/>
    <s v="US"/>
    <s v="USD"/>
    <n v="1452920400"/>
    <n v="1447777481"/>
    <b v="0"/>
    <n v="0"/>
    <b v="0"/>
    <s v="music/faith"/>
    <n v="0"/>
    <e v="#DIV/0!"/>
    <x v="1731"/>
    <x v="1732"/>
    <x v="4"/>
    <s v="faith"/>
  </r>
  <r>
    <n v="10000"/>
    <n v="0"/>
    <x v="2"/>
    <s v="US"/>
    <s v="USD"/>
    <n v="1473802200"/>
    <n v="1472746374"/>
    <b v="0"/>
    <n v="0"/>
    <b v="0"/>
    <s v="music/faith"/>
    <n v="0"/>
    <e v="#DIV/0!"/>
    <x v="1732"/>
    <x v="1733"/>
    <x v="4"/>
    <s v="faith"/>
  </r>
  <r>
    <n v="4500"/>
    <n v="1"/>
    <x v="2"/>
    <s v="US"/>
    <s v="USD"/>
    <n v="1431046356"/>
    <n v="1428454356"/>
    <b v="0"/>
    <n v="1"/>
    <b v="0"/>
    <s v="music/faith"/>
    <n v="2.2222222222222223E-2"/>
    <n v="1"/>
    <x v="1733"/>
    <x v="1734"/>
    <x v="4"/>
    <s v="faith"/>
  </r>
  <r>
    <n v="1000"/>
    <n v="110"/>
    <x v="2"/>
    <s v="US"/>
    <s v="USD"/>
    <n v="1470598345"/>
    <n v="1468006345"/>
    <b v="0"/>
    <n v="2"/>
    <b v="0"/>
    <s v="music/faith"/>
    <n v="11"/>
    <n v="55"/>
    <x v="1734"/>
    <x v="1735"/>
    <x v="4"/>
    <s v="faith"/>
  </r>
  <r>
    <n v="3000"/>
    <n v="22"/>
    <x v="2"/>
    <s v="US"/>
    <s v="USD"/>
    <n v="1447018833"/>
    <n v="1444423233"/>
    <b v="0"/>
    <n v="1"/>
    <b v="0"/>
    <s v="music/faith"/>
    <n v="0.73333333333333328"/>
    <n v="22"/>
    <x v="1735"/>
    <x v="1736"/>
    <x v="4"/>
    <s v="faith"/>
  </r>
  <r>
    <n v="4000"/>
    <n v="850"/>
    <x v="2"/>
    <s v="US"/>
    <s v="USD"/>
    <n v="1437432392"/>
    <n v="1434840392"/>
    <b v="0"/>
    <n v="15"/>
    <b v="0"/>
    <s v="music/faith"/>
    <n v="21.25"/>
    <n v="56.666666666666664"/>
    <x v="1736"/>
    <x v="1737"/>
    <x v="4"/>
    <s v="faith"/>
  </r>
  <r>
    <n v="5000"/>
    <n v="20"/>
    <x v="2"/>
    <s v="US"/>
    <s v="USD"/>
    <n v="1412283542"/>
    <n v="1409691542"/>
    <b v="0"/>
    <n v="1"/>
    <b v="0"/>
    <s v="music/faith"/>
    <n v="0.4"/>
    <n v="20"/>
    <x v="1737"/>
    <x v="1738"/>
    <x v="4"/>
    <s v="faith"/>
  </r>
  <r>
    <n v="1000"/>
    <n v="1"/>
    <x v="2"/>
    <s v="US"/>
    <s v="USD"/>
    <n v="1462391932"/>
    <n v="1457297932"/>
    <b v="0"/>
    <n v="1"/>
    <b v="0"/>
    <s v="music/faith"/>
    <n v="0.1"/>
    <n v="1"/>
    <x v="1738"/>
    <x v="1739"/>
    <x v="4"/>
    <s v="faith"/>
  </r>
  <r>
    <n v="3000"/>
    <n v="0"/>
    <x v="2"/>
    <s v="US"/>
    <s v="USD"/>
    <n v="1437075422"/>
    <n v="1434483422"/>
    <b v="0"/>
    <n v="0"/>
    <b v="0"/>
    <s v="music/faith"/>
    <n v="0"/>
    <e v="#DIV/0!"/>
    <x v="1739"/>
    <x v="1740"/>
    <x v="4"/>
    <s v="faith"/>
  </r>
  <r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1740"/>
    <x v="1741"/>
    <x v="8"/>
    <s v="photobooks"/>
  </r>
  <r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1741"/>
    <x v="1742"/>
    <x v="8"/>
    <s v="photobooks"/>
  </r>
  <r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1742"/>
    <x v="1743"/>
    <x v="8"/>
    <s v="photobooks"/>
  </r>
  <r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1743"/>
    <x v="1744"/>
    <x v="8"/>
    <s v="photobooks"/>
  </r>
  <r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1744"/>
    <x v="1745"/>
    <x v="8"/>
    <s v="photobooks"/>
  </r>
  <r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1745"/>
    <x v="1746"/>
    <x v="8"/>
    <s v="photobooks"/>
  </r>
  <r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1746"/>
    <x v="1747"/>
    <x v="8"/>
    <s v="photobooks"/>
  </r>
  <r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1747"/>
    <x v="1748"/>
    <x v="8"/>
    <s v="photobooks"/>
  </r>
  <r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1748"/>
    <x v="1749"/>
    <x v="8"/>
    <s v="photobooks"/>
  </r>
  <r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1749"/>
    <x v="1750"/>
    <x v="8"/>
    <s v="photobooks"/>
  </r>
  <r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1750"/>
    <x v="1751"/>
    <x v="8"/>
    <s v="photobooks"/>
  </r>
  <r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1751"/>
    <x v="1752"/>
    <x v="8"/>
    <s v="photobooks"/>
  </r>
  <r>
    <n v="15000"/>
    <n v="16200"/>
    <x v="0"/>
    <s v="DK"/>
    <s v="DKK"/>
    <n v="1458579568"/>
    <n v="1455991168"/>
    <b v="0"/>
    <n v="35"/>
    <b v="1"/>
    <s v="photography/photobooks"/>
    <n v="108"/>
    <n v="462.85714285714283"/>
    <x v="1752"/>
    <x v="1753"/>
    <x v="8"/>
    <s v="photobooks"/>
  </r>
  <r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1753"/>
    <x v="1754"/>
    <x v="8"/>
    <s v="photobooks"/>
  </r>
  <r>
    <n v="25"/>
    <n v="30"/>
    <x v="0"/>
    <s v="US"/>
    <s v="USD"/>
    <n v="1444071361"/>
    <n v="1441479361"/>
    <b v="0"/>
    <n v="4"/>
    <b v="1"/>
    <s v="photography/photobooks"/>
    <n v="120"/>
    <n v="7.5"/>
    <x v="1754"/>
    <x v="1755"/>
    <x v="8"/>
    <s v="photobooks"/>
  </r>
  <r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1755"/>
    <x v="1756"/>
    <x v="8"/>
    <s v="photobooks"/>
  </r>
  <r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1756"/>
    <x v="1757"/>
    <x v="8"/>
    <s v="photobooks"/>
  </r>
  <r>
    <n v="1000"/>
    <n v="1147"/>
    <x v="0"/>
    <s v="US"/>
    <s v="USD"/>
    <n v="1468536992"/>
    <n v="1463352992"/>
    <b v="0"/>
    <n v="27"/>
    <b v="1"/>
    <s v="photography/photobooks"/>
    <n v="114.7"/>
    <n v="42.481481481481481"/>
    <x v="1757"/>
    <x v="1758"/>
    <x v="8"/>
    <s v="photobooks"/>
  </r>
  <r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1758"/>
    <x v="1759"/>
    <x v="8"/>
    <s v="photobooks"/>
  </r>
  <r>
    <n v="5000"/>
    <n v="8272"/>
    <x v="0"/>
    <s v="US"/>
    <s v="USD"/>
    <n v="1456416513"/>
    <n v="1454688513"/>
    <b v="0"/>
    <n v="102"/>
    <b v="1"/>
    <s v="photography/photobooks"/>
    <n v="165.44"/>
    <n v="81.098039215686271"/>
    <x v="1759"/>
    <x v="1760"/>
    <x v="8"/>
    <s v="photobooks"/>
  </r>
  <r>
    <n v="100"/>
    <n v="155"/>
    <x v="0"/>
    <s v="GB"/>
    <s v="GBP"/>
    <n v="1442065060"/>
    <n v="1437745060"/>
    <b v="0"/>
    <n v="3"/>
    <b v="1"/>
    <s v="photography/photobooks"/>
    <n v="155"/>
    <n v="51.666666666666664"/>
    <x v="1760"/>
    <x v="1761"/>
    <x v="8"/>
    <s v="photobooks"/>
  </r>
  <r>
    <n v="100"/>
    <n v="885"/>
    <x v="0"/>
    <s v="US"/>
    <s v="USD"/>
    <n v="1457739245"/>
    <n v="1455147245"/>
    <b v="0"/>
    <n v="25"/>
    <b v="1"/>
    <s v="photography/photobooks"/>
    <n v="885"/>
    <n v="35.4"/>
    <x v="1761"/>
    <x v="1762"/>
    <x v="8"/>
    <s v="photobooks"/>
  </r>
  <r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1762"/>
    <x v="1763"/>
    <x v="8"/>
    <s v="photobooks"/>
  </r>
  <r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1763"/>
    <x v="1764"/>
    <x v="8"/>
    <s v="photobooks"/>
  </r>
  <r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1764"/>
    <x v="1765"/>
    <x v="8"/>
    <s v="photobooks"/>
  </r>
  <r>
    <n v="1500"/>
    <n v="0"/>
    <x v="2"/>
    <s v="AU"/>
    <s v="AUD"/>
    <n v="1408999088"/>
    <n v="1407184688"/>
    <b v="1"/>
    <n v="0"/>
    <b v="0"/>
    <s v="photography/photobooks"/>
    <n v="0"/>
    <e v="#DIV/0!"/>
    <x v="1765"/>
    <x v="1766"/>
    <x v="8"/>
    <s v="photobooks"/>
  </r>
  <r>
    <n v="5000"/>
    <n v="2286"/>
    <x v="2"/>
    <s v="US"/>
    <s v="USD"/>
    <n v="1407080884"/>
    <n v="1404488884"/>
    <b v="1"/>
    <n v="39"/>
    <b v="0"/>
    <s v="photography/photobooks"/>
    <n v="45.72"/>
    <n v="58.615384615384613"/>
    <x v="1766"/>
    <x v="1767"/>
    <x v="8"/>
    <s v="photobooks"/>
  </r>
  <r>
    <n v="5000"/>
    <n v="187"/>
    <x v="2"/>
    <s v="US"/>
    <s v="USD"/>
    <n v="1411824444"/>
    <n v="1406640444"/>
    <b v="1"/>
    <n v="15"/>
    <b v="0"/>
    <s v="photography/photobooks"/>
    <n v="3.74"/>
    <n v="12.466666666666667"/>
    <x v="1767"/>
    <x v="1768"/>
    <x v="8"/>
    <s v="photobooks"/>
  </r>
  <r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1768"/>
    <x v="1769"/>
    <x v="8"/>
    <s v="photobooks"/>
  </r>
  <r>
    <n v="24500"/>
    <n v="13846"/>
    <x v="2"/>
    <s v="US"/>
    <s v="USD"/>
    <n v="1413312194"/>
    <n v="1410288194"/>
    <b v="1"/>
    <n v="92"/>
    <b v="0"/>
    <s v="photography/photobooks"/>
    <n v="56.51428571428572"/>
    <n v="150.5"/>
    <x v="1769"/>
    <x v="1770"/>
    <x v="8"/>
    <s v="photobooks"/>
  </r>
  <r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1770"/>
    <x v="1771"/>
    <x v="8"/>
    <s v="photobooks"/>
  </r>
  <r>
    <n v="5500"/>
    <n v="858"/>
    <x v="2"/>
    <s v="GB"/>
    <s v="GBP"/>
    <n v="1404666836"/>
    <n v="1399482836"/>
    <b v="1"/>
    <n v="19"/>
    <b v="0"/>
    <s v="photography/photobooks"/>
    <n v="15.6"/>
    <n v="45.157894736842103"/>
    <x v="1771"/>
    <x v="1772"/>
    <x v="8"/>
    <s v="photobooks"/>
  </r>
  <r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1772"/>
    <x v="1773"/>
    <x v="8"/>
    <s v="photobooks"/>
  </r>
  <r>
    <n v="2500"/>
    <n v="1148"/>
    <x v="2"/>
    <s v="US"/>
    <s v="USD"/>
    <n v="1417273140"/>
    <n v="1413609292"/>
    <b v="1"/>
    <n v="13"/>
    <b v="0"/>
    <s v="photography/photobooks"/>
    <n v="45.92"/>
    <n v="88.307692307692307"/>
    <x v="1773"/>
    <x v="1774"/>
    <x v="8"/>
    <s v="photobooks"/>
  </r>
  <r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1774"/>
    <x v="1775"/>
    <x v="8"/>
    <s v="photobooks"/>
  </r>
  <r>
    <n v="5000"/>
    <n v="335"/>
    <x v="2"/>
    <s v="GB"/>
    <s v="GBP"/>
    <n v="1414623471"/>
    <n v="1411513071"/>
    <b v="1"/>
    <n v="4"/>
    <b v="0"/>
    <s v="photography/photobooks"/>
    <n v="6.7"/>
    <n v="83.75"/>
    <x v="1775"/>
    <x v="1776"/>
    <x v="8"/>
    <s v="photobooks"/>
  </r>
  <r>
    <n v="4800"/>
    <n v="651"/>
    <x v="2"/>
    <s v="NL"/>
    <s v="EUR"/>
    <n v="1424421253"/>
    <n v="1421829253"/>
    <b v="1"/>
    <n v="10"/>
    <b v="0"/>
    <s v="photography/photobooks"/>
    <n v="13.5625"/>
    <n v="65.099999999999994"/>
    <x v="1776"/>
    <x v="1777"/>
    <x v="8"/>
    <s v="photobooks"/>
  </r>
  <r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1777"/>
    <x v="1778"/>
    <x v="8"/>
    <s v="photobooks"/>
  </r>
  <r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1778"/>
    <x v="1779"/>
    <x v="8"/>
    <s v="photobooks"/>
  </r>
  <r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1779"/>
    <x v="1780"/>
    <x v="8"/>
    <s v="photobooks"/>
  </r>
  <r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1780"/>
    <x v="1781"/>
    <x v="8"/>
    <s v="photobooks"/>
  </r>
  <r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1781"/>
    <x v="1782"/>
    <x v="8"/>
    <s v="photobooks"/>
  </r>
  <r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1782"/>
    <x v="1783"/>
    <x v="8"/>
    <s v="photobooks"/>
  </r>
  <r>
    <n v="5000"/>
    <n v="1988"/>
    <x v="2"/>
    <s v="US"/>
    <s v="USD"/>
    <n v="1422674700"/>
    <n v="1419954240"/>
    <b v="1"/>
    <n v="33"/>
    <b v="0"/>
    <s v="photography/photobooks"/>
    <n v="39.76"/>
    <n v="60.242424242424242"/>
    <x v="1783"/>
    <x v="1784"/>
    <x v="8"/>
    <s v="photobooks"/>
  </r>
  <r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1784"/>
    <x v="1785"/>
    <x v="8"/>
    <s v="photobooks"/>
  </r>
  <r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1785"/>
    <x v="1786"/>
    <x v="8"/>
    <s v="photobooks"/>
  </r>
  <r>
    <n v="10000"/>
    <n v="1533"/>
    <x v="2"/>
    <s v="US"/>
    <s v="USD"/>
    <n v="1428158637"/>
    <n v="1425570237"/>
    <b v="1"/>
    <n v="24"/>
    <b v="0"/>
    <s v="photography/photobooks"/>
    <n v="15.329999999999998"/>
    <n v="63.875"/>
    <x v="1786"/>
    <x v="1787"/>
    <x v="8"/>
    <s v="photobooks"/>
  </r>
  <r>
    <n v="5500"/>
    <n v="76"/>
    <x v="2"/>
    <s v="GB"/>
    <s v="GBP"/>
    <n v="1414795542"/>
    <n v="1412203542"/>
    <b v="1"/>
    <n v="4"/>
    <b v="0"/>
    <s v="photography/photobooks"/>
    <n v="1.3818181818181818"/>
    <n v="19"/>
    <x v="1787"/>
    <x v="1788"/>
    <x v="8"/>
    <s v="photobooks"/>
  </r>
  <r>
    <n v="8000"/>
    <n v="40"/>
    <x v="2"/>
    <s v="US"/>
    <s v="USD"/>
    <n v="1421042403"/>
    <n v="1415858403"/>
    <b v="1"/>
    <n v="4"/>
    <b v="0"/>
    <s v="photography/photobooks"/>
    <n v="0.5"/>
    <n v="10"/>
    <x v="1788"/>
    <x v="1789"/>
    <x v="8"/>
    <s v="photobooks"/>
  </r>
  <r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1789"/>
    <x v="1790"/>
    <x v="8"/>
    <s v="photobooks"/>
  </r>
  <r>
    <n v="3000"/>
    <n v="107"/>
    <x v="2"/>
    <s v="GB"/>
    <s v="GBP"/>
    <n v="1422553565"/>
    <n v="1417369565"/>
    <b v="1"/>
    <n v="4"/>
    <b v="0"/>
    <s v="photography/photobooks"/>
    <n v="3.5666666666666664"/>
    <n v="26.75"/>
    <x v="1790"/>
    <x v="1791"/>
    <x v="8"/>
    <s v="photobooks"/>
  </r>
  <r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1791"/>
    <x v="1792"/>
    <x v="8"/>
    <s v="photobooks"/>
  </r>
  <r>
    <n v="3000"/>
    <n v="40"/>
    <x v="2"/>
    <s v="AU"/>
    <s v="AUD"/>
    <n v="1417127040"/>
    <n v="1414531440"/>
    <b v="1"/>
    <n v="2"/>
    <b v="0"/>
    <s v="photography/photobooks"/>
    <n v="1.3333333333333335"/>
    <n v="20"/>
    <x v="1792"/>
    <x v="1793"/>
    <x v="8"/>
    <s v="photobooks"/>
  </r>
  <r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1793"/>
    <x v="1794"/>
    <x v="8"/>
    <s v="photobooks"/>
  </r>
  <r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1794"/>
    <x v="1795"/>
    <x v="8"/>
    <s v="photobooks"/>
  </r>
  <r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1795"/>
    <x v="1796"/>
    <x v="8"/>
    <s v="photobooks"/>
  </r>
  <r>
    <n v="10000"/>
    <n v="6755"/>
    <x v="2"/>
    <s v="US"/>
    <s v="USD"/>
    <n v="1481809189"/>
    <n v="1479217189"/>
    <b v="1"/>
    <n v="140"/>
    <b v="0"/>
    <s v="photography/photobooks"/>
    <n v="67.55"/>
    <n v="48.25"/>
    <x v="1796"/>
    <x v="1797"/>
    <x v="8"/>
    <s v="photobooks"/>
  </r>
  <r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1797"/>
    <x v="1798"/>
    <x v="8"/>
    <s v="photobooks"/>
  </r>
  <r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1798"/>
    <x v="1799"/>
    <x v="8"/>
    <s v="photobooks"/>
  </r>
  <r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1799"/>
    <x v="1800"/>
    <x v="8"/>
    <s v="photobooks"/>
  </r>
  <r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1800"/>
    <x v="1801"/>
    <x v="8"/>
    <s v="photobooks"/>
  </r>
  <r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1801"/>
    <x v="1802"/>
    <x v="8"/>
    <s v="photobooks"/>
  </r>
  <r>
    <n v="17500"/>
    <n v="5390"/>
    <x v="2"/>
    <s v="US"/>
    <s v="USD"/>
    <n v="1423878182"/>
    <n v="1421199782"/>
    <b v="1"/>
    <n v="75"/>
    <b v="0"/>
    <s v="photography/photobooks"/>
    <n v="30.8"/>
    <n v="71.86666666666666"/>
    <x v="1802"/>
    <x v="1803"/>
    <x v="8"/>
    <s v="photobooks"/>
  </r>
  <r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1803"/>
    <x v="1804"/>
    <x v="8"/>
    <s v="photobooks"/>
  </r>
  <r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1804"/>
    <x v="1805"/>
    <x v="8"/>
    <s v="photobooks"/>
  </r>
  <r>
    <n v="20000"/>
    <n v="591"/>
    <x v="2"/>
    <s v="GB"/>
    <s v="GBP"/>
    <n v="1412090349"/>
    <n v="1409066349"/>
    <b v="1"/>
    <n v="8"/>
    <b v="0"/>
    <s v="photography/photobooks"/>
    <n v="2.9550000000000001"/>
    <n v="73.875"/>
    <x v="1805"/>
    <x v="1806"/>
    <x v="8"/>
    <s v="photobooks"/>
  </r>
  <r>
    <n v="5000"/>
    <n v="553"/>
    <x v="2"/>
    <s v="US"/>
    <s v="USD"/>
    <n v="1411868313"/>
    <n v="1409276313"/>
    <b v="1"/>
    <n v="8"/>
    <b v="0"/>
    <s v="photography/photobooks"/>
    <n v="11.06"/>
    <n v="69.125"/>
    <x v="1806"/>
    <x v="1807"/>
    <x v="8"/>
    <s v="photobooks"/>
  </r>
  <r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1807"/>
    <x v="1808"/>
    <x v="8"/>
    <s v="photobooks"/>
  </r>
  <r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1808"/>
    <x v="1809"/>
    <x v="8"/>
    <s v="photobooks"/>
  </r>
  <r>
    <n v="450"/>
    <n v="15"/>
    <x v="2"/>
    <s v="US"/>
    <s v="USD"/>
    <n v="1408657826"/>
    <n v="1407621026"/>
    <b v="0"/>
    <n v="2"/>
    <b v="0"/>
    <s v="photography/photobooks"/>
    <n v="3.3333333333333335"/>
    <n v="7.5"/>
    <x v="1809"/>
    <x v="1810"/>
    <x v="8"/>
    <s v="photobooks"/>
  </r>
  <r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1810"/>
    <x v="1811"/>
    <x v="8"/>
    <s v="photobooks"/>
  </r>
  <r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1811"/>
    <x v="1812"/>
    <x v="8"/>
    <s v="photobooks"/>
  </r>
  <r>
    <n v="8750"/>
    <n v="0"/>
    <x v="2"/>
    <s v="GB"/>
    <s v="GBP"/>
    <n v="1407532812"/>
    <n v="1404940812"/>
    <b v="0"/>
    <n v="0"/>
    <b v="0"/>
    <s v="photography/photobooks"/>
    <n v="0"/>
    <e v="#DIV/0!"/>
    <x v="1812"/>
    <x v="1813"/>
    <x v="8"/>
    <s v="photobooks"/>
  </r>
  <r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1813"/>
    <x v="1814"/>
    <x v="8"/>
    <s v="photobooks"/>
  </r>
  <r>
    <n v="3000"/>
    <n v="0"/>
    <x v="2"/>
    <s v="US"/>
    <s v="USD"/>
    <n v="1435787137"/>
    <n v="1434577537"/>
    <b v="0"/>
    <n v="0"/>
    <b v="0"/>
    <s v="photography/photobooks"/>
    <n v="0"/>
    <e v="#DIV/0!"/>
    <x v="1814"/>
    <x v="1815"/>
    <x v="8"/>
    <s v="photobooks"/>
  </r>
  <r>
    <n v="25000"/>
    <n v="509"/>
    <x v="2"/>
    <s v="CH"/>
    <s v="CHF"/>
    <n v="1469473200"/>
    <n v="1467061303"/>
    <b v="0"/>
    <n v="6"/>
    <b v="0"/>
    <s v="photography/photobooks"/>
    <n v="2.036"/>
    <n v="84.833333333333329"/>
    <x v="1815"/>
    <x v="1816"/>
    <x v="8"/>
    <s v="photobooks"/>
  </r>
  <r>
    <n v="18000"/>
    <n v="9419"/>
    <x v="2"/>
    <s v="US"/>
    <s v="USD"/>
    <n v="1485759540"/>
    <n v="1480607607"/>
    <b v="0"/>
    <n v="100"/>
    <b v="0"/>
    <s v="photography/photobooks"/>
    <n v="52.327777777777776"/>
    <n v="94.19"/>
    <x v="1816"/>
    <x v="1817"/>
    <x v="8"/>
    <s v="photobooks"/>
  </r>
  <r>
    <n v="15000"/>
    <n v="0"/>
    <x v="2"/>
    <s v="US"/>
    <s v="USD"/>
    <n v="1428035850"/>
    <n v="1425447450"/>
    <b v="0"/>
    <n v="0"/>
    <b v="0"/>
    <s v="photography/photobooks"/>
    <n v="0"/>
    <e v="#DIV/0!"/>
    <x v="1817"/>
    <x v="1818"/>
    <x v="8"/>
    <s v="photobooks"/>
  </r>
  <r>
    <n v="1200"/>
    <n v="25"/>
    <x v="2"/>
    <s v="US"/>
    <s v="USD"/>
    <n v="1406743396"/>
    <n v="1404151396"/>
    <b v="0"/>
    <n v="4"/>
    <b v="0"/>
    <s v="photography/photobooks"/>
    <n v="2.083333333333333"/>
    <n v="6.25"/>
    <x v="1818"/>
    <x v="1819"/>
    <x v="8"/>
    <s v="photobooks"/>
  </r>
  <r>
    <n v="26000"/>
    <n v="1707"/>
    <x v="2"/>
    <s v="US"/>
    <s v="USD"/>
    <n v="1427850090"/>
    <n v="1425261690"/>
    <b v="0"/>
    <n v="8"/>
    <b v="0"/>
    <s v="photography/photobooks"/>
    <n v="6.565384615384616"/>
    <n v="213.375"/>
    <x v="1819"/>
    <x v="1820"/>
    <x v="8"/>
    <s v="photobooks"/>
  </r>
  <r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1820"/>
    <x v="1821"/>
    <x v="4"/>
    <s v="rock"/>
  </r>
  <r>
    <n v="300"/>
    <n v="300"/>
    <x v="0"/>
    <s v="CA"/>
    <s v="CAD"/>
    <n v="1391194860"/>
    <n v="1388084862"/>
    <b v="0"/>
    <n v="11"/>
    <b v="1"/>
    <s v="music/rock"/>
    <n v="100"/>
    <n v="27.272727272727273"/>
    <x v="1821"/>
    <x v="1822"/>
    <x v="4"/>
    <s v="rock"/>
  </r>
  <r>
    <n v="700"/>
    <n v="811"/>
    <x v="0"/>
    <s v="US"/>
    <s v="USD"/>
    <n v="1351095976"/>
    <n v="1348503976"/>
    <b v="0"/>
    <n v="33"/>
    <b v="1"/>
    <s v="music/rock"/>
    <n v="115.85714285714286"/>
    <n v="24.575757575757574"/>
    <x v="1822"/>
    <x v="1823"/>
    <x v="4"/>
    <s v="rock"/>
  </r>
  <r>
    <n v="3000"/>
    <n v="3002"/>
    <x v="0"/>
    <s v="US"/>
    <s v="USD"/>
    <n v="1389146880"/>
    <n v="1387403967"/>
    <b v="0"/>
    <n v="40"/>
    <b v="1"/>
    <s v="music/rock"/>
    <n v="100.06666666666666"/>
    <n v="75.05"/>
    <x v="1823"/>
    <x v="1824"/>
    <x v="4"/>
    <s v="rock"/>
  </r>
  <r>
    <n v="2000"/>
    <n v="2101"/>
    <x v="0"/>
    <s v="US"/>
    <s v="USD"/>
    <n v="1373572903"/>
    <n v="1371585703"/>
    <b v="0"/>
    <n v="50"/>
    <b v="1"/>
    <s v="music/rock"/>
    <n v="105.05"/>
    <n v="42.02"/>
    <x v="1824"/>
    <x v="1825"/>
    <x v="4"/>
    <s v="rock"/>
  </r>
  <r>
    <n v="2000"/>
    <n v="2020"/>
    <x v="0"/>
    <s v="US"/>
    <s v="USD"/>
    <n v="1392675017"/>
    <n v="1390083017"/>
    <b v="0"/>
    <n v="38"/>
    <b v="1"/>
    <s v="music/rock"/>
    <n v="101"/>
    <n v="53.157894736842103"/>
    <x v="1825"/>
    <x v="1826"/>
    <x v="4"/>
    <s v="rock"/>
  </r>
  <r>
    <n v="8000"/>
    <n v="8053"/>
    <x v="0"/>
    <s v="US"/>
    <s v="USD"/>
    <n v="1299138561"/>
    <n v="1294818561"/>
    <b v="0"/>
    <n v="96"/>
    <b v="1"/>
    <s v="music/rock"/>
    <n v="100.66250000000001"/>
    <n v="83.885416666666671"/>
    <x v="1826"/>
    <x v="1827"/>
    <x v="4"/>
    <s v="rock"/>
  </r>
  <r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1827"/>
    <x v="1828"/>
    <x v="4"/>
    <s v="rock"/>
  </r>
  <r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1828"/>
    <x v="1829"/>
    <x v="4"/>
    <s v="rock"/>
  </r>
  <r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1829"/>
    <x v="1830"/>
    <x v="4"/>
    <s v="rock"/>
  </r>
  <r>
    <n v="1000"/>
    <n v="1030"/>
    <x v="0"/>
    <s v="US"/>
    <s v="USD"/>
    <n v="1336866863"/>
    <n v="1335570863"/>
    <b v="0"/>
    <n v="14"/>
    <b v="1"/>
    <s v="music/rock"/>
    <n v="103"/>
    <n v="73.571428571428569"/>
    <x v="1830"/>
    <x v="1831"/>
    <x v="4"/>
    <s v="rock"/>
  </r>
  <r>
    <n v="350"/>
    <n v="500"/>
    <x v="0"/>
    <s v="US"/>
    <s v="USD"/>
    <n v="1299243427"/>
    <n v="1296651427"/>
    <b v="0"/>
    <n v="20"/>
    <b v="1"/>
    <s v="music/rock"/>
    <n v="142.85714285714286"/>
    <n v="25"/>
    <x v="1831"/>
    <x v="1832"/>
    <x v="4"/>
    <s v="rock"/>
  </r>
  <r>
    <n v="400"/>
    <n v="1050"/>
    <x v="0"/>
    <s v="US"/>
    <s v="USD"/>
    <n v="1362211140"/>
    <n v="1359421403"/>
    <b v="0"/>
    <n v="25"/>
    <b v="1"/>
    <s v="music/rock"/>
    <n v="262.5"/>
    <n v="42"/>
    <x v="1832"/>
    <x v="1833"/>
    <x v="4"/>
    <s v="rock"/>
  </r>
  <r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1833"/>
    <x v="1834"/>
    <x v="4"/>
    <s v="rock"/>
  </r>
  <r>
    <n v="500"/>
    <n v="520"/>
    <x v="0"/>
    <s v="GB"/>
    <s v="GBP"/>
    <n v="1459439471"/>
    <n v="1456851071"/>
    <b v="0"/>
    <n v="11"/>
    <b v="1"/>
    <s v="music/rock"/>
    <n v="104"/>
    <n v="47.272727272727273"/>
    <x v="1834"/>
    <x v="1835"/>
    <x v="4"/>
    <s v="rock"/>
  </r>
  <r>
    <n v="5000"/>
    <n v="10017"/>
    <x v="0"/>
    <s v="US"/>
    <s v="USD"/>
    <n v="1361129129"/>
    <n v="1359660329"/>
    <b v="0"/>
    <n v="55"/>
    <b v="1"/>
    <s v="music/rock"/>
    <n v="200.34"/>
    <n v="182.12727272727273"/>
    <x v="1835"/>
    <x v="1836"/>
    <x v="4"/>
    <s v="rock"/>
  </r>
  <r>
    <n v="600"/>
    <n v="1841"/>
    <x v="0"/>
    <s v="US"/>
    <s v="USD"/>
    <n v="1332029335"/>
    <n v="1326848935"/>
    <b v="0"/>
    <n v="30"/>
    <b v="1"/>
    <s v="music/rock"/>
    <n v="306.83333333333331"/>
    <n v="61.366666666666667"/>
    <x v="1836"/>
    <x v="1837"/>
    <x v="4"/>
    <s v="rock"/>
  </r>
  <r>
    <n v="1000"/>
    <n v="1001.49"/>
    <x v="0"/>
    <s v="US"/>
    <s v="USD"/>
    <n v="1317438000"/>
    <n v="1314989557"/>
    <b v="0"/>
    <n v="28"/>
    <b v="1"/>
    <s v="music/rock"/>
    <n v="100.149"/>
    <n v="35.767499999999998"/>
    <x v="1837"/>
    <x v="1838"/>
    <x v="4"/>
    <s v="rock"/>
  </r>
  <r>
    <n v="1000"/>
    <n v="2053"/>
    <x v="0"/>
    <s v="US"/>
    <s v="USD"/>
    <n v="1475342382"/>
    <n v="1472750382"/>
    <b v="0"/>
    <n v="45"/>
    <b v="1"/>
    <s v="music/rock"/>
    <n v="205.29999999999998"/>
    <n v="45.62222222222222"/>
    <x v="1838"/>
    <x v="1839"/>
    <x v="4"/>
    <s v="rock"/>
  </r>
  <r>
    <n v="900"/>
    <n v="980"/>
    <x v="0"/>
    <s v="US"/>
    <s v="USD"/>
    <n v="1367902740"/>
    <n v="1366251510"/>
    <b v="0"/>
    <n v="13"/>
    <b v="1"/>
    <s v="music/rock"/>
    <n v="108.88888888888889"/>
    <n v="75.384615384615387"/>
    <x v="1839"/>
    <x v="1840"/>
    <x v="4"/>
    <s v="rock"/>
  </r>
  <r>
    <n v="2000"/>
    <n v="2035"/>
    <x v="0"/>
    <s v="US"/>
    <s v="USD"/>
    <n v="1400561940"/>
    <n v="1397679445"/>
    <b v="0"/>
    <n v="40"/>
    <b v="1"/>
    <s v="music/rock"/>
    <n v="101.75"/>
    <n v="50.875"/>
    <x v="1840"/>
    <x v="1841"/>
    <x v="4"/>
    <s v="rock"/>
  </r>
  <r>
    <n v="2000"/>
    <n v="2505"/>
    <x v="0"/>
    <s v="US"/>
    <s v="USD"/>
    <n v="1425275940"/>
    <n v="1422371381"/>
    <b v="0"/>
    <n v="21"/>
    <b v="1"/>
    <s v="music/rock"/>
    <n v="125.25"/>
    <n v="119.28571428571429"/>
    <x v="1841"/>
    <x v="1842"/>
    <x v="4"/>
    <s v="rock"/>
  </r>
  <r>
    <n v="10000"/>
    <n v="12400.61"/>
    <x v="0"/>
    <s v="US"/>
    <s v="USD"/>
    <n v="1298245954"/>
    <n v="1295653954"/>
    <b v="0"/>
    <n v="134"/>
    <b v="1"/>
    <s v="music/rock"/>
    <n v="124.0061"/>
    <n v="92.541865671641801"/>
    <x v="1842"/>
    <x v="1843"/>
    <x v="4"/>
    <s v="rock"/>
  </r>
  <r>
    <n v="1500"/>
    <n v="1521"/>
    <x v="0"/>
    <s v="US"/>
    <s v="USD"/>
    <n v="1307761200"/>
    <n v="1304464914"/>
    <b v="0"/>
    <n v="20"/>
    <b v="1"/>
    <s v="music/rock"/>
    <n v="101.4"/>
    <n v="76.05"/>
    <x v="1843"/>
    <x v="1844"/>
    <x v="4"/>
    <s v="rock"/>
  </r>
  <r>
    <n v="1000"/>
    <n v="1000"/>
    <x v="0"/>
    <s v="US"/>
    <s v="USD"/>
    <n v="1466139300"/>
    <n v="1464854398"/>
    <b v="0"/>
    <n v="19"/>
    <b v="1"/>
    <s v="music/rock"/>
    <n v="100"/>
    <n v="52.631578947368418"/>
    <x v="1844"/>
    <x v="1845"/>
    <x v="4"/>
    <s v="rock"/>
  </r>
  <r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1845"/>
    <x v="1846"/>
    <x v="4"/>
    <s v="rock"/>
  </r>
  <r>
    <n v="2500"/>
    <n v="3022"/>
    <x v="0"/>
    <s v="US"/>
    <s v="USD"/>
    <n v="1429594832"/>
    <n v="1427780432"/>
    <b v="0"/>
    <n v="38"/>
    <b v="1"/>
    <s v="music/rock"/>
    <n v="120.88000000000001"/>
    <n v="79.526315789473685"/>
    <x v="1846"/>
    <x v="1847"/>
    <x v="4"/>
    <s v="rock"/>
  </r>
  <r>
    <n v="3000"/>
    <n v="3221"/>
    <x v="0"/>
    <s v="US"/>
    <s v="USD"/>
    <n v="1312095540"/>
    <n v="1306608888"/>
    <b v="0"/>
    <n v="24"/>
    <b v="1"/>
    <s v="music/rock"/>
    <n v="107.36666666666667"/>
    <n v="134.20833333333334"/>
    <x v="1847"/>
    <x v="1848"/>
    <x v="4"/>
    <s v="rock"/>
  </r>
  <r>
    <n v="300"/>
    <n v="301"/>
    <x v="0"/>
    <s v="US"/>
    <s v="USD"/>
    <n v="1350505059"/>
    <n v="1347913059"/>
    <b v="0"/>
    <n v="8"/>
    <b v="1"/>
    <s v="music/rock"/>
    <n v="100.33333333333334"/>
    <n v="37.625"/>
    <x v="1848"/>
    <x v="1849"/>
    <x v="4"/>
    <s v="rock"/>
  </r>
  <r>
    <n v="9000"/>
    <n v="9137"/>
    <x v="0"/>
    <s v="US"/>
    <s v="USD"/>
    <n v="1405033300"/>
    <n v="1402441300"/>
    <b v="0"/>
    <n v="179"/>
    <b v="1"/>
    <s v="music/rock"/>
    <n v="101.52222222222223"/>
    <n v="51.044692737430168"/>
    <x v="1849"/>
    <x v="1850"/>
    <x v="4"/>
    <s v="rock"/>
  </r>
  <r>
    <n v="1300"/>
    <n v="1301"/>
    <x v="0"/>
    <s v="US"/>
    <s v="USD"/>
    <n v="1406509200"/>
    <n v="1404769538"/>
    <b v="0"/>
    <n v="26"/>
    <b v="1"/>
    <s v="music/rock"/>
    <n v="100.07692307692308"/>
    <n v="50.03846153846154"/>
    <x v="1850"/>
    <x v="1851"/>
    <x v="4"/>
    <s v="rock"/>
  </r>
  <r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1851"/>
    <x v="1852"/>
    <x v="4"/>
    <s v="rock"/>
  </r>
  <r>
    <n v="800"/>
    <n v="815"/>
    <x v="0"/>
    <s v="US"/>
    <s v="USD"/>
    <n v="1352860017"/>
    <n v="1348536417"/>
    <b v="0"/>
    <n v="14"/>
    <b v="1"/>
    <s v="music/rock"/>
    <n v="101.875"/>
    <n v="58.214285714285715"/>
    <x v="1852"/>
    <x v="1853"/>
    <x v="4"/>
    <s v="rock"/>
  </r>
  <r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1853"/>
    <x v="1854"/>
    <x v="4"/>
    <s v="rock"/>
  </r>
  <r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1854"/>
    <x v="1855"/>
    <x v="4"/>
    <s v="rock"/>
  </r>
  <r>
    <n v="2000"/>
    <n v="2025"/>
    <x v="0"/>
    <s v="US"/>
    <s v="USD"/>
    <n v="1405715472"/>
    <n v="1403901072"/>
    <b v="0"/>
    <n v="38"/>
    <b v="1"/>
    <s v="music/rock"/>
    <n v="101.25"/>
    <n v="53.289473684210527"/>
    <x v="1855"/>
    <x v="1856"/>
    <x v="4"/>
    <s v="rock"/>
  </r>
  <r>
    <n v="3000"/>
    <n v="3000"/>
    <x v="0"/>
    <s v="US"/>
    <s v="USD"/>
    <n v="1410546413"/>
    <n v="1407954413"/>
    <b v="0"/>
    <n v="22"/>
    <b v="1"/>
    <s v="music/rock"/>
    <n v="100"/>
    <n v="136.36363636363637"/>
    <x v="1856"/>
    <x v="1857"/>
    <x v="4"/>
    <s v="rock"/>
  </r>
  <r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1857"/>
    <x v="1858"/>
    <x v="4"/>
    <s v="rock"/>
  </r>
  <r>
    <n v="3000"/>
    <n v="3955"/>
    <x v="0"/>
    <s v="US"/>
    <s v="USD"/>
    <n v="1316716129"/>
    <n v="1314124129"/>
    <b v="0"/>
    <n v="56"/>
    <b v="1"/>
    <s v="music/rock"/>
    <n v="131.83333333333334"/>
    <n v="70.625"/>
    <x v="1858"/>
    <x v="1859"/>
    <x v="4"/>
    <s v="rock"/>
  </r>
  <r>
    <n v="750"/>
    <n v="1001"/>
    <x v="0"/>
    <s v="US"/>
    <s v="USD"/>
    <n v="1391706084"/>
    <n v="1389891684"/>
    <b v="0"/>
    <n v="19"/>
    <b v="1"/>
    <s v="music/rock"/>
    <n v="133.46666666666667"/>
    <n v="52.684210526315788"/>
    <x v="1859"/>
    <x v="1860"/>
    <x v="4"/>
    <s v="rock"/>
  </r>
  <r>
    <n v="250000"/>
    <n v="0"/>
    <x v="2"/>
    <s v="GB"/>
    <s v="GBP"/>
    <n v="1422256341"/>
    <n v="1419664341"/>
    <b v="0"/>
    <n v="0"/>
    <b v="0"/>
    <s v="games/mobile games"/>
    <n v="0"/>
    <e v="#DIV/0!"/>
    <x v="1860"/>
    <x v="1861"/>
    <x v="6"/>
    <s v="mobile games"/>
  </r>
  <r>
    <n v="18000"/>
    <n v="1455"/>
    <x v="2"/>
    <s v="US"/>
    <s v="USD"/>
    <n v="1488958200"/>
    <n v="1484912974"/>
    <b v="0"/>
    <n v="16"/>
    <b v="0"/>
    <s v="games/mobile games"/>
    <n v="8.0833333333333321"/>
    <n v="90.9375"/>
    <x v="1861"/>
    <x v="1862"/>
    <x v="6"/>
    <s v="mobile games"/>
  </r>
  <r>
    <n v="2500"/>
    <n v="10"/>
    <x v="2"/>
    <s v="US"/>
    <s v="USD"/>
    <n v="1402600085"/>
    <n v="1400008085"/>
    <b v="0"/>
    <n v="2"/>
    <b v="0"/>
    <s v="games/mobile games"/>
    <n v="0.4"/>
    <n v="5"/>
    <x v="1862"/>
    <x v="1863"/>
    <x v="6"/>
    <s v="mobile games"/>
  </r>
  <r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1863"/>
    <x v="1864"/>
    <x v="6"/>
    <s v="mobile games"/>
  </r>
  <r>
    <n v="110000"/>
    <n v="4"/>
    <x v="2"/>
    <s v="GB"/>
    <s v="GBP"/>
    <n v="1478425747"/>
    <n v="1475398147"/>
    <b v="0"/>
    <n v="2"/>
    <b v="0"/>
    <s v="games/mobile games"/>
    <n v="3.6363636363636364E-3"/>
    <n v="2"/>
    <x v="1864"/>
    <x v="1865"/>
    <x v="6"/>
    <s v="mobile games"/>
  </r>
  <r>
    <n v="25000"/>
    <n v="125"/>
    <x v="2"/>
    <s v="US"/>
    <s v="USD"/>
    <n v="1488340800"/>
    <n v="1483768497"/>
    <b v="0"/>
    <n v="2"/>
    <b v="0"/>
    <s v="games/mobile games"/>
    <n v="0.5"/>
    <n v="62.5"/>
    <x v="1865"/>
    <x v="1866"/>
    <x v="6"/>
    <s v="mobile games"/>
  </r>
  <r>
    <n v="20000"/>
    <n v="10"/>
    <x v="2"/>
    <s v="US"/>
    <s v="USD"/>
    <n v="1478383912"/>
    <n v="1475791912"/>
    <b v="0"/>
    <n v="1"/>
    <b v="0"/>
    <s v="games/mobile games"/>
    <n v="0.05"/>
    <n v="10"/>
    <x v="1866"/>
    <x v="1867"/>
    <x v="6"/>
    <s v="mobile games"/>
  </r>
  <r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1867"/>
    <x v="1868"/>
    <x v="6"/>
    <s v="mobile games"/>
  </r>
  <r>
    <n v="10000"/>
    <n v="0"/>
    <x v="2"/>
    <s v="US"/>
    <s v="USD"/>
    <n v="1483488249"/>
    <n v="1480896249"/>
    <b v="0"/>
    <n v="0"/>
    <b v="0"/>
    <s v="games/mobile games"/>
    <n v="0"/>
    <e v="#DIV/0!"/>
    <x v="1868"/>
    <x v="1869"/>
    <x v="6"/>
    <s v="mobile games"/>
  </r>
  <r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1869"/>
    <x v="1870"/>
    <x v="6"/>
    <s v="mobile games"/>
  </r>
  <r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1870"/>
    <x v="1871"/>
    <x v="6"/>
    <s v="mobile games"/>
  </r>
  <r>
    <n v="20000"/>
    <n v="212"/>
    <x v="2"/>
    <s v="US"/>
    <s v="USD"/>
    <n v="1435633602"/>
    <n v="1433041602"/>
    <b v="0"/>
    <n v="13"/>
    <b v="0"/>
    <s v="games/mobile games"/>
    <n v="1.06"/>
    <n v="16.307692307692307"/>
    <x v="1871"/>
    <x v="1872"/>
    <x v="6"/>
    <s v="mobile games"/>
  </r>
  <r>
    <n v="8000"/>
    <n v="36"/>
    <x v="2"/>
    <s v="CA"/>
    <s v="CAD"/>
    <n v="1436373900"/>
    <n v="1433861210"/>
    <b v="0"/>
    <n v="2"/>
    <b v="0"/>
    <s v="games/mobile games"/>
    <n v="0.44999999999999996"/>
    <n v="18"/>
    <x v="1872"/>
    <x v="1873"/>
    <x v="6"/>
    <s v="mobile games"/>
  </r>
  <r>
    <n v="160000"/>
    <n v="26"/>
    <x v="2"/>
    <s v="US"/>
    <s v="USD"/>
    <n v="1467155733"/>
    <n v="1465427733"/>
    <b v="0"/>
    <n v="2"/>
    <b v="0"/>
    <s v="games/mobile games"/>
    <n v="1.6250000000000001E-2"/>
    <n v="13"/>
    <x v="1873"/>
    <x v="1874"/>
    <x v="6"/>
    <s v="mobile games"/>
  </r>
  <r>
    <n v="10000"/>
    <n v="51"/>
    <x v="2"/>
    <s v="US"/>
    <s v="USD"/>
    <n v="1470519308"/>
    <n v="1465335308"/>
    <b v="0"/>
    <n v="3"/>
    <b v="0"/>
    <s v="games/mobile games"/>
    <n v="0.51"/>
    <n v="17"/>
    <x v="1874"/>
    <x v="1875"/>
    <x v="6"/>
    <s v="mobile games"/>
  </r>
  <r>
    <n v="280"/>
    <n v="0"/>
    <x v="2"/>
    <s v="AU"/>
    <s v="AUD"/>
    <n v="1402901405"/>
    <n v="1400309405"/>
    <b v="0"/>
    <n v="0"/>
    <b v="0"/>
    <s v="games/mobile games"/>
    <n v="0"/>
    <e v="#DIV/0!"/>
    <x v="1875"/>
    <x v="1876"/>
    <x v="6"/>
    <s v="mobile games"/>
  </r>
  <r>
    <n v="60"/>
    <n v="0"/>
    <x v="2"/>
    <s v="US"/>
    <s v="USD"/>
    <n v="1425170525"/>
    <n v="1422664925"/>
    <b v="0"/>
    <n v="0"/>
    <b v="0"/>
    <s v="games/mobile games"/>
    <n v="0"/>
    <e v="#DIV/0!"/>
    <x v="1876"/>
    <x v="1877"/>
    <x v="6"/>
    <s v="mobile games"/>
  </r>
  <r>
    <n v="8000"/>
    <n v="0"/>
    <x v="2"/>
    <s v="AU"/>
    <s v="AUD"/>
    <n v="1402618355"/>
    <n v="1400026355"/>
    <b v="0"/>
    <n v="0"/>
    <b v="0"/>
    <s v="games/mobile games"/>
    <n v="0"/>
    <e v="#DIV/0!"/>
    <x v="1877"/>
    <x v="1878"/>
    <x v="6"/>
    <s v="mobile games"/>
  </r>
  <r>
    <n v="5000"/>
    <n v="6"/>
    <x v="2"/>
    <s v="ES"/>
    <s v="EUR"/>
    <n v="1457966129"/>
    <n v="1455377729"/>
    <b v="0"/>
    <n v="2"/>
    <b v="0"/>
    <s v="games/mobile games"/>
    <n v="0.12"/>
    <n v="3"/>
    <x v="1878"/>
    <x v="1879"/>
    <x v="6"/>
    <s v="mobile games"/>
  </r>
  <r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1879"/>
    <x v="1880"/>
    <x v="6"/>
    <s v="mobile games"/>
  </r>
  <r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1880"/>
    <x v="1881"/>
    <x v="4"/>
    <s v="indie rock"/>
  </r>
  <r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1881"/>
    <x v="1882"/>
    <x v="4"/>
    <s v="indie rock"/>
  </r>
  <r>
    <n v="999"/>
    <n v="1047"/>
    <x v="0"/>
    <s v="US"/>
    <s v="USD"/>
    <n v="1333921508"/>
    <n v="1331333108"/>
    <b v="0"/>
    <n v="32"/>
    <b v="1"/>
    <s v="music/indie rock"/>
    <n v="104.8048048048048"/>
    <n v="32.71875"/>
    <x v="1882"/>
    <x v="1883"/>
    <x v="4"/>
    <s v="indie rock"/>
  </r>
  <r>
    <n v="1000"/>
    <n v="1351"/>
    <x v="0"/>
    <s v="US"/>
    <s v="USD"/>
    <n v="1354017600"/>
    <n v="1350967535"/>
    <b v="0"/>
    <n v="26"/>
    <b v="1"/>
    <s v="music/indie rock"/>
    <n v="135.1"/>
    <n v="51.96153846153846"/>
    <x v="1883"/>
    <x v="1884"/>
    <x v="4"/>
    <s v="indie rock"/>
  </r>
  <r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1884"/>
    <x v="1885"/>
    <x v="4"/>
    <s v="indie rock"/>
  </r>
  <r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1885"/>
    <x v="1886"/>
    <x v="4"/>
    <s v="indie rock"/>
  </r>
  <r>
    <n v="3000"/>
    <n v="3335"/>
    <x v="0"/>
    <s v="ES"/>
    <s v="EUR"/>
    <n v="1449178200"/>
    <n v="1447614732"/>
    <b v="0"/>
    <n v="8"/>
    <b v="1"/>
    <s v="music/indie rock"/>
    <n v="111.16666666666666"/>
    <n v="416.875"/>
    <x v="1886"/>
    <x v="1887"/>
    <x v="4"/>
    <s v="indie rock"/>
  </r>
  <r>
    <n v="2500"/>
    <n v="4152"/>
    <x v="0"/>
    <s v="US"/>
    <s v="USD"/>
    <n v="1275368340"/>
    <n v="1272692732"/>
    <b v="0"/>
    <n v="89"/>
    <b v="1"/>
    <s v="music/indie rock"/>
    <n v="166.08"/>
    <n v="46.651685393258425"/>
    <x v="1887"/>
    <x v="1888"/>
    <x v="4"/>
    <s v="indie rock"/>
  </r>
  <r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1888"/>
    <x v="1889"/>
    <x v="4"/>
    <s v="indie rock"/>
  </r>
  <r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1889"/>
    <x v="1890"/>
    <x v="4"/>
    <s v="indie rock"/>
  </r>
  <r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1890"/>
    <x v="1891"/>
    <x v="4"/>
    <s v="indie rock"/>
  </r>
  <r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1891"/>
    <x v="1892"/>
    <x v="4"/>
    <s v="indie rock"/>
  </r>
  <r>
    <n v="2500"/>
    <n v="2600"/>
    <x v="0"/>
    <s v="US"/>
    <s v="USD"/>
    <n v="1302926340"/>
    <n v="1301524585"/>
    <b v="0"/>
    <n v="45"/>
    <b v="1"/>
    <s v="music/indie rock"/>
    <n v="104"/>
    <n v="57.777777777777779"/>
    <x v="1892"/>
    <x v="1893"/>
    <x v="4"/>
    <s v="indie rock"/>
  </r>
  <r>
    <n v="1000"/>
    <n v="1145"/>
    <x v="0"/>
    <s v="US"/>
    <s v="USD"/>
    <n v="1329082983"/>
    <n v="1326404583"/>
    <b v="0"/>
    <n v="20"/>
    <b v="1"/>
    <s v="music/indie rock"/>
    <n v="114.5"/>
    <n v="57.25"/>
    <x v="1893"/>
    <x v="1894"/>
    <x v="4"/>
    <s v="indie rock"/>
  </r>
  <r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1894"/>
    <x v="1895"/>
    <x v="4"/>
    <s v="indie rock"/>
  </r>
  <r>
    <n v="451"/>
    <n v="559"/>
    <x v="0"/>
    <s v="US"/>
    <s v="USD"/>
    <n v="1334250165"/>
    <n v="1331658165"/>
    <b v="0"/>
    <n v="13"/>
    <b v="1"/>
    <s v="music/indie rock"/>
    <n v="123.94678492239468"/>
    <n v="43"/>
    <x v="1895"/>
    <x v="1896"/>
    <x v="4"/>
    <s v="indie rock"/>
  </r>
  <r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1896"/>
    <x v="1897"/>
    <x v="4"/>
    <s v="indie rock"/>
  </r>
  <r>
    <n v="1000"/>
    <n v="1445"/>
    <x v="0"/>
    <s v="US"/>
    <s v="USD"/>
    <n v="1454349600"/>
    <n v="1451277473"/>
    <b v="0"/>
    <n v="21"/>
    <b v="1"/>
    <s v="music/indie rock"/>
    <n v="144.5"/>
    <n v="68.80952380952381"/>
    <x v="1897"/>
    <x v="1898"/>
    <x v="4"/>
    <s v="indie rock"/>
  </r>
  <r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1898"/>
    <x v="1899"/>
    <x v="4"/>
    <s v="indie rock"/>
  </r>
  <r>
    <n v="2500"/>
    <n v="2734.11"/>
    <x v="0"/>
    <s v="US"/>
    <s v="USD"/>
    <n v="1349517540"/>
    <n v="1347137731"/>
    <b v="0"/>
    <n v="54"/>
    <b v="1"/>
    <s v="music/indie rock"/>
    <n v="109.3644"/>
    <n v="50.631666666666668"/>
    <x v="1899"/>
    <x v="1900"/>
    <x v="4"/>
    <s v="indie rock"/>
  </r>
  <r>
    <n v="99000"/>
    <n v="2670"/>
    <x v="2"/>
    <s v="GB"/>
    <s v="GBP"/>
    <n v="1432299600"/>
    <n v="1429707729"/>
    <b v="0"/>
    <n v="25"/>
    <b v="0"/>
    <s v="technology/gadgets"/>
    <n v="2.6969696969696968"/>
    <n v="106.8"/>
    <x v="1900"/>
    <x v="1901"/>
    <x v="2"/>
    <s v="gadgets"/>
  </r>
  <r>
    <n v="1000"/>
    <n v="12"/>
    <x v="2"/>
    <s v="NL"/>
    <s v="EUR"/>
    <n v="1425495447"/>
    <n v="1422903447"/>
    <b v="0"/>
    <n v="3"/>
    <b v="0"/>
    <s v="technology/gadgets"/>
    <n v="1.2"/>
    <n v="4"/>
    <x v="1901"/>
    <x v="1902"/>
    <x v="2"/>
    <s v="gadgets"/>
  </r>
  <r>
    <n v="3000"/>
    <n v="1398"/>
    <x v="2"/>
    <s v="US"/>
    <s v="USD"/>
    <n v="1485541791"/>
    <n v="1480357791"/>
    <b v="0"/>
    <n v="41"/>
    <b v="0"/>
    <s v="technology/gadgets"/>
    <n v="46.6"/>
    <n v="34.097560975609753"/>
    <x v="1902"/>
    <x v="1903"/>
    <x v="2"/>
    <s v="gadgets"/>
  </r>
  <r>
    <n v="50000"/>
    <n v="50"/>
    <x v="2"/>
    <s v="US"/>
    <s v="USD"/>
    <n v="1451752021"/>
    <n v="1447864021"/>
    <b v="0"/>
    <n v="2"/>
    <b v="0"/>
    <s v="technology/gadgets"/>
    <n v="0.1"/>
    <n v="25"/>
    <x v="1903"/>
    <x v="1904"/>
    <x v="2"/>
    <s v="gadgets"/>
  </r>
  <r>
    <n v="25000"/>
    <n v="42"/>
    <x v="2"/>
    <s v="US"/>
    <s v="USD"/>
    <n v="1410127994"/>
    <n v="1407535994"/>
    <b v="0"/>
    <n v="4"/>
    <b v="0"/>
    <s v="technology/gadgets"/>
    <n v="0.16800000000000001"/>
    <n v="10.5"/>
    <x v="1904"/>
    <x v="1905"/>
    <x v="2"/>
    <s v="gadgets"/>
  </r>
  <r>
    <n v="50000"/>
    <n v="21380"/>
    <x v="2"/>
    <s v="US"/>
    <s v="USD"/>
    <n v="1466697983"/>
    <n v="1464105983"/>
    <b v="0"/>
    <n v="99"/>
    <b v="0"/>
    <s v="technology/gadgets"/>
    <n v="42.76"/>
    <n v="215.95959595959596"/>
    <x v="1905"/>
    <x v="1906"/>
    <x v="2"/>
    <s v="gadgets"/>
  </r>
  <r>
    <n v="30000"/>
    <n v="85"/>
    <x v="2"/>
    <s v="US"/>
    <s v="USD"/>
    <n v="1400853925"/>
    <n v="1399557925"/>
    <b v="0"/>
    <n v="4"/>
    <b v="0"/>
    <s v="technology/gadgets"/>
    <n v="0.28333333333333333"/>
    <n v="21.25"/>
    <x v="1906"/>
    <x v="1907"/>
    <x v="2"/>
    <s v="gadgets"/>
  </r>
  <r>
    <n v="25000"/>
    <n v="433"/>
    <x v="2"/>
    <s v="US"/>
    <s v="USD"/>
    <n v="1483048900"/>
    <n v="1480456900"/>
    <b v="0"/>
    <n v="4"/>
    <b v="0"/>
    <s v="technology/gadgets"/>
    <n v="1.7319999999999998"/>
    <n v="108.25"/>
    <x v="1907"/>
    <x v="1908"/>
    <x v="2"/>
    <s v="gadgets"/>
  </r>
  <r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1908"/>
    <x v="1909"/>
    <x v="2"/>
    <s v="gadgets"/>
  </r>
  <r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1909"/>
    <x v="1910"/>
    <x v="2"/>
    <s v="gadgets"/>
  </r>
  <r>
    <n v="42500"/>
    <n v="10"/>
    <x v="2"/>
    <s v="NZ"/>
    <s v="NZD"/>
    <n v="1407545334"/>
    <n v="1404953334"/>
    <b v="0"/>
    <n v="1"/>
    <b v="0"/>
    <s v="technology/gadgets"/>
    <n v="2.3529411764705882E-2"/>
    <n v="10"/>
    <x v="1910"/>
    <x v="1911"/>
    <x v="2"/>
    <s v="gadgets"/>
  </r>
  <r>
    <n v="5000"/>
    <n v="2965"/>
    <x v="2"/>
    <s v="US"/>
    <s v="USD"/>
    <n v="1433395560"/>
    <n v="1430803560"/>
    <b v="0"/>
    <n v="42"/>
    <b v="0"/>
    <s v="technology/gadgets"/>
    <n v="59.3"/>
    <n v="70.595238095238102"/>
    <x v="1911"/>
    <x v="1912"/>
    <x v="2"/>
    <s v="gadgets"/>
  </r>
  <r>
    <n v="48000"/>
    <n v="637"/>
    <x v="2"/>
    <s v="GB"/>
    <s v="GBP"/>
    <n v="1412770578"/>
    <n v="1410178578"/>
    <b v="0"/>
    <n v="26"/>
    <b v="0"/>
    <s v="technology/gadgets"/>
    <n v="1.3270833333333334"/>
    <n v="24.5"/>
    <x v="1912"/>
    <x v="1913"/>
    <x v="2"/>
    <s v="gadgets"/>
  </r>
  <r>
    <n v="666"/>
    <n v="60"/>
    <x v="2"/>
    <s v="US"/>
    <s v="USD"/>
    <n v="1414814340"/>
    <n v="1413519073"/>
    <b v="0"/>
    <n v="2"/>
    <b v="0"/>
    <s v="technology/gadgets"/>
    <n v="9.0090090090090094"/>
    <n v="30"/>
    <x v="1913"/>
    <x v="1914"/>
    <x v="2"/>
    <s v="gadgets"/>
  </r>
  <r>
    <n v="500"/>
    <n v="8"/>
    <x v="2"/>
    <s v="US"/>
    <s v="USD"/>
    <n v="1409620222"/>
    <n v="1407892222"/>
    <b v="0"/>
    <n v="4"/>
    <b v="0"/>
    <s v="technology/gadgets"/>
    <n v="1.6"/>
    <n v="2"/>
    <x v="1914"/>
    <x v="1915"/>
    <x v="2"/>
    <s v="gadgets"/>
  </r>
  <r>
    <n v="20000"/>
    <n v="102"/>
    <x v="2"/>
    <s v="US"/>
    <s v="USD"/>
    <n v="1478542375"/>
    <n v="1476378775"/>
    <b v="0"/>
    <n v="6"/>
    <b v="0"/>
    <s v="technology/gadgets"/>
    <n v="0.51"/>
    <n v="17"/>
    <x v="1915"/>
    <x v="1916"/>
    <x v="2"/>
    <s v="gadgets"/>
  </r>
  <r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1916"/>
    <x v="1917"/>
    <x v="2"/>
    <s v="gadgets"/>
  </r>
  <r>
    <n v="25000"/>
    <n v="260"/>
    <x v="2"/>
    <s v="US"/>
    <s v="USD"/>
    <n v="1407869851"/>
    <n v="1404845851"/>
    <b v="0"/>
    <n v="9"/>
    <b v="0"/>
    <s v="technology/gadgets"/>
    <n v="1.04"/>
    <n v="28.888888888888889"/>
    <x v="1917"/>
    <x v="1918"/>
    <x v="2"/>
    <s v="gadgets"/>
  </r>
  <r>
    <n v="500"/>
    <n v="237"/>
    <x v="2"/>
    <s v="US"/>
    <s v="USD"/>
    <n v="1432069249"/>
    <n v="1429477249"/>
    <b v="0"/>
    <n v="8"/>
    <b v="0"/>
    <s v="technology/gadgets"/>
    <n v="47.4"/>
    <n v="29.625"/>
    <x v="1918"/>
    <x v="1919"/>
    <x v="2"/>
    <s v="gadgets"/>
  </r>
  <r>
    <n v="10000"/>
    <n v="4303"/>
    <x v="2"/>
    <s v="GB"/>
    <s v="GBP"/>
    <n v="1445468400"/>
    <n v="1443042061"/>
    <b v="0"/>
    <n v="105"/>
    <b v="0"/>
    <s v="technology/gadgets"/>
    <n v="43.03"/>
    <n v="40.980952380952381"/>
    <x v="1919"/>
    <x v="1920"/>
    <x v="2"/>
    <s v="gadgets"/>
  </r>
  <r>
    <n v="1500"/>
    <n v="2052"/>
    <x v="0"/>
    <s v="US"/>
    <s v="USD"/>
    <n v="1342243143"/>
    <n v="1339651143"/>
    <b v="0"/>
    <n v="38"/>
    <b v="1"/>
    <s v="music/indie rock"/>
    <n v="136.80000000000001"/>
    <n v="54"/>
    <x v="1920"/>
    <x v="1921"/>
    <x v="4"/>
    <s v="indie rock"/>
  </r>
  <r>
    <n v="2000"/>
    <n v="2311"/>
    <x v="0"/>
    <s v="US"/>
    <s v="USD"/>
    <n v="1386828507"/>
    <n v="1384236507"/>
    <b v="0"/>
    <n v="64"/>
    <b v="1"/>
    <s v="music/indie rock"/>
    <n v="115.55"/>
    <n v="36.109375"/>
    <x v="1921"/>
    <x v="1922"/>
    <x v="4"/>
    <s v="indie rock"/>
  </r>
  <r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1922"/>
    <x v="1923"/>
    <x v="4"/>
    <s v="indie rock"/>
  </r>
  <r>
    <n v="3000"/>
    <n v="3432"/>
    <x v="0"/>
    <s v="US"/>
    <s v="USD"/>
    <n v="1389814380"/>
    <n v="1387390555"/>
    <b v="0"/>
    <n v="33"/>
    <b v="1"/>
    <s v="music/indie rock"/>
    <n v="114.39999999999999"/>
    <n v="104"/>
    <x v="1923"/>
    <x v="1924"/>
    <x v="4"/>
    <s v="indie rock"/>
  </r>
  <r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1924"/>
    <x v="1925"/>
    <x v="4"/>
    <s v="indie rock"/>
  </r>
  <r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1925"/>
    <x v="1926"/>
    <x v="4"/>
    <s v="indie rock"/>
  </r>
  <r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1926"/>
    <x v="1927"/>
    <x v="4"/>
    <s v="indie rock"/>
  </r>
  <r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1927"/>
    <x v="1928"/>
    <x v="4"/>
    <s v="indie rock"/>
  </r>
  <r>
    <n v="3200"/>
    <n v="3210"/>
    <x v="0"/>
    <s v="US"/>
    <s v="USD"/>
    <n v="1309825866"/>
    <n v="1306197066"/>
    <b v="0"/>
    <n v="75"/>
    <b v="1"/>
    <s v="music/indie rock"/>
    <n v="100.3125"/>
    <n v="42.8"/>
    <x v="1928"/>
    <x v="1929"/>
    <x v="4"/>
    <s v="indie rock"/>
  </r>
  <r>
    <n v="1000"/>
    <n v="1270"/>
    <x v="0"/>
    <s v="US"/>
    <s v="USD"/>
    <n v="1373203482"/>
    <n v="1368019482"/>
    <b v="0"/>
    <n v="26"/>
    <b v="1"/>
    <s v="music/indie rock"/>
    <n v="127"/>
    <n v="48.846153846153847"/>
    <x v="1929"/>
    <x v="1930"/>
    <x v="4"/>
    <s v="indie rock"/>
  </r>
  <r>
    <n v="2000"/>
    <n v="2412.02"/>
    <x v="0"/>
    <s v="US"/>
    <s v="USD"/>
    <n v="1337657400"/>
    <n v="1336512309"/>
    <b v="0"/>
    <n v="50"/>
    <b v="1"/>
    <s v="music/indie rock"/>
    <n v="120.601"/>
    <n v="48.240400000000001"/>
    <x v="1930"/>
    <x v="1931"/>
    <x v="4"/>
    <s v="indie rock"/>
  </r>
  <r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1931"/>
    <x v="1932"/>
    <x v="4"/>
    <s v="indie rock"/>
  </r>
  <r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1932"/>
    <x v="1933"/>
    <x v="4"/>
    <s v="indie rock"/>
  </r>
  <r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1933"/>
    <x v="1934"/>
    <x v="4"/>
    <s v="indie rock"/>
  </r>
  <r>
    <n v="2500"/>
    <n v="2710"/>
    <x v="0"/>
    <s v="US"/>
    <s v="USD"/>
    <n v="1403326740"/>
    <n v="1400106171"/>
    <b v="0"/>
    <n v="50"/>
    <b v="1"/>
    <s v="music/indie rock"/>
    <n v="108.4"/>
    <n v="54.2"/>
    <x v="1934"/>
    <x v="1935"/>
    <x v="4"/>
    <s v="indie rock"/>
  </r>
  <r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1935"/>
    <x v="1936"/>
    <x v="4"/>
    <s v="indie rock"/>
  </r>
  <r>
    <n v="600"/>
    <n v="1123.47"/>
    <x v="0"/>
    <s v="US"/>
    <s v="USD"/>
    <n v="1339732740"/>
    <n v="1338346281"/>
    <b v="0"/>
    <n v="29"/>
    <b v="1"/>
    <s v="music/indie rock"/>
    <n v="187.245"/>
    <n v="38.740344827586206"/>
    <x v="1936"/>
    <x v="1937"/>
    <x v="4"/>
    <s v="indie rock"/>
  </r>
  <r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1937"/>
    <x v="1938"/>
    <x v="4"/>
    <s v="indie rock"/>
  </r>
  <r>
    <n v="10000"/>
    <n v="11070"/>
    <x v="0"/>
    <s v="US"/>
    <s v="USD"/>
    <n v="1362955108"/>
    <n v="1360366708"/>
    <b v="0"/>
    <n v="96"/>
    <b v="1"/>
    <s v="music/indie rock"/>
    <n v="110.7"/>
    <n v="115.3125"/>
    <x v="1938"/>
    <x v="1939"/>
    <x v="4"/>
    <s v="indie rock"/>
  </r>
  <r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1939"/>
    <x v="1940"/>
    <x v="4"/>
    <s v="indie rock"/>
  </r>
  <r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1940"/>
    <x v="1941"/>
    <x v="2"/>
    <s v="hardware"/>
  </r>
  <r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1941"/>
    <x v="1942"/>
    <x v="2"/>
    <s v="hardware"/>
  </r>
  <r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1942"/>
    <x v="1943"/>
    <x v="2"/>
    <s v="hardware"/>
  </r>
  <r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1943"/>
    <x v="1944"/>
    <x v="2"/>
    <s v="hardware"/>
  </r>
  <r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1944"/>
    <x v="1945"/>
    <x v="2"/>
    <s v="hardware"/>
  </r>
  <r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1945"/>
    <x v="1946"/>
    <x v="2"/>
    <s v="hardware"/>
  </r>
  <r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1946"/>
    <x v="1947"/>
    <x v="2"/>
    <s v="hardware"/>
  </r>
  <r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1947"/>
    <x v="1948"/>
    <x v="2"/>
    <s v="hardware"/>
  </r>
  <r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1948"/>
    <x v="1949"/>
    <x v="2"/>
    <s v="hardware"/>
  </r>
  <r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1949"/>
    <x v="1950"/>
    <x v="2"/>
    <s v="hardware"/>
  </r>
  <r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1950"/>
    <x v="1951"/>
    <x v="2"/>
    <s v="hardware"/>
  </r>
  <r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1951"/>
    <x v="1952"/>
    <x v="2"/>
    <s v="hardware"/>
  </r>
  <r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1952"/>
    <x v="1953"/>
    <x v="2"/>
    <s v="hardware"/>
  </r>
  <r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1953"/>
    <x v="1954"/>
    <x v="2"/>
    <s v="hardware"/>
  </r>
  <r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1954"/>
    <x v="1955"/>
    <x v="2"/>
    <s v="hardware"/>
  </r>
  <r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1955"/>
    <x v="1956"/>
    <x v="2"/>
    <s v="hardware"/>
  </r>
  <r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1956"/>
    <x v="1957"/>
    <x v="2"/>
    <s v="hardware"/>
  </r>
  <r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1957"/>
    <x v="1958"/>
    <x v="2"/>
    <s v="hardware"/>
  </r>
  <r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1958"/>
    <x v="1959"/>
    <x v="2"/>
    <s v="hardware"/>
  </r>
  <r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1959"/>
    <x v="1960"/>
    <x v="2"/>
    <s v="hardware"/>
  </r>
  <r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1960"/>
    <x v="1961"/>
    <x v="2"/>
    <s v="hardware"/>
  </r>
  <r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1961"/>
    <x v="1962"/>
    <x v="2"/>
    <s v="hardware"/>
  </r>
  <r>
    <n v="19000"/>
    <n v="24108"/>
    <x v="0"/>
    <s v="GB"/>
    <s v="GBP"/>
    <n v="1410862734"/>
    <n v="1407838734"/>
    <b v="1"/>
    <n v="205"/>
    <b v="1"/>
    <s v="technology/hardware"/>
    <n v="126.8842105263158"/>
    <n v="117.6"/>
    <x v="1962"/>
    <x v="1963"/>
    <x v="2"/>
    <s v="hardware"/>
  </r>
  <r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1963"/>
    <x v="1964"/>
    <x v="2"/>
    <s v="hardware"/>
  </r>
  <r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1964"/>
    <x v="1965"/>
    <x v="2"/>
    <s v="hardware"/>
  </r>
  <r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1965"/>
    <x v="1966"/>
    <x v="2"/>
    <s v="hardware"/>
  </r>
  <r>
    <n v="20000"/>
    <n v="74026"/>
    <x v="0"/>
    <s v="US"/>
    <s v="USD"/>
    <n v="1398959729"/>
    <n v="1396367729"/>
    <b v="1"/>
    <n v="405"/>
    <b v="1"/>
    <s v="technology/hardware"/>
    <n v="370.13"/>
    <n v="182.78024691358024"/>
    <x v="1966"/>
    <x v="1967"/>
    <x v="2"/>
    <s v="hardware"/>
  </r>
  <r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1967"/>
    <x v="1968"/>
    <x v="2"/>
    <s v="hardware"/>
  </r>
  <r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1968"/>
    <x v="1969"/>
    <x v="2"/>
    <s v="hardware"/>
  </r>
  <r>
    <n v="5000"/>
    <n v="56590"/>
    <x v="0"/>
    <s v="US"/>
    <s v="USD"/>
    <n v="1366429101"/>
    <n v="1361248701"/>
    <b v="1"/>
    <n v="701"/>
    <b v="1"/>
    <s v="technology/hardware"/>
    <n v="1131.8"/>
    <n v="80.727532097004286"/>
    <x v="1969"/>
    <x v="1970"/>
    <x v="2"/>
    <s v="hardware"/>
  </r>
  <r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1970"/>
    <x v="1971"/>
    <x v="2"/>
    <s v="hardware"/>
  </r>
  <r>
    <n v="2500"/>
    <n v="16862"/>
    <x v="0"/>
    <s v="US"/>
    <s v="USD"/>
    <n v="1353201444"/>
    <n v="1350605844"/>
    <b v="1"/>
    <n v="238"/>
    <b v="1"/>
    <s v="technology/hardware"/>
    <n v="674.48"/>
    <n v="70.848739495798313"/>
    <x v="1971"/>
    <x v="1972"/>
    <x v="2"/>
    <s v="hardware"/>
  </r>
  <r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1972"/>
    <x v="1973"/>
    <x v="2"/>
    <s v="hardware"/>
  </r>
  <r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1973"/>
    <x v="1974"/>
    <x v="2"/>
    <s v="hardware"/>
  </r>
  <r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1974"/>
    <x v="1975"/>
    <x v="2"/>
    <s v="hardware"/>
  </r>
  <r>
    <n v="4000"/>
    <n v="13864"/>
    <x v="0"/>
    <s v="GB"/>
    <s v="GBP"/>
    <n v="1373751325"/>
    <n v="1371159325"/>
    <b v="1"/>
    <n v="473"/>
    <b v="1"/>
    <s v="technology/hardware"/>
    <n v="346.6"/>
    <n v="29.310782241014799"/>
    <x v="1975"/>
    <x v="1976"/>
    <x v="2"/>
    <s v="hardware"/>
  </r>
  <r>
    <n v="50000"/>
    <n v="201165"/>
    <x v="0"/>
    <s v="US"/>
    <s v="USD"/>
    <n v="1450511940"/>
    <n v="1446527540"/>
    <b v="1"/>
    <n v="821"/>
    <b v="1"/>
    <s v="technology/hardware"/>
    <n v="402.33"/>
    <n v="245.02436053593178"/>
    <x v="1976"/>
    <x v="1977"/>
    <x v="2"/>
    <s v="hardware"/>
  </r>
  <r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1977"/>
    <x v="1978"/>
    <x v="2"/>
    <s v="hardware"/>
  </r>
  <r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1978"/>
    <x v="1979"/>
    <x v="2"/>
    <s v="hardware"/>
  </r>
  <r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1979"/>
    <x v="1980"/>
    <x v="2"/>
    <s v="hardware"/>
  </r>
  <r>
    <n v="7500"/>
    <n v="381"/>
    <x v="2"/>
    <s v="CA"/>
    <s v="CAD"/>
    <n v="1404926665"/>
    <n v="1402334665"/>
    <b v="0"/>
    <n v="12"/>
    <b v="0"/>
    <s v="photography/people"/>
    <n v="5.08"/>
    <n v="31.75"/>
    <x v="1980"/>
    <x v="1981"/>
    <x v="8"/>
    <s v="people"/>
  </r>
  <r>
    <n v="180000"/>
    <n v="0"/>
    <x v="2"/>
    <s v="HK"/>
    <s v="HKD"/>
    <n v="1480863887"/>
    <n v="1478268287"/>
    <b v="0"/>
    <n v="0"/>
    <b v="0"/>
    <s v="photography/people"/>
    <n v="0"/>
    <e v="#DIV/0!"/>
    <x v="1981"/>
    <x v="1982"/>
    <x v="8"/>
    <s v="people"/>
  </r>
  <r>
    <n v="33000"/>
    <n v="1419"/>
    <x v="2"/>
    <s v="US"/>
    <s v="USD"/>
    <n v="1472799600"/>
    <n v="1470874618"/>
    <b v="0"/>
    <n v="16"/>
    <b v="0"/>
    <s v="photography/people"/>
    <n v="4.3"/>
    <n v="88.6875"/>
    <x v="1982"/>
    <x v="1983"/>
    <x v="8"/>
    <s v="people"/>
  </r>
  <r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1983"/>
    <x v="1984"/>
    <x v="8"/>
    <s v="people"/>
  </r>
  <r>
    <n v="1600"/>
    <n v="51"/>
    <x v="2"/>
    <s v="GB"/>
    <s v="GBP"/>
    <n v="1470178800"/>
    <n v="1467650771"/>
    <b v="0"/>
    <n v="4"/>
    <b v="0"/>
    <s v="photography/people"/>
    <n v="3.1875"/>
    <n v="12.75"/>
    <x v="1984"/>
    <x v="1985"/>
    <x v="8"/>
    <s v="people"/>
  </r>
  <r>
    <n v="2000"/>
    <n v="1"/>
    <x v="2"/>
    <s v="GB"/>
    <s v="GBP"/>
    <n v="1457947483"/>
    <n v="1455359083"/>
    <b v="0"/>
    <n v="1"/>
    <b v="0"/>
    <s v="photography/people"/>
    <n v="0.05"/>
    <n v="1"/>
    <x v="1985"/>
    <x v="1986"/>
    <x v="8"/>
    <s v="people"/>
  </r>
  <r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1986"/>
    <x v="1987"/>
    <x v="8"/>
    <s v="people"/>
  </r>
  <r>
    <n v="6000"/>
    <n v="25"/>
    <x v="2"/>
    <s v="US"/>
    <s v="USD"/>
    <n v="1440094742"/>
    <n v="1437502742"/>
    <b v="0"/>
    <n v="1"/>
    <b v="0"/>
    <s v="photography/people"/>
    <n v="0.41666666666666669"/>
    <n v="25"/>
    <x v="1987"/>
    <x v="1988"/>
    <x v="8"/>
    <s v="people"/>
  </r>
  <r>
    <n v="5000"/>
    <n v="50"/>
    <x v="2"/>
    <s v="US"/>
    <s v="USD"/>
    <n v="1481473208"/>
    <n v="1478881208"/>
    <b v="0"/>
    <n v="1"/>
    <b v="0"/>
    <s v="photography/people"/>
    <n v="1"/>
    <n v="50"/>
    <x v="1988"/>
    <x v="1989"/>
    <x v="8"/>
    <s v="people"/>
  </r>
  <r>
    <n v="3000"/>
    <n v="509"/>
    <x v="2"/>
    <s v="US"/>
    <s v="USD"/>
    <n v="1455338532"/>
    <n v="1454042532"/>
    <b v="0"/>
    <n v="5"/>
    <b v="0"/>
    <s v="photography/people"/>
    <n v="16.966666666666665"/>
    <n v="101.8"/>
    <x v="1989"/>
    <x v="1990"/>
    <x v="8"/>
    <s v="people"/>
  </r>
  <r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1990"/>
    <x v="1991"/>
    <x v="8"/>
    <s v="people"/>
  </r>
  <r>
    <n v="1500"/>
    <n v="2"/>
    <x v="2"/>
    <s v="US"/>
    <s v="USD"/>
    <n v="1424229991"/>
    <n v="1421637991"/>
    <b v="0"/>
    <n v="2"/>
    <b v="0"/>
    <s v="photography/people"/>
    <n v="0.13333333333333333"/>
    <n v="1"/>
    <x v="1991"/>
    <x v="1992"/>
    <x v="8"/>
    <s v="people"/>
  </r>
  <r>
    <n v="2000"/>
    <n v="0"/>
    <x v="2"/>
    <s v="GB"/>
    <s v="GBP"/>
    <n v="1450706837"/>
    <n v="1448114837"/>
    <b v="0"/>
    <n v="0"/>
    <b v="0"/>
    <s v="photography/people"/>
    <n v="0"/>
    <e v="#DIV/0!"/>
    <x v="1992"/>
    <x v="1993"/>
    <x v="8"/>
    <s v="people"/>
  </r>
  <r>
    <n v="3200"/>
    <n v="0"/>
    <x v="2"/>
    <s v="US"/>
    <s v="USD"/>
    <n v="1481072942"/>
    <n v="1475885342"/>
    <b v="0"/>
    <n v="0"/>
    <b v="0"/>
    <s v="photography/people"/>
    <n v="0"/>
    <e v="#DIV/0!"/>
    <x v="1993"/>
    <x v="1994"/>
    <x v="8"/>
    <s v="people"/>
  </r>
  <r>
    <n v="1000"/>
    <n v="78"/>
    <x v="2"/>
    <s v="CA"/>
    <s v="CAD"/>
    <n v="1437082736"/>
    <n v="1435354736"/>
    <b v="0"/>
    <n v="3"/>
    <b v="0"/>
    <s v="photography/people"/>
    <n v="7.8"/>
    <n v="26"/>
    <x v="1994"/>
    <x v="1995"/>
    <x v="8"/>
    <s v="people"/>
  </r>
  <r>
    <n v="133800"/>
    <n v="0"/>
    <x v="2"/>
    <s v="US"/>
    <s v="USD"/>
    <n v="1405021211"/>
    <n v="1402429211"/>
    <b v="0"/>
    <n v="0"/>
    <b v="0"/>
    <s v="photography/people"/>
    <n v="0"/>
    <e v="#DIV/0!"/>
    <x v="1995"/>
    <x v="1996"/>
    <x v="8"/>
    <s v="people"/>
  </r>
  <r>
    <n v="6500"/>
    <n v="0"/>
    <x v="2"/>
    <s v="US"/>
    <s v="USD"/>
    <n v="1409091612"/>
    <n v="1406499612"/>
    <b v="0"/>
    <n v="0"/>
    <b v="0"/>
    <s v="photography/people"/>
    <n v="0"/>
    <e v="#DIV/0!"/>
    <x v="1996"/>
    <x v="1997"/>
    <x v="8"/>
    <s v="people"/>
  </r>
  <r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1997"/>
    <x v="1998"/>
    <x v="8"/>
    <s v="people"/>
  </r>
  <r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1998"/>
    <x v="1999"/>
    <x v="8"/>
    <s v="people"/>
  </r>
  <r>
    <n v="5000"/>
    <n v="625"/>
    <x v="2"/>
    <s v="CA"/>
    <s v="CAD"/>
    <n v="1452120613"/>
    <n v="1449528613"/>
    <b v="0"/>
    <n v="25"/>
    <b v="0"/>
    <s v="photography/people"/>
    <n v="12.5"/>
    <n v="25"/>
    <x v="1999"/>
    <x v="2000"/>
    <x v="8"/>
    <s v="people"/>
  </r>
  <r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000"/>
    <x v="2001"/>
    <x v="2"/>
    <s v="hardware"/>
  </r>
  <r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001"/>
    <x v="2002"/>
    <x v="2"/>
    <s v="hardware"/>
  </r>
  <r>
    <n v="500"/>
    <n v="1560"/>
    <x v="0"/>
    <s v="US"/>
    <s v="USD"/>
    <n v="1278111600"/>
    <n v="1276830052"/>
    <b v="1"/>
    <n v="17"/>
    <b v="1"/>
    <s v="technology/hardware"/>
    <n v="312"/>
    <n v="91.764705882352942"/>
    <x v="2002"/>
    <x v="2003"/>
    <x v="2"/>
    <s v="hardware"/>
  </r>
  <r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003"/>
    <x v="2004"/>
    <x v="2"/>
    <s v="hardware"/>
  </r>
  <r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004"/>
    <x v="2005"/>
    <x v="2"/>
    <s v="hardware"/>
  </r>
  <r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005"/>
    <x v="2006"/>
    <x v="2"/>
    <s v="hardware"/>
  </r>
  <r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006"/>
    <x v="2007"/>
    <x v="2"/>
    <s v="hardware"/>
  </r>
  <r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007"/>
    <x v="2008"/>
    <x v="2"/>
    <s v="hardware"/>
  </r>
  <r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008"/>
    <x v="2009"/>
    <x v="2"/>
    <s v="hardware"/>
  </r>
  <r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009"/>
    <x v="2010"/>
    <x v="2"/>
    <s v="hardware"/>
  </r>
  <r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010"/>
    <x v="2011"/>
    <x v="2"/>
    <s v="hardware"/>
  </r>
  <r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011"/>
    <x v="2012"/>
    <x v="2"/>
    <s v="hardware"/>
  </r>
  <r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012"/>
    <x v="2013"/>
    <x v="2"/>
    <s v="hardware"/>
  </r>
  <r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013"/>
    <x v="2014"/>
    <x v="2"/>
    <s v="hardware"/>
  </r>
  <r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014"/>
    <x v="2015"/>
    <x v="2"/>
    <s v="hardware"/>
  </r>
  <r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015"/>
    <x v="2016"/>
    <x v="2"/>
    <s v="hardware"/>
  </r>
  <r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016"/>
    <x v="2017"/>
    <x v="2"/>
    <s v="hardware"/>
  </r>
  <r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017"/>
    <x v="2018"/>
    <x v="2"/>
    <s v="hardware"/>
  </r>
  <r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018"/>
    <x v="2019"/>
    <x v="2"/>
    <s v="hardware"/>
  </r>
  <r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019"/>
    <x v="2020"/>
    <x v="2"/>
    <s v="hardware"/>
  </r>
  <r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020"/>
    <x v="2021"/>
    <x v="2"/>
    <s v="hardware"/>
  </r>
  <r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021"/>
    <x v="2022"/>
    <x v="2"/>
    <s v="hardware"/>
  </r>
  <r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022"/>
    <x v="2023"/>
    <x v="2"/>
    <s v="hardware"/>
  </r>
  <r>
    <n v="4000"/>
    <n v="23414"/>
    <x v="0"/>
    <s v="US"/>
    <s v="USD"/>
    <n v="1344826800"/>
    <n v="1341875544"/>
    <b v="1"/>
    <n v="105"/>
    <b v="1"/>
    <s v="technology/hardware"/>
    <n v="585.35"/>
    <n v="222.99047619047619"/>
    <x v="2023"/>
    <x v="2024"/>
    <x v="2"/>
    <s v="hardware"/>
  </r>
  <r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024"/>
    <x v="2025"/>
    <x v="2"/>
    <s v="hardware"/>
  </r>
  <r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025"/>
    <x v="2026"/>
    <x v="2"/>
    <s v="hardware"/>
  </r>
  <r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026"/>
    <x v="2027"/>
    <x v="2"/>
    <s v="hardware"/>
  </r>
  <r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027"/>
    <x v="2028"/>
    <x v="2"/>
    <s v="hardware"/>
  </r>
  <r>
    <n v="2500"/>
    <n v="9030"/>
    <x v="0"/>
    <s v="US"/>
    <s v="USD"/>
    <n v="1409099481"/>
    <n v="1406507481"/>
    <b v="1"/>
    <n v="94"/>
    <b v="1"/>
    <s v="technology/hardware"/>
    <n v="361.2"/>
    <n v="96.063829787234042"/>
    <x v="2028"/>
    <x v="2029"/>
    <x v="2"/>
    <s v="hardware"/>
  </r>
  <r>
    <n v="32768"/>
    <n v="74134"/>
    <x v="0"/>
    <s v="GB"/>
    <s v="GBP"/>
    <n v="1354233296"/>
    <n v="1351641296"/>
    <b v="1"/>
    <n v="625"/>
    <b v="1"/>
    <s v="technology/hardware"/>
    <n v="226.239013671875"/>
    <n v="118.6144"/>
    <x v="2029"/>
    <x v="2030"/>
    <x v="2"/>
    <s v="hardware"/>
  </r>
  <r>
    <n v="50000"/>
    <n v="60175"/>
    <x v="0"/>
    <s v="NL"/>
    <s v="EUR"/>
    <n v="1420765200"/>
    <n v="1417506853"/>
    <b v="1"/>
    <n v="508"/>
    <b v="1"/>
    <s v="technology/hardware"/>
    <n v="120.35"/>
    <n v="118.45472440944881"/>
    <x v="2030"/>
    <x v="2031"/>
    <x v="2"/>
    <s v="hardware"/>
  </r>
  <r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031"/>
    <x v="2032"/>
    <x v="2"/>
    <s v="hardware"/>
  </r>
  <r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032"/>
    <x v="2033"/>
    <x v="2"/>
    <s v="hardware"/>
  </r>
  <r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033"/>
    <x v="2034"/>
    <x v="2"/>
    <s v="hardware"/>
  </r>
  <r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034"/>
    <x v="2035"/>
    <x v="2"/>
    <s v="hardware"/>
  </r>
  <r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035"/>
    <x v="2036"/>
    <x v="2"/>
    <s v="hardware"/>
  </r>
  <r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036"/>
    <x v="2037"/>
    <x v="2"/>
    <s v="hardware"/>
  </r>
  <r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037"/>
    <x v="2038"/>
    <x v="2"/>
    <s v="hardware"/>
  </r>
  <r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038"/>
    <x v="2039"/>
    <x v="2"/>
    <s v="hardware"/>
  </r>
  <r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039"/>
    <x v="2040"/>
    <x v="2"/>
    <s v="hardware"/>
  </r>
  <r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040"/>
    <x v="2041"/>
    <x v="2"/>
    <s v="hardware"/>
  </r>
  <r>
    <n v="10000"/>
    <n v="12353"/>
    <x v="0"/>
    <s v="US"/>
    <s v="USD"/>
    <n v="1453481974"/>
    <n v="1448297974"/>
    <b v="0"/>
    <n v="140"/>
    <b v="1"/>
    <s v="technology/hardware"/>
    <n v="123.53"/>
    <n v="88.23571428571428"/>
    <x v="2041"/>
    <x v="2042"/>
    <x v="2"/>
    <s v="hardware"/>
  </r>
  <r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042"/>
    <x v="2043"/>
    <x v="2"/>
    <s v="hardware"/>
  </r>
  <r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043"/>
    <x v="2044"/>
    <x v="2"/>
    <s v="hardware"/>
  </r>
  <r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044"/>
    <x v="2045"/>
    <x v="2"/>
    <s v="hardware"/>
  </r>
  <r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045"/>
    <x v="2046"/>
    <x v="2"/>
    <s v="hardware"/>
  </r>
  <r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046"/>
    <x v="2047"/>
    <x v="2"/>
    <s v="hardware"/>
  </r>
  <r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047"/>
    <x v="2048"/>
    <x v="2"/>
    <s v="hardware"/>
  </r>
  <r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048"/>
    <x v="2049"/>
    <x v="2"/>
    <s v="hardware"/>
  </r>
  <r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049"/>
    <x v="2050"/>
    <x v="2"/>
    <s v="hardware"/>
  </r>
  <r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050"/>
    <x v="2051"/>
    <x v="2"/>
    <s v="hardware"/>
  </r>
  <r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051"/>
    <x v="2052"/>
    <x v="2"/>
    <s v="hardware"/>
  </r>
  <r>
    <n v="5000"/>
    <n v="5051"/>
    <x v="0"/>
    <s v="US"/>
    <s v="USD"/>
    <n v="1448466551"/>
    <n v="1445870951"/>
    <b v="0"/>
    <n v="121"/>
    <b v="1"/>
    <s v="technology/hardware"/>
    <n v="101.02"/>
    <n v="41.743801652892564"/>
    <x v="2052"/>
    <x v="2053"/>
    <x v="2"/>
    <s v="hardware"/>
  </r>
  <r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053"/>
    <x v="2054"/>
    <x v="2"/>
    <s v="hardware"/>
  </r>
  <r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054"/>
    <x v="2055"/>
    <x v="2"/>
    <s v="hardware"/>
  </r>
  <r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055"/>
    <x v="2056"/>
    <x v="2"/>
    <s v="hardware"/>
  </r>
  <r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056"/>
    <x v="2057"/>
    <x v="2"/>
    <s v="hardware"/>
  </r>
  <r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057"/>
    <x v="2058"/>
    <x v="2"/>
    <s v="hardware"/>
  </r>
  <r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058"/>
    <x v="2059"/>
    <x v="2"/>
    <s v="hardware"/>
  </r>
  <r>
    <n v="25000"/>
    <n v="49100"/>
    <x v="0"/>
    <s v="US"/>
    <s v="USD"/>
    <n v="1406129150"/>
    <n v="1400945150"/>
    <b v="0"/>
    <n v="1364"/>
    <b v="1"/>
    <s v="technology/hardware"/>
    <n v="196.4"/>
    <n v="35.997067448680355"/>
    <x v="2059"/>
    <x v="2060"/>
    <x v="2"/>
    <s v="hardware"/>
  </r>
  <r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060"/>
    <x v="2061"/>
    <x v="2"/>
    <s v="hardware"/>
  </r>
  <r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061"/>
    <x v="2062"/>
    <x v="2"/>
    <s v="hardware"/>
  </r>
  <r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062"/>
    <x v="2063"/>
    <x v="2"/>
    <s v="hardware"/>
  </r>
  <r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063"/>
    <x v="2064"/>
    <x v="2"/>
    <s v="hardware"/>
  </r>
  <r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064"/>
    <x v="2065"/>
    <x v="2"/>
    <s v="hardware"/>
  </r>
  <r>
    <n v="2000"/>
    <n v="4372"/>
    <x v="0"/>
    <s v="US"/>
    <s v="USD"/>
    <n v="1408818683"/>
    <n v="1406226683"/>
    <b v="0"/>
    <n v="65"/>
    <b v="1"/>
    <s v="technology/hardware"/>
    <n v="218.6"/>
    <n v="67.261538461538464"/>
    <x v="2065"/>
    <x v="2066"/>
    <x v="2"/>
    <s v="hardware"/>
  </r>
  <r>
    <n v="495"/>
    <n v="628"/>
    <x v="0"/>
    <s v="GB"/>
    <s v="GBP"/>
    <n v="1432499376"/>
    <n v="1429648176"/>
    <b v="0"/>
    <n v="10"/>
    <b v="1"/>
    <s v="technology/hardware"/>
    <n v="126.86868686868686"/>
    <n v="62.8"/>
    <x v="2066"/>
    <x v="2067"/>
    <x v="2"/>
    <s v="hardware"/>
  </r>
  <r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067"/>
    <x v="2068"/>
    <x v="2"/>
    <s v="hardware"/>
  </r>
  <r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068"/>
    <x v="2069"/>
    <x v="2"/>
    <s v="hardware"/>
  </r>
  <r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069"/>
    <x v="2070"/>
    <x v="2"/>
    <s v="hardware"/>
  </r>
  <r>
    <n v="20000"/>
    <n v="56146"/>
    <x v="0"/>
    <s v="US"/>
    <s v="USD"/>
    <n v="1475390484"/>
    <n v="1471502484"/>
    <b v="0"/>
    <n v="278"/>
    <b v="1"/>
    <s v="technology/hardware"/>
    <n v="280.73"/>
    <n v="201.96402877697841"/>
    <x v="2070"/>
    <x v="2071"/>
    <x v="2"/>
    <s v="hardware"/>
  </r>
  <r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071"/>
    <x v="2072"/>
    <x v="2"/>
    <s v="hardware"/>
  </r>
  <r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072"/>
    <x v="2073"/>
    <x v="2"/>
    <s v="hardware"/>
  </r>
  <r>
    <n v="600"/>
    <n v="615"/>
    <x v="0"/>
    <s v="US"/>
    <s v="USD"/>
    <n v="1462564182"/>
    <n v="1459972182"/>
    <b v="0"/>
    <n v="3"/>
    <b v="1"/>
    <s v="technology/hardware"/>
    <n v="102.49999999999999"/>
    <n v="205"/>
    <x v="2073"/>
    <x v="2074"/>
    <x v="2"/>
    <s v="hardware"/>
  </r>
  <r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074"/>
    <x v="2075"/>
    <x v="2"/>
    <s v="hardware"/>
  </r>
  <r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075"/>
    <x v="2076"/>
    <x v="2"/>
    <s v="hardware"/>
  </r>
  <r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076"/>
    <x v="2077"/>
    <x v="2"/>
    <s v="hardware"/>
  </r>
  <r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077"/>
    <x v="2078"/>
    <x v="2"/>
    <s v="hardware"/>
  </r>
  <r>
    <n v="10000"/>
    <n v="28817"/>
    <x v="0"/>
    <s v="GB"/>
    <s v="GBP"/>
    <n v="1435258800"/>
    <n v="1432659793"/>
    <b v="0"/>
    <n v="607"/>
    <b v="1"/>
    <s v="technology/hardware"/>
    <n v="288.17"/>
    <n v="47.474464579901152"/>
    <x v="2078"/>
    <x v="2079"/>
    <x v="2"/>
    <s v="hardware"/>
  </r>
  <r>
    <n v="1000"/>
    <n v="5078"/>
    <x v="0"/>
    <s v="US"/>
    <s v="USD"/>
    <n v="1447286300"/>
    <n v="1444690700"/>
    <b v="0"/>
    <n v="50"/>
    <b v="1"/>
    <s v="technology/hardware"/>
    <n v="507.8"/>
    <n v="101.56"/>
    <x v="2079"/>
    <x v="2080"/>
    <x v="2"/>
    <s v="hardware"/>
  </r>
  <r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2080"/>
    <x v="2081"/>
    <x v="4"/>
    <s v="indie rock"/>
  </r>
  <r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2081"/>
    <x v="2082"/>
    <x v="4"/>
    <s v="indie rock"/>
  </r>
  <r>
    <n v="750"/>
    <n v="850"/>
    <x v="0"/>
    <s v="US"/>
    <s v="USD"/>
    <n v="1338830395"/>
    <n v="1336238395"/>
    <b v="0"/>
    <n v="25"/>
    <b v="1"/>
    <s v="music/indie rock"/>
    <n v="113.33333333333333"/>
    <n v="34"/>
    <x v="2082"/>
    <x v="2083"/>
    <x v="4"/>
    <s v="indie rock"/>
  </r>
  <r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2083"/>
    <x v="2084"/>
    <x v="4"/>
    <s v="indie rock"/>
  </r>
  <r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2084"/>
    <x v="2085"/>
    <x v="4"/>
    <s v="indie rock"/>
  </r>
  <r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2085"/>
    <x v="2086"/>
    <x v="4"/>
    <s v="indie rock"/>
  </r>
  <r>
    <n v="1500"/>
    <n v="1553"/>
    <x v="0"/>
    <s v="US"/>
    <s v="USD"/>
    <n v="1315457658"/>
    <n v="1312865658"/>
    <b v="0"/>
    <n v="25"/>
    <b v="1"/>
    <s v="music/indie rock"/>
    <n v="103.53333333333335"/>
    <n v="62.12"/>
    <x v="2086"/>
    <x v="2087"/>
    <x v="4"/>
    <s v="indie rock"/>
  </r>
  <r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2087"/>
    <x v="2088"/>
    <x v="4"/>
    <s v="indie rock"/>
  </r>
  <r>
    <n v="2500"/>
    <n v="3010.01"/>
    <x v="0"/>
    <s v="US"/>
    <s v="USD"/>
    <n v="1375408194"/>
    <n v="1372384194"/>
    <b v="0"/>
    <n v="62"/>
    <b v="1"/>
    <s v="music/indie rock"/>
    <n v="120.4004"/>
    <n v="48.54854838709678"/>
    <x v="2088"/>
    <x v="2089"/>
    <x v="4"/>
    <s v="indie rock"/>
  </r>
  <r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2089"/>
    <x v="2090"/>
    <x v="4"/>
    <s v="indie rock"/>
  </r>
  <r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2090"/>
    <x v="2091"/>
    <x v="4"/>
    <s v="indie rock"/>
  </r>
  <r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2091"/>
    <x v="2092"/>
    <x v="4"/>
    <s v="indie rock"/>
  </r>
  <r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2092"/>
    <x v="2093"/>
    <x v="4"/>
    <s v="indie rock"/>
  </r>
  <r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2093"/>
    <x v="2094"/>
    <x v="4"/>
    <s v="indie rock"/>
  </r>
  <r>
    <n v="2500"/>
    <n v="2500"/>
    <x v="0"/>
    <s v="US"/>
    <s v="USD"/>
    <n v="1317576973"/>
    <n v="1312392973"/>
    <b v="0"/>
    <n v="22"/>
    <b v="1"/>
    <s v="music/indie rock"/>
    <n v="100"/>
    <n v="113.63636363636364"/>
    <x v="2094"/>
    <x v="2095"/>
    <x v="4"/>
    <s v="indie rock"/>
  </r>
  <r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2095"/>
    <x v="2096"/>
    <x v="4"/>
    <s v="indie rock"/>
  </r>
  <r>
    <n v="3000"/>
    <n v="3000"/>
    <x v="0"/>
    <s v="US"/>
    <s v="USD"/>
    <n v="1322751735"/>
    <n v="1317564135"/>
    <b v="0"/>
    <n v="38"/>
    <b v="1"/>
    <s v="music/indie rock"/>
    <n v="100"/>
    <n v="78.94736842105263"/>
    <x v="2096"/>
    <x v="2097"/>
    <x v="4"/>
    <s v="indie rock"/>
  </r>
  <r>
    <n v="6000"/>
    <n v="6020"/>
    <x v="0"/>
    <s v="US"/>
    <s v="USD"/>
    <n v="1331174635"/>
    <n v="1328582635"/>
    <b v="0"/>
    <n v="32"/>
    <b v="1"/>
    <s v="music/indie rock"/>
    <n v="100.33333333333334"/>
    <n v="188.125"/>
    <x v="2097"/>
    <x v="2098"/>
    <x v="4"/>
    <s v="indie rock"/>
  </r>
  <r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2098"/>
    <x v="2099"/>
    <x v="4"/>
    <s v="indie rock"/>
  </r>
  <r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2099"/>
    <x v="2100"/>
    <x v="4"/>
    <s v="indie rock"/>
  </r>
  <r>
    <n v="2000"/>
    <n v="2265"/>
    <x v="0"/>
    <s v="US"/>
    <s v="USD"/>
    <n v="1329104114"/>
    <n v="1323920114"/>
    <b v="0"/>
    <n v="44"/>
    <b v="1"/>
    <s v="music/indie rock"/>
    <n v="113.25"/>
    <n v="51.477272727272727"/>
    <x v="2100"/>
    <x v="2101"/>
    <x v="4"/>
    <s v="indie rock"/>
  </r>
  <r>
    <n v="1000"/>
    <n v="1360"/>
    <x v="0"/>
    <s v="US"/>
    <s v="USD"/>
    <n v="1304628648"/>
    <n v="1302036648"/>
    <b v="0"/>
    <n v="38"/>
    <b v="1"/>
    <s v="music/indie rock"/>
    <n v="136"/>
    <n v="35.789473684210527"/>
    <x v="2101"/>
    <x v="2102"/>
    <x v="4"/>
    <s v="indie rock"/>
  </r>
  <r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2102"/>
    <x v="2103"/>
    <x v="4"/>
    <s v="indie rock"/>
  </r>
  <r>
    <n v="800"/>
    <n v="1036"/>
    <x v="0"/>
    <s v="US"/>
    <s v="USD"/>
    <n v="1369958400"/>
    <n v="1367286434"/>
    <b v="0"/>
    <n v="37"/>
    <b v="1"/>
    <s v="music/indie rock"/>
    <n v="129.5"/>
    <n v="28"/>
    <x v="2103"/>
    <x v="2104"/>
    <x v="4"/>
    <s v="indie rock"/>
  </r>
  <r>
    <n v="2000"/>
    <n v="5080"/>
    <x v="0"/>
    <s v="US"/>
    <s v="USD"/>
    <n v="1416542400"/>
    <n v="1415472953"/>
    <b v="0"/>
    <n v="99"/>
    <b v="1"/>
    <s v="music/indie rock"/>
    <n v="254"/>
    <n v="51.313131313131315"/>
    <x v="2104"/>
    <x v="2105"/>
    <x v="4"/>
    <s v="indie rock"/>
  </r>
  <r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2105"/>
    <x v="2106"/>
    <x v="4"/>
    <s v="indie rock"/>
  </r>
  <r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2106"/>
    <x v="2107"/>
    <x v="4"/>
    <s v="indie rock"/>
  </r>
  <r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2107"/>
    <x v="2108"/>
    <x v="4"/>
    <s v="indie rock"/>
  </r>
  <r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2108"/>
    <x v="2109"/>
    <x v="4"/>
    <s v="indie rock"/>
  </r>
  <r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2109"/>
    <x v="2110"/>
    <x v="4"/>
    <s v="indie rock"/>
  </r>
  <r>
    <n v="2000"/>
    <n v="2130"/>
    <x v="0"/>
    <s v="US"/>
    <s v="USD"/>
    <n v="1313370000"/>
    <n v="1307594625"/>
    <b v="0"/>
    <n v="39"/>
    <b v="1"/>
    <s v="music/indie rock"/>
    <n v="106.5"/>
    <n v="54.615384615384613"/>
    <x v="2110"/>
    <x v="2111"/>
    <x v="4"/>
    <s v="indie rock"/>
  </r>
  <r>
    <n v="300"/>
    <n v="300"/>
    <x v="0"/>
    <s v="US"/>
    <s v="USD"/>
    <n v="1366064193"/>
    <n v="1364854593"/>
    <b v="0"/>
    <n v="11"/>
    <b v="1"/>
    <s v="music/indie rock"/>
    <n v="100"/>
    <n v="27.272727272727273"/>
    <x v="2111"/>
    <x v="2112"/>
    <x v="4"/>
    <s v="indie rock"/>
  </r>
  <r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2112"/>
    <x v="2113"/>
    <x v="4"/>
    <s v="indie rock"/>
  </r>
  <r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2113"/>
    <x v="2114"/>
    <x v="4"/>
    <s v="indie rock"/>
  </r>
  <r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2114"/>
    <x v="2115"/>
    <x v="4"/>
    <s v="indie rock"/>
  </r>
  <r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2115"/>
    <x v="2116"/>
    <x v="4"/>
    <s v="indie rock"/>
  </r>
  <r>
    <n v="1200"/>
    <n v="1773"/>
    <x v="0"/>
    <s v="US"/>
    <s v="USD"/>
    <n v="1445921940"/>
    <n v="1444699549"/>
    <b v="0"/>
    <n v="35"/>
    <b v="1"/>
    <s v="music/indie rock"/>
    <n v="147.75"/>
    <n v="50.657142857142858"/>
    <x v="2116"/>
    <x v="2117"/>
    <x v="4"/>
    <s v="indie rock"/>
  </r>
  <r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2117"/>
    <x v="2118"/>
    <x v="4"/>
    <s v="indie rock"/>
  </r>
  <r>
    <n v="2000"/>
    <n v="2015"/>
    <x v="0"/>
    <s v="US"/>
    <s v="USD"/>
    <n v="1345086445"/>
    <n v="1342494445"/>
    <b v="0"/>
    <n v="22"/>
    <b v="1"/>
    <s v="music/indie rock"/>
    <n v="100.75"/>
    <n v="91.590909090909093"/>
    <x v="2118"/>
    <x v="2119"/>
    <x v="4"/>
    <s v="indie rock"/>
  </r>
  <r>
    <n v="8000"/>
    <n v="8070.43"/>
    <x v="0"/>
    <s v="US"/>
    <s v="USD"/>
    <n v="1388617736"/>
    <n v="1384384136"/>
    <b v="0"/>
    <n v="69"/>
    <b v="1"/>
    <s v="music/indie rock"/>
    <n v="100.880375"/>
    <n v="116.96275362318841"/>
    <x v="2119"/>
    <x v="2120"/>
    <x v="4"/>
    <s v="indie rock"/>
  </r>
  <r>
    <n v="50000"/>
    <n v="284"/>
    <x v="2"/>
    <s v="CH"/>
    <s v="CHF"/>
    <n v="1484156948"/>
    <n v="1481564948"/>
    <b v="0"/>
    <n v="10"/>
    <b v="0"/>
    <s v="games/video games"/>
    <n v="0.56800000000000006"/>
    <n v="28.4"/>
    <x v="2120"/>
    <x v="2121"/>
    <x v="6"/>
    <s v="video games"/>
  </r>
  <r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2121"/>
    <x v="2122"/>
    <x v="6"/>
    <s v="video games"/>
  </r>
  <r>
    <n v="500"/>
    <n v="50"/>
    <x v="2"/>
    <s v="US"/>
    <s v="USD"/>
    <n v="1268636340"/>
    <n v="1263982307"/>
    <b v="0"/>
    <n v="5"/>
    <b v="0"/>
    <s v="games/video games"/>
    <n v="10"/>
    <n v="10"/>
    <x v="2122"/>
    <x v="2123"/>
    <x v="6"/>
    <s v="video games"/>
  </r>
  <r>
    <n v="1100"/>
    <n v="115"/>
    <x v="2"/>
    <s v="US"/>
    <s v="USD"/>
    <n v="1291093200"/>
    <n v="1286930435"/>
    <b v="0"/>
    <n v="5"/>
    <b v="0"/>
    <s v="games/video games"/>
    <n v="10.454545454545453"/>
    <n v="23"/>
    <x v="2123"/>
    <x v="2124"/>
    <x v="6"/>
    <s v="video games"/>
  </r>
  <r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2124"/>
    <x v="2125"/>
    <x v="6"/>
    <s v="video games"/>
  </r>
  <r>
    <n v="20000"/>
    <n v="10"/>
    <x v="2"/>
    <s v="US"/>
    <s v="USD"/>
    <n v="1418080887"/>
    <n v="1415488887"/>
    <b v="0"/>
    <n v="2"/>
    <b v="0"/>
    <s v="games/video games"/>
    <n v="0.05"/>
    <n v="5"/>
    <x v="2125"/>
    <x v="2126"/>
    <x v="6"/>
    <s v="video games"/>
  </r>
  <r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2126"/>
    <x v="2127"/>
    <x v="6"/>
    <s v="video games"/>
  </r>
  <r>
    <n v="15000"/>
    <n v="25"/>
    <x v="2"/>
    <s v="CA"/>
    <s v="CAD"/>
    <n v="1411324369"/>
    <n v="1406140369"/>
    <b v="0"/>
    <n v="1"/>
    <b v="0"/>
    <s v="games/video games"/>
    <n v="0.16666666666666669"/>
    <n v="25"/>
    <x v="2127"/>
    <x v="2128"/>
    <x v="6"/>
    <s v="video games"/>
  </r>
  <r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2128"/>
    <x v="2129"/>
    <x v="6"/>
    <s v="video games"/>
  </r>
  <r>
    <n v="42000"/>
    <n v="85"/>
    <x v="2"/>
    <s v="US"/>
    <s v="USD"/>
    <n v="1408154663"/>
    <n v="1405130663"/>
    <b v="0"/>
    <n v="4"/>
    <b v="0"/>
    <s v="games/video games"/>
    <n v="0.20238095238095236"/>
    <n v="21.25"/>
    <x v="2129"/>
    <x v="2130"/>
    <x v="6"/>
    <s v="video games"/>
  </r>
  <r>
    <n v="500"/>
    <n v="25"/>
    <x v="2"/>
    <s v="US"/>
    <s v="USD"/>
    <n v="1436677091"/>
    <n v="1434085091"/>
    <b v="0"/>
    <n v="3"/>
    <b v="0"/>
    <s v="games/video games"/>
    <n v="5"/>
    <n v="8.3333333333333339"/>
    <x v="2130"/>
    <x v="2131"/>
    <x v="6"/>
    <s v="video games"/>
  </r>
  <r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2131"/>
    <x v="2132"/>
    <x v="6"/>
    <s v="video games"/>
  </r>
  <r>
    <n v="1000"/>
    <n v="16"/>
    <x v="2"/>
    <s v="US"/>
    <s v="USD"/>
    <n v="1303628340"/>
    <n v="1300328399"/>
    <b v="0"/>
    <n v="3"/>
    <b v="0"/>
    <s v="games/video games"/>
    <n v="1.6"/>
    <n v="5.333333333333333"/>
    <x v="2132"/>
    <x v="2133"/>
    <x v="6"/>
    <s v="video games"/>
  </r>
  <r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2133"/>
    <x v="2134"/>
    <x v="6"/>
    <s v="video games"/>
  </r>
  <r>
    <n v="5000"/>
    <n v="478"/>
    <x v="2"/>
    <s v="US"/>
    <s v="USD"/>
    <n v="1349392033"/>
    <n v="1346800033"/>
    <b v="0"/>
    <n v="22"/>
    <b v="0"/>
    <s v="games/video games"/>
    <n v="9.56"/>
    <n v="21.727272727272727"/>
    <x v="2134"/>
    <x v="2135"/>
    <x v="6"/>
    <s v="video games"/>
  </r>
  <r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2135"/>
    <x v="2136"/>
    <x v="6"/>
    <s v="video games"/>
  </r>
  <r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2136"/>
    <x v="2137"/>
    <x v="6"/>
    <s v="video games"/>
  </r>
  <r>
    <n v="1000"/>
    <n v="128"/>
    <x v="2"/>
    <s v="GB"/>
    <s v="GBP"/>
    <n v="1383959939"/>
    <n v="1381364339"/>
    <b v="0"/>
    <n v="12"/>
    <b v="0"/>
    <s v="games/video games"/>
    <n v="12.8"/>
    <n v="10.666666666666666"/>
    <x v="2137"/>
    <x v="2138"/>
    <x v="6"/>
    <s v="video games"/>
  </r>
  <r>
    <n v="30000"/>
    <n v="1626"/>
    <x v="2"/>
    <s v="US"/>
    <s v="USD"/>
    <n v="1478196008"/>
    <n v="1475604008"/>
    <b v="0"/>
    <n v="56"/>
    <b v="0"/>
    <s v="games/video games"/>
    <n v="5.42"/>
    <n v="29.035714285714285"/>
    <x v="2138"/>
    <x v="2139"/>
    <x v="6"/>
    <s v="video games"/>
  </r>
  <r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2139"/>
    <x v="2140"/>
    <x v="6"/>
    <s v="video games"/>
  </r>
  <r>
    <n v="15000"/>
    <n v="0"/>
    <x v="2"/>
    <s v="US"/>
    <s v="USD"/>
    <n v="1415947159"/>
    <n v="1413351559"/>
    <b v="0"/>
    <n v="0"/>
    <b v="0"/>
    <s v="games/video games"/>
    <n v="0"/>
    <e v="#DIV/0!"/>
    <x v="2140"/>
    <x v="2141"/>
    <x v="6"/>
    <s v="video games"/>
  </r>
  <r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2141"/>
    <x v="2142"/>
    <x v="6"/>
    <s v="video games"/>
  </r>
  <r>
    <n v="2000"/>
    <n v="225"/>
    <x v="2"/>
    <s v="US"/>
    <s v="USD"/>
    <n v="1279738800"/>
    <n v="1275599812"/>
    <b v="0"/>
    <n v="5"/>
    <b v="0"/>
    <s v="games/video games"/>
    <n v="11.25"/>
    <n v="45"/>
    <x v="2142"/>
    <x v="2143"/>
    <x v="6"/>
    <s v="video games"/>
  </r>
  <r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2143"/>
    <x v="2144"/>
    <x v="6"/>
    <s v="video games"/>
  </r>
  <r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2144"/>
    <x v="2145"/>
    <x v="6"/>
    <s v="video games"/>
  </r>
  <r>
    <n v="5000"/>
    <n v="1"/>
    <x v="2"/>
    <s v="US"/>
    <s v="USD"/>
    <n v="1455207510"/>
    <n v="1453997910"/>
    <b v="0"/>
    <n v="1"/>
    <b v="0"/>
    <s v="games/video games"/>
    <n v="0.02"/>
    <n v="1"/>
    <x v="2145"/>
    <x v="2146"/>
    <x v="6"/>
    <s v="video games"/>
  </r>
  <r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2146"/>
    <x v="2147"/>
    <x v="6"/>
    <s v="video games"/>
  </r>
  <r>
    <n v="100"/>
    <n v="2"/>
    <x v="2"/>
    <s v="GB"/>
    <s v="GBP"/>
    <n v="1427992582"/>
    <n v="1425404182"/>
    <b v="0"/>
    <n v="2"/>
    <b v="0"/>
    <s v="games/video games"/>
    <n v="2"/>
    <n v="1"/>
    <x v="2147"/>
    <x v="2148"/>
    <x v="6"/>
    <s v="video games"/>
  </r>
  <r>
    <n v="2000"/>
    <n v="0"/>
    <x v="2"/>
    <s v="US"/>
    <s v="USD"/>
    <n v="1280534400"/>
    <n v="1277512556"/>
    <b v="0"/>
    <n v="0"/>
    <b v="0"/>
    <s v="games/video games"/>
    <n v="0"/>
    <e v="#DIV/0!"/>
    <x v="2148"/>
    <x v="2149"/>
    <x v="6"/>
    <s v="video games"/>
  </r>
  <r>
    <n v="50000"/>
    <n v="405"/>
    <x v="2"/>
    <s v="NO"/>
    <s v="NOK"/>
    <n v="1468392599"/>
    <n v="1465800599"/>
    <b v="0"/>
    <n v="4"/>
    <b v="0"/>
    <s v="games/video games"/>
    <n v="0.80999999999999994"/>
    <n v="101.25"/>
    <x v="2149"/>
    <x v="2150"/>
    <x v="6"/>
    <s v="video games"/>
  </r>
  <r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2150"/>
    <x v="2151"/>
    <x v="6"/>
    <s v="video games"/>
  </r>
  <r>
    <n v="30000"/>
    <n v="50"/>
    <x v="2"/>
    <s v="US"/>
    <s v="USD"/>
    <n v="1394909909"/>
    <n v="1392321509"/>
    <b v="0"/>
    <n v="4"/>
    <b v="0"/>
    <s v="games/video games"/>
    <n v="0.16666666666666669"/>
    <n v="12.5"/>
    <x v="2151"/>
    <x v="2152"/>
    <x v="6"/>
    <s v="video games"/>
  </r>
  <r>
    <n v="372625"/>
    <n v="34"/>
    <x v="2"/>
    <s v="US"/>
    <s v="USD"/>
    <n v="1420876740"/>
    <n v="1417470718"/>
    <b v="0"/>
    <n v="4"/>
    <b v="0"/>
    <s v="games/video games"/>
    <n v="9.124454880912446E-3"/>
    <n v="8.5"/>
    <x v="2152"/>
    <x v="2153"/>
    <x v="6"/>
    <s v="video games"/>
  </r>
  <r>
    <n v="250"/>
    <n v="2"/>
    <x v="2"/>
    <s v="US"/>
    <s v="USD"/>
    <n v="1390921827"/>
    <n v="1389193827"/>
    <b v="0"/>
    <n v="2"/>
    <b v="0"/>
    <s v="games/video games"/>
    <n v="0.8"/>
    <n v="1"/>
    <x v="2153"/>
    <x v="2154"/>
    <x v="6"/>
    <s v="video games"/>
  </r>
  <r>
    <n v="5000"/>
    <n v="115"/>
    <x v="2"/>
    <s v="GB"/>
    <s v="GBP"/>
    <n v="1459443385"/>
    <n v="1456854985"/>
    <b v="0"/>
    <n v="5"/>
    <b v="0"/>
    <s v="games/video games"/>
    <n v="2.2999999999999998"/>
    <n v="23"/>
    <x v="2154"/>
    <x v="2155"/>
    <x v="6"/>
    <s v="video games"/>
  </r>
  <r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2155"/>
    <x v="2156"/>
    <x v="6"/>
    <s v="video games"/>
  </r>
  <r>
    <n v="75000"/>
    <n v="21144"/>
    <x v="2"/>
    <s v="US"/>
    <s v="USD"/>
    <n v="1482479940"/>
    <n v="1479684783"/>
    <b v="0"/>
    <n v="57"/>
    <b v="0"/>
    <s v="games/video games"/>
    <n v="28.192"/>
    <n v="370.94736842105266"/>
    <x v="2156"/>
    <x v="2157"/>
    <x v="6"/>
    <s v="video games"/>
  </r>
  <r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2157"/>
    <x v="2158"/>
    <x v="6"/>
    <s v="video games"/>
  </r>
  <r>
    <n v="3600"/>
    <n v="26"/>
    <x v="2"/>
    <s v="US"/>
    <s v="USD"/>
    <n v="1310837574"/>
    <n v="1308245574"/>
    <b v="0"/>
    <n v="2"/>
    <b v="0"/>
    <s v="games/video games"/>
    <n v="0.72222222222222221"/>
    <n v="13"/>
    <x v="2158"/>
    <x v="2159"/>
    <x v="6"/>
    <s v="video games"/>
  </r>
  <r>
    <n v="10000"/>
    <n v="85"/>
    <x v="2"/>
    <s v="US"/>
    <s v="USD"/>
    <n v="1337447105"/>
    <n v="1334855105"/>
    <b v="0"/>
    <n v="16"/>
    <b v="0"/>
    <s v="games/video games"/>
    <n v="0.85000000000000009"/>
    <n v="5.3125"/>
    <x v="2159"/>
    <x v="2160"/>
    <x v="6"/>
    <s v="video games"/>
  </r>
  <r>
    <n v="400"/>
    <n v="463"/>
    <x v="0"/>
    <s v="US"/>
    <s v="USD"/>
    <n v="1443040059"/>
    <n v="1440448059"/>
    <b v="0"/>
    <n v="13"/>
    <b v="1"/>
    <s v="music/rock"/>
    <n v="115.75"/>
    <n v="35.615384615384613"/>
    <x v="2160"/>
    <x v="2161"/>
    <x v="4"/>
    <s v="rock"/>
  </r>
  <r>
    <n v="4500"/>
    <n v="5052"/>
    <x v="0"/>
    <s v="US"/>
    <s v="USD"/>
    <n v="1406226191"/>
    <n v="1403547791"/>
    <b v="0"/>
    <n v="58"/>
    <b v="1"/>
    <s v="music/rock"/>
    <n v="112.26666666666667"/>
    <n v="87.103448275862064"/>
    <x v="2161"/>
    <x v="2162"/>
    <x v="4"/>
    <s v="rock"/>
  </r>
  <r>
    <n v="2500"/>
    <n v="3305"/>
    <x v="0"/>
    <s v="US"/>
    <s v="USD"/>
    <n v="1433735400"/>
    <n v="1429306520"/>
    <b v="0"/>
    <n v="44"/>
    <b v="1"/>
    <s v="music/rock"/>
    <n v="132.20000000000002"/>
    <n v="75.11363636363636"/>
    <x v="2162"/>
    <x v="2163"/>
    <x v="4"/>
    <s v="rock"/>
  </r>
  <r>
    <n v="5500"/>
    <n v="5645"/>
    <x v="0"/>
    <s v="US"/>
    <s v="USD"/>
    <n v="1466827140"/>
    <n v="1464196414"/>
    <b v="0"/>
    <n v="83"/>
    <b v="1"/>
    <s v="music/rock"/>
    <n v="102.63636363636364"/>
    <n v="68.01204819277109"/>
    <x v="2163"/>
    <x v="2164"/>
    <x v="4"/>
    <s v="rock"/>
  </r>
  <r>
    <n v="2500"/>
    <n v="3466"/>
    <x v="0"/>
    <s v="FR"/>
    <s v="EUR"/>
    <n v="1460127635"/>
    <n v="1457539235"/>
    <b v="0"/>
    <n v="117"/>
    <b v="1"/>
    <s v="music/rock"/>
    <n v="138.64000000000001"/>
    <n v="29.623931623931625"/>
    <x v="2164"/>
    <x v="2165"/>
    <x v="4"/>
    <s v="rock"/>
  </r>
  <r>
    <n v="2000"/>
    <n v="2932"/>
    <x v="0"/>
    <s v="US"/>
    <s v="USD"/>
    <n v="1417813618"/>
    <n v="1413922018"/>
    <b v="0"/>
    <n v="32"/>
    <b v="1"/>
    <s v="music/rock"/>
    <n v="146.6"/>
    <n v="91.625"/>
    <x v="2165"/>
    <x v="2166"/>
    <x v="4"/>
    <s v="rock"/>
  </r>
  <r>
    <n v="150"/>
    <n v="180"/>
    <x v="0"/>
    <s v="US"/>
    <s v="USD"/>
    <n v="1347672937"/>
    <n v="1346463337"/>
    <b v="0"/>
    <n v="8"/>
    <b v="1"/>
    <s v="music/rock"/>
    <n v="120"/>
    <n v="22.5"/>
    <x v="2166"/>
    <x v="2167"/>
    <x v="4"/>
    <s v="rock"/>
  </r>
  <r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2167"/>
    <x v="2168"/>
    <x v="4"/>
    <s v="rock"/>
  </r>
  <r>
    <n v="153"/>
    <n v="153"/>
    <x v="0"/>
    <s v="US"/>
    <s v="USD"/>
    <n v="1488473351"/>
    <n v="1488214151"/>
    <b v="0"/>
    <n v="7"/>
    <b v="1"/>
    <s v="music/rock"/>
    <n v="100"/>
    <n v="21.857142857142858"/>
    <x v="2168"/>
    <x v="2169"/>
    <x v="4"/>
    <s v="rock"/>
  </r>
  <r>
    <n v="350"/>
    <n v="633"/>
    <x v="0"/>
    <s v="US"/>
    <s v="USD"/>
    <n v="1440266422"/>
    <n v="1436810422"/>
    <b v="0"/>
    <n v="19"/>
    <b v="1"/>
    <s v="music/rock"/>
    <n v="180.85714285714286"/>
    <n v="33.315789473684212"/>
    <x v="2169"/>
    <x v="2170"/>
    <x v="4"/>
    <s v="rock"/>
  </r>
  <r>
    <n v="4000"/>
    <n v="4243"/>
    <x v="0"/>
    <s v="US"/>
    <s v="USD"/>
    <n v="1434949200"/>
    <n v="1431903495"/>
    <b v="0"/>
    <n v="47"/>
    <b v="1"/>
    <s v="music/rock"/>
    <n v="106.075"/>
    <n v="90.276595744680847"/>
    <x v="2170"/>
    <x v="2171"/>
    <x v="4"/>
    <s v="rock"/>
  </r>
  <r>
    <n v="1000"/>
    <n v="1000"/>
    <x v="0"/>
    <s v="US"/>
    <s v="USD"/>
    <n v="1429365320"/>
    <n v="1426773320"/>
    <b v="0"/>
    <n v="13"/>
    <b v="1"/>
    <s v="music/rock"/>
    <n v="100"/>
    <n v="76.92307692307692"/>
    <x v="2171"/>
    <x v="2172"/>
    <x v="4"/>
    <s v="rock"/>
  </r>
  <r>
    <n v="4200"/>
    <n v="5331"/>
    <x v="0"/>
    <s v="US"/>
    <s v="USD"/>
    <n v="1378785540"/>
    <n v="1376066243"/>
    <b v="0"/>
    <n v="90"/>
    <b v="1"/>
    <s v="music/rock"/>
    <n v="126.92857142857143"/>
    <n v="59.233333333333334"/>
    <x v="2172"/>
    <x v="2173"/>
    <x v="4"/>
    <s v="rock"/>
  </r>
  <r>
    <n v="4000"/>
    <n v="4119"/>
    <x v="0"/>
    <s v="GB"/>
    <s v="GBP"/>
    <n v="1462453307"/>
    <n v="1459861307"/>
    <b v="0"/>
    <n v="63"/>
    <b v="1"/>
    <s v="music/rock"/>
    <n v="102.97499999999999"/>
    <n v="65.38095238095238"/>
    <x v="2173"/>
    <x v="2174"/>
    <x v="4"/>
    <s v="rock"/>
  </r>
  <r>
    <n v="700"/>
    <n v="1750"/>
    <x v="0"/>
    <s v="US"/>
    <s v="USD"/>
    <n v="1469059986"/>
    <n v="1468455186"/>
    <b v="0"/>
    <n v="26"/>
    <b v="1"/>
    <s v="music/rock"/>
    <n v="250"/>
    <n v="67.307692307692307"/>
    <x v="2174"/>
    <x v="2175"/>
    <x v="4"/>
    <s v="rock"/>
  </r>
  <r>
    <n v="5000"/>
    <n v="6301"/>
    <x v="0"/>
    <s v="US"/>
    <s v="USD"/>
    <n v="1430579509"/>
    <n v="1427987509"/>
    <b v="0"/>
    <n v="71"/>
    <b v="1"/>
    <s v="music/rock"/>
    <n v="126.02"/>
    <n v="88.74647887323944"/>
    <x v="2175"/>
    <x v="2176"/>
    <x v="4"/>
    <s v="rock"/>
  </r>
  <r>
    <n v="2500"/>
    <n v="2503"/>
    <x v="0"/>
    <s v="US"/>
    <s v="USD"/>
    <n v="1465192867"/>
    <n v="1463032867"/>
    <b v="0"/>
    <n v="38"/>
    <b v="1"/>
    <s v="music/rock"/>
    <n v="100.12"/>
    <n v="65.868421052631575"/>
    <x v="2176"/>
    <x v="2177"/>
    <x v="4"/>
    <s v="rock"/>
  </r>
  <r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2177"/>
    <x v="2178"/>
    <x v="4"/>
    <s v="rock"/>
  </r>
  <r>
    <n v="1000"/>
    <n v="1614"/>
    <x v="0"/>
    <s v="US"/>
    <s v="USD"/>
    <n v="1428725192"/>
    <n v="1426133192"/>
    <b v="0"/>
    <n v="21"/>
    <b v="1"/>
    <s v="music/rock"/>
    <n v="161.4"/>
    <n v="76.857142857142861"/>
    <x v="2178"/>
    <x v="2179"/>
    <x v="4"/>
    <s v="rock"/>
  </r>
  <r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2179"/>
    <x v="2180"/>
    <x v="4"/>
    <s v="rock"/>
  </r>
  <r>
    <n v="2000"/>
    <n v="3062"/>
    <x v="0"/>
    <s v="US"/>
    <s v="USD"/>
    <n v="1487635653"/>
    <n v="1486426053"/>
    <b v="0"/>
    <n v="53"/>
    <b v="1"/>
    <s v="games/tabletop games"/>
    <n v="153.1"/>
    <n v="57.773584905660378"/>
    <x v="2180"/>
    <x v="2181"/>
    <x v="6"/>
    <s v="tabletop games"/>
  </r>
  <r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2181"/>
    <x v="2182"/>
    <x v="6"/>
    <s v="tabletop games"/>
  </r>
  <r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2182"/>
    <x v="2183"/>
    <x v="6"/>
    <s v="tabletop games"/>
  </r>
  <r>
    <n v="10000"/>
    <n v="28474"/>
    <x v="0"/>
    <s v="US"/>
    <s v="USD"/>
    <n v="1453737600"/>
    <n v="1452530041"/>
    <b v="1"/>
    <n v="266"/>
    <b v="1"/>
    <s v="games/tabletop games"/>
    <n v="284.74"/>
    <n v="107.04511278195488"/>
    <x v="2183"/>
    <x v="2184"/>
    <x v="6"/>
    <s v="tabletop games"/>
  </r>
  <r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2184"/>
    <x v="2185"/>
    <x v="6"/>
    <s v="tabletop games"/>
  </r>
  <r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2185"/>
    <x v="2186"/>
    <x v="6"/>
    <s v="tabletop games"/>
  </r>
  <r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2186"/>
    <x v="2187"/>
    <x v="6"/>
    <s v="tabletop games"/>
  </r>
  <r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2187"/>
    <x v="2188"/>
    <x v="6"/>
    <s v="tabletop games"/>
  </r>
  <r>
    <n v="1200"/>
    <n v="6039"/>
    <x v="0"/>
    <s v="GB"/>
    <s v="GBP"/>
    <n v="1461276000"/>
    <n v="1460055300"/>
    <b v="0"/>
    <n v="88"/>
    <b v="1"/>
    <s v="games/tabletop games"/>
    <n v="503.25"/>
    <n v="68.625"/>
    <x v="2188"/>
    <x v="2189"/>
    <x v="6"/>
    <s v="tabletop games"/>
  </r>
  <r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2189"/>
    <x v="2190"/>
    <x v="6"/>
    <s v="tabletop games"/>
  </r>
  <r>
    <n v="750"/>
    <n v="898"/>
    <x v="0"/>
    <s v="GB"/>
    <s v="GBP"/>
    <n v="1487102427"/>
    <n v="1486065627"/>
    <b v="0"/>
    <n v="25"/>
    <b v="1"/>
    <s v="games/tabletop games"/>
    <n v="119.73333333333333"/>
    <n v="35.92"/>
    <x v="2190"/>
    <x v="2191"/>
    <x v="6"/>
    <s v="tabletop games"/>
  </r>
  <r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2191"/>
    <x v="2192"/>
    <x v="6"/>
    <s v="tabletop games"/>
  </r>
  <r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2192"/>
    <x v="2193"/>
    <x v="6"/>
    <s v="tabletop games"/>
  </r>
  <r>
    <n v="10000"/>
    <n v="53737"/>
    <x v="0"/>
    <s v="US"/>
    <s v="USD"/>
    <n v="1459012290"/>
    <n v="1456423890"/>
    <b v="0"/>
    <n v="878"/>
    <b v="1"/>
    <s v="games/tabletop games"/>
    <n v="537.37"/>
    <n v="61.203872437357631"/>
    <x v="2193"/>
    <x v="2194"/>
    <x v="6"/>
    <s v="tabletop games"/>
  </r>
  <r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2194"/>
    <x v="2195"/>
    <x v="6"/>
    <s v="tabletop games"/>
  </r>
  <r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2195"/>
    <x v="2196"/>
    <x v="6"/>
    <s v="tabletop games"/>
  </r>
  <r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2196"/>
    <x v="2197"/>
    <x v="6"/>
    <s v="tabletop games"/>
  </r>
  <r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2197"/>
    <x v="2198"/>
    <x v="6"/>
    <s v="tabletop games"/>
  </r>
  <r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2198"/>
    <x v="2199"/>
    <x v="6"/>
    <s v="tabletop games"/>
  </r>
  <r>
    <n v="2000"/>
    <n v="10843"/>
    <x v="0"/>
    <s v="GB"/>
    <s v="GBP"/>
    <n v="1436151600"/>
    <n v="1433775668"/>
    <b v="0"/>
    <n v="263"/>
    <b v="1"/>
    <s v="games/tabletop games"/>
    <n v="542.15"/>
    <n v="41.228136882129277"/>
    <x v="2199"/>
    <x v="2200"/>
    <x v="6"/>
    <s v="tabletop games"/>
  </r>
  <r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2200"/>
    <x v="2201"/>
    <x v="4"/>
    <s v="electronic music"/>
  </r>
  <r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2201"/>
    <x v="2202"/>
    <x v="4"/>
    <s v="electronic music"/>
  </r>
  <r>
    <n v="2000"/>
    <n v="2191"/>
    <x v="0"/>
    <s v="CA"/>
    <s v="CAD"/>
    <n v="1443127082"/>
    <n v="1440535082"/>
    <b v="0"/>
    <n v="50"/>
    <b v="1"/>
    <s v="music/electronic music"/>
    <n v="109.55"/>
    <n v="43.82"/>
    <x v="2202"/>
    <x v="2203"/>
    <x v="4"/>
    <s v="electronic music"/>
  </r>
  <r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2203"/>
    <x v="2204"/>
    <x v="4"/>
    <s v="electronic music"/>
  </r>
  <r>
    <n v="750"/>
    <n v="1140"/>
    <x v="0"/>
    <s v="US"/>
    <s v="USD"/>
    <n v="1338579789"/>
    <n v="1335987789"/>
    <b v="0"/>
    <n v="27"/>
    <b v="1"/>
    <s v="music/electronic music"/>
    <n v="152"/>
    <n v="42.222222222222221"/>
    <x v="2204"/>
    <x v="2205"/>
    <x v="4"/>
    <s v="electronic music"/>
  </r>
  <r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2205"/>
    <x v="2206"/>
    <x v="4"/>
    <s v="electronic music"/>
  </r>
  <r>
    <n v="2000"/>
    <n v="2000"/>
    <x v="0"/>
    <s v="US"/>
    <s v="USD"/>
    <n v="1384580373"/>
    <n v="1381984773"/>
    <b v="0"/>
    <n v="7"/>
    <b v="1"/>
    <s v="music/electronic music"/>
    <n v="100"/>
    <n v="285.71428571428572"/>
    <x v="2206"/>
    <x v="2207"/>
    <x v="4"/>
    <s v="electronic music"/>
  </r>
  <r>
    <n v="1000"/>
    <n v="1016"/>
    <x v="0"/>
    <s v="US"/>
    <s v="USD"/>
    <n v="1333771200"/>
    <n v="1328649026"/>
    <b v="0"/>
    <n v="24"/>
    <b v="1"/>
    <s v="music/electronic music"/>
    <n v="101.6"/>
    <n v="42.333333333333336"/>
    <x v="2207"/>
    <x v="2208"/>
    <x v="4"/>
    <s v="electronic music"/>
  </r>
  <r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2208"/>
    <x v="2209"/>
    <x v="4"/>
    <s v="electronic music"/>
  </r>
  <r>
    <n v="4000"/>
    <n v="4457"/>
    <x v="0"/>
    <s v="US"/>
    <s v="USD"/>
    <n v="1334424960"/>
    <n v="1329442510"/>
    <b v="0"/>
    <n v="72"/>
    <b v="1"/>
    <s v="music/electronic music"/>
    <n v="111.425"/>
    <n v="61.902777777777779"/>
    <x v="2209"/>
    <x v="2210"/>
    <x v="4"/>
    <s v="electronic music"/>
  </r>
  <r>
    <n v="2500"/>
    <n v="4890"/>
    <x v="0"/>
    <s v="US"/>
    <s v="USD"/>
    <n v="1397113140"/>
    <n v="1395168625"/>
    <b v="0"/>
    <n v="120"/>
    <b v="1"/>
    <s v="music/electronic music"/>
    <n v="195.6"/>
    <n v="40.75"/>
    <x v="2210"/>
    <x v="2211"/>
    <x v="4"/>
    <s v="electronic music"/>
  </r>
  <r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2211"/>
    <x v="2212"/>
    <x v="4"/>
    <s v="electronic music"/>
  </r>
  <r>
    <n v="5"/>
    <n v="10"/>
    <x v="0"/>
    <s v="US"/>
    <s v="USD"/>
    <n v="1431719379"/>
    <n v="1429127379"/>
    <b v="0"/>
    <n v="1"/>
    <b v="1"/>
    <s v="music/electronic music"/>
    <n v="200"/>
    <n v="10"/>
    <x v="2212"/>
    <x v="2213"/>
    <x v="4"/>
    <s v="electronic music"/>
  </r>
  <r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2213"/>
    <x v="2214"/>
    <x v="4"/>
    <s v="electronic music"/>
  </r>
  <r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2214"/>
    <x v="2215"/>
    <x v="4"/>
    <s v="electronic music"/>
  </r>
  <r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2215"/>
    <x v="2216"/>
    <x v="4"/>
    <s v="electronic music"/>
  </r>
  <r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2216"/>
    <x v="2217"/>
    <x v="4"/>
    <s v="electronic music"/>
  </r>
  <r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2217"/>
    <x v="2218"/>
    <x v="4"/>
    <s v="electronic music"/>
  </r>
  <r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2218"/>
    <x v="2219"/>
    <x v="4"/>
    <s v="electronic music"/>
  </r>
  <r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2219"/>
    <x v="2220"/>
    <x v="4"/>
    <s v="electronic music"/>
  </r>
  <r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2220"/>
    <x v="2221"/>
    <x v="6"/>
    <s v="tabletop games"/>
  </r>
  <r>
    <n v="500"/>
    <n v="813"/>
    <x v="0"/>
    <s v="US"/>
    <s v="USD"/>
    <n v="1327776847"/>
    <n v="1325184847"/>
    <b v="0"/>
    <n v="30"/>
    <b v="1"/>
    <s v="games/tabletop games"/>
    <n v="162.6"/>
    <n v="27.1"/>
    <x v="2221"/>
    <x v="2222"/>
    <x v="6"/>
    <s v="tabletop games"/>
  </r>
  <r>
    <n v="19500"/>
    <n v="20631"/>
    <x v="0"/>
    <s v="CA"/>
    <s v="CAD"/>
    <n v="1435418568"/>
    <n v="1432826568"/>
    <b v="0"/>
    <n v="100"/>
    <b v="1"/>
    <s v="games/tabletop games"/>
    <n v="105.80000000000001"/>
    <n v="206.31"/>
    <x v="2222"/>
    <x v="2223"/>
    <x v="6"/>
    <s v="tabletop games"/>
  </r>
  <r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2223"/>
    <x v="2224"/>
    <x v="6"/>
    <s v="tabletop games"/>
  </r>
  <r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2224"/>
    <x v="2225"/>
    <x v="6"/>
    <s v="tabletop games"/>
  </r>
  <r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2225"/>
    <x v="2226"/>
    <x v="6"/>
    <s v="tabletop games"/>
  </r>
  <r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2226"/>
    <x v="2227"/>
    <x v="6"/>
    <s v="tabletop games"/>
  </r>
  <r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2227"/>
    <x v="2228"/>
    <x v="6"/>
    <s v="tabletop games"/>
  </r>
  <r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2228"/>
    <x v="2229"/>
    <x v="6"/>
    <s v="tabletop games"/>
  </r>
  <r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2229"/>
    <x v="2230"/>
    <x v="6"/>
    <s v="tabletop games"/>
  </r>
  <r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2230"/>
    <x v="2231"/>
    <x v="6"/>
    <s v="tabletop games"/>
  </r>
  <r>
    <n v="5000"/>
    <n v="24790"/>
    <x v="0"/>
    <s v="US"/>
    <s v="USD"/>
    <n v="1405738800"/>
    <n v="1402945408"/>
    <b v="0"/>
    <n v="988"/>
    <b v="1"/>
    <s v="games/tabletop games"/>
    <n v="495.8"/>
    <n v="25.091093117408906"/>
    <x v="2231"/>
    <x v="2232"/>
    <x v="6"/>
    <s v="tabletop games"/>
  </r>
  <r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2232"/>
    <x v="2233"/>
    <x v="6"/>
    <s v="tabletop games"/>
  </r>
  <r>
    <n v="100"/>
    <n v="1165"/>
    <x v="0"/>
    <s v="US"/>
    <s v="USD"/>
    <n v="1483645647"/>
    <n v="1481053647"/>
    <b v="0"/>
    <n v="28"/>
    <b v="1"/>
    <s v="games/tabletop games"/>
    <n v="1165"/>
    <n v="41.607142857142854"/>
    <x v="2233"/>
    <x v="2234"/>
    <x v="6"/>
    <s v="tabletop games"/>
  </r>
  <r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2234"/>
    <x v="2235"/>
    <x v="6"/>
    <s v="tabletop games"/>
  </r>
  <r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2235"/>
    <x v="2236"/>
    <x v="6"/>
    <s v="tabletop games"/>
  </r>
  <r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2236"/>
    <x v="2237"/>
    <x v="6"/>
    <s v="tabletop games"/>
  </r>
  <r>
    <n v="4000"/>
    <n v="5496"/>
    <x v="0"/>
    <s v="DE"/>
    <s v="EUR"/>
    <n v="1489157716"/>
    <n v="1486565716"/>
    <b v="0"/>
    <n v="79"/>
    <b v="1"/>
    <s v="games/tabletop games"/>
    <n v="137.4"/>
    <n v="69.569620253164558"/>
    <x v="2237"/>
    <x v="2238"/>
    <x v="6"/>
    <s v="tabletop games"/>
  </r>
  <r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2238"/>
    <x v="2239"/>
    <x v="6"/>
    <s v="tabletop games"/>
  </r>
  <r>
    <n v="5000"/>
    <n v="13534"/>
    <x v="0"/>
    <s v="US"/>
    <s v="USD"/>
    <n v="1461354544"/>
    <n v="1458762544"/>
    <b v="0"/>
    <n v="96"/>
    <b v="1"/>
    <s v="games/tabletop games"/>
    <n v="270.68"/>
    <n v="140.97916666666666"/>
    <x v="2239"/>
    <x v="2240"/>
    <x v="6"/>
    <s v="tabletop games"/>
  </r>
  <r>
    <n v="1000"/>
    <n v="8064"/>
    <x v="0"/>
    <s v="GB"/>
    <s v="GBP"/>
    <n v="1488484300"/>
    <n v="1485892300"/>
    <b v="0"/>
    <n v="163"/>
    <b v="1"/>
    <s v="games/tabletop games"/>
    <n v="806.4"/>
    <n v="49.472392638036808"/>
    <x v="2240"/>
    <x v="2241"/>
    <x v="6"/>
    <s v="tabletop games"/>
  </r>
  <r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2241"/>
    <x v="2242"/>
    <x v="6"/>
    <s v="tabletop games"/>
  </r>
  <r>
    <n v="1"/>
    <n v="9302.5"/>
    <x v="0"/>
    <s v="US"/>
    <s v="USD"/>
    <n v="1489374000"/>
    <n v="1488823290"/>
    <b v="0"/>
    <n v="2035"/>
    <b v="1"/>
    <s v="games/tabletop games"/>
    <n v="930250"/>
    <n v="4.5712530712530715"/>
    <x v="2242"/>
    <x v="2243"/>
    <x v="6"/>
    <s v="tabletop games"/>
  </r>
  <r>
    <n v="5000"/>
    <n v="18851"/>
    <x v="0"/>
    <s v="US"/>
    <s v="USD"/>
    <n v="1476649800"/>
    <n v="1475609946"/>
    <b v="0"/>
    <n v="290"/>
    <b v="1"/>
    <s v="games/tabletop games"/>
    <n v="377.02"/>
    <n v="65.00344827586207"/>
    <x v="2243"/>
    <x v="2244"/>
    <x v="6"/>
    <s v="tabletop games"/>
  </r>
  <r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2244"/>
    <x v="2245"/>
    <x v="6"/>
    <s v="tabletop games"/>
  </r>
  <r>
    <n v="2500"/>
    <n v="2503"/>
    <x v="0"/>
    <s v="GB"/>
    <s v="GBP"/>
    <n v="1441393210"/>
    <n v="1438801210"/>
    <b v="0"/>
    <n v="57"/>
    <b v="1"/>
    <s v="games/tabletop games"/>
    <n v="100.12"/>
    <n v="43.912280701754383"/>
    <x v="2245"/>
    <x v="2246"/>
    <x v="6"/>
    <s v="tabletop games"/>
  </r>
  <r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2246"/>
    <x v="2247"/>
    <x v="6"/>
    <s v="tabletop games"/>
  </r>
  <r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2247"/>
    <x v="2248"/>
    <x v="6"/>
    <s v="tabletop games"/>
  </r>
  <r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2248"/>
    <x v="2249"/>
    <x v="6"/>
    <s v="tabletop games"/>
  </r>
  <r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2249"/>
    <x v="2250"/>
    <x v="6"/>
    <s v="tabletop games"/>
  </r>
  <r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2250"/>
    <x v="2251"/>
    <x v="6"/>
    <s v="tabletop games"/>
  </r>
  <r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2251"/>
    <x v="2252"/>
    <x v="6"/>
    <s v="tabletop games"/>
  </r>
  <r>
    <n v="8000"/>
    <n v="9015"/>
    <x v="0"/>
    <s v="US"/>
    <s v="USD"/>
    <n v="1447862947"/>
    <n v="1445267347"/>
    <b v="0"/>
    <n v="84"/>
    <b v="1"/>
    <s v="games/tabletop games"/>
    <n v="112.6875"/>
    <n v="107.32142857142857"/>
    <x v="2252"/>
    <x v="2253"/>
    <x v="6"/>
    <s v="tabletop games"/>
  </r>
  <r>
    <n v="500"/>
    <n v="2299"/>
    <x v="0"/>
    <s v="US"/>
    <s v="USD"/>
    <n v="1485271968"/>
    <n v="1484667168"/>
    <b v="0"/>
    <n v="197"/>
    <b v="1"/>
    <s v="games/tabletop games"/>
    <n v="459.8"/>
    <n v="11.67005076142132"/>
    <x v="2253"/>
    <x v="2254"/>
    <x v="6"/>
    <s v="tabletop games"/>
  </r>
  <r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2254"/>
    <x v="2255"/>
    <x v="6"/>
    <s v="tabletop games"/>
  </r>
  <r>
    <n v="480"/>
    <n v="1069"/>
    <x v="0"/>
    <s v="GB"/>
    <s v="GBP"/>
    <n v="1479811846"/>
    <n v="1478602246"/>
    <b v="0"/>
    <n v="50"/>
    <b v="1"/>
    <s v="games/tabletop games"/>
    <n v="222.70833333333334"/>
    <n v="21.38"/>
    <x v="2255"/>
    <x v="2256"/>
    <x v="6"/>
    <s v="tabletop games"/>
  </r>
  <r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2256"/>
    <x v="2257"/>
    <x v="6"/>
    <s v="tabletop games"/>
  </r>
  <r>
    <n v="2200"/>
    <n v="3223"/>
    <x v="0"/>
    <s v="US"/>
    <s v="USD"/>
    <n v="1434045687"/>
    <n v="1431453687"/>
    <b v="0"/>
    <n v="205"/>
    <b v="1"/>
    <s v="games/tabletop games"/>
    <n v="146.5"/>
    <n v="15.721951219512196"/>
    <x v="2257"/>
    <x v="2258"/>
    <x v="6"/>
    <s v="tabletop games"/>
  </r>
  <r>
    <n v="1000"/>
    <n v="18671"/>
    <x v="0"/>
    <s v="GB"/>
    <s v="GBP"/>
    <n v="1481224736"/>
    <n v="1480360736"/>
    <b v="0"/>
    <n v="206"/>
    <b v="1"/>
    <s v="games/tabletop games"/>
    <n v="1867.1"/>
    <n v="90.635922330097088"/>
    <x v="2258"/>
    <x v="2259"/>
    <x v="6"/>
    <s v="tabletop games"/>
  </r>
  <r>
    <n v="2500"/>
    <n v="8173"/>
    <x v="0"/>
    <s v="US"/>
    <s v="USD"/>
    <n v="1395876250"/>
    <n v="1393287850"/>
    <b v="0"/>
    <n v="84"/>
    <b v="1"/>
    <s v="games/tabletop games"/>
    <n v="326.92"/>
    <n v="97.297619047619051"/>
    <x v="2259"/>
    <x v="2260"/>
    <x v="6"/>
    <s v="tabletop games"/>
  </r>
  <r>
    <n v="1000"/>
    <n v="7795"/>
    <x v="0"/>
    <s v="AU"/>
    <s v="AUD"/>
    <n v="1487093020"/>
    <n v="1485278620"/>
    <b v="0"/>
    <n v="210"/>
    <b v="1"/>
    <s v="games/tabletop games"/>
    <n v="779.5"/>
    <n v="37.11904761904762"/>
    <x v="2260"/>
    <x v="2261"/>
    <x v="6"/>
    <s v="tabletop games"/>
  </r>
  <r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2261"/>
    <x v="2262"/>
    <x v="6"/>
    <s v="tabletop games"/>
  </r>
  <r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2262"/>
    <x v="2263"/>
    <x v="6"/>
    <s v="tabletop games"/>
  </r>
  <r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2263"/>
    <x v="2264"/>
    <x v="6"/>
    <s v="tabletop games"/>
  </r>
  <r>
    <n v="200"/>
    <n v="597"/>
    <x v="0"/>
    <s v="GB"/>
    <s v="GBP"/>
    <n v="1479846507"/>
    <n v="1479241707"/>
    <b v="0"/>
    <n v="17"/>
    <b v="1"/>
    <s v="games/tabletop games"/>
    <n v="298.5"/>
    <n v="35.117647058823529"/>
    <x v="2264"/>
    <x v="2265"/>
    <x v="6"/>
    <s v="tabletop games"/>
  </r>
  <r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2265"/>
    <x v="2266"/>
    <x v="6"/>
    <s v="tabletop games"/>
  </r>
  <r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2266"/>
    <x v="2267"/>
    <x v="6"/>
    <s v="tabletop games"/>
  </r>
  <r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2267"/>
    <x v="2268"/>
    <x v="6"/>
    <s v="tabletop games"/>
  </r>
  <r>
    <n v="2500"/>
    <n v="45041"/>
    <x v="0"/>
    <s v="US"/>
    <s v="USD"/>
    <n v="1488862800"/>
    <n v="1486745663"/>
    <b v="0"/>
    <n v="902"/>
    <b v="1"/>
    <s v="games/tabletop games"/>
    <n v="1801.64"/>
    <n v="49.934589800443462"/>
    <x v="2268"/>
    <x v="2269"/>
    <x v="6"/>
    <s v="tabletop games"/>
  </r>
  <r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2269"/>
    <x v="2270"/>
    <x v="6"/>
    <s v="tabletop games"/>
  </r>
  <r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2270"/>
    <x v="2271"/>
    <x v="6"/>
    <s v="tabletop games"/>
  </r>
  <r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2271"/>
    <x v="2272"/>
    <x v="6"/>
    <s v="tabletop games"/>
  </r>
  <r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2272"/>
    <x v="2273"/>
    <x v="6"/>
    <s v="tabletop games"/>
  </r>
  <r>
    <n v="2500"/>
    <n v="2990"/>
    <x v="0"/>
    <s v="US"/>
    <s v="USD"/>
    <n v="1393156857"/>
    <n v="1390564857"/>
    <b v="0"/>
    <n v="99"/>
    <b v="1"/>
    <s v="games/tabletop games"/>
    <n v="119.6"/>
    <n v="30.202020202020201"/>
    <x v="2273"/>
    <x v="2274"/>
    <x v="6"/>
    <s v="tabletop games"/>
  </r>
  <r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2274"/>
    <x v="2275"/>
    <x v="6"/>
    <s v="tabletop games"/>
  </r>
  <r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2275"/>
    <x v="2276"/>
    <x v="6"/>
    <s v="tabletop games"/>
  </r>
  <r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2276"/>
    <x v="2277"/>
    <x v="6"/>
    <s v="tabletop games"/>
  </r>
  <r>
    <n v="2000"/>
    <n v="5414"/>
    <x v="0"/>
    <s v="IT"/>
    <s v="EUR"/>
    <n v="1451861940"/>
    <n v="1448902867"/>
    <b v="0"/>
    <n v="102"/>
    <b v="1"/>
    <s v="games/tabletop games"/>
    <n v="270.7"/>
    <n v="53.078431372549019"/>
    <x v="2277"/>
    <x v="2278"/>
    <x v="6"/>
    <s v="tabletop games"/>
  </r>
  <r>
    <n v="1000"/>
    <n v="1538"/>
    <x v="0"/>
    <s v="US"/>
    <s v="USD"/>
    <n v="1423022400"/>
    <n v="1421436099"/>
    <b v="0"/>
    <n v="32"/>
    <b v="1"/>
    <s v="games/tabletop games"/>
    <n v="153.80000000000001"/>
    <n v="48.0625"/>
    <x v="2278"/>
    <x v="2279"/>
    <x v="6"/>
    <s v="tabletop games"/>
  </r>
  <r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2279"/>
    <x v="2280"/>
    <x v="6"/>
    <s v="tabletop games"/>
  </r>
  <r>
    <n v="300"/>
    <n v="555"/>
    <x v="0"/>
    <s v="US"/>
    <s v="USD"/>
    <n v="1311576600"/>
    <n v="1306219897"/>
    <b v="0"/>
    <n v="11"/>
    <b v="1"/>
    <s v="music/rock"/>
    <n v="185"/>
    <n v="50.454545454545453"/>
    <x v="2280"/>
    <x v="2281"/>
    <x v="4"/>
    <s v="rock"/>
  </r>
  <r>
    <n v="750"/>
    <n v="1390"/>
    <x v="0"/>
    <s v="US"/>
    <s v="USD"/>
    <n v="1452744686"/>
    <n v="1447560686"/>
    <b v="0"/>
    <n v="12"/>
    <b v="1"/>
    <s v="music/rock"/>
    <n v="185.33333333333331"/>
    <n v="115.83333333333333"/>
    <x v="2281"/>
    <x v="2282"/>
    <x v="4"/>
    <s v="rock"/>
  </r>
  <r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2282"/>
    <x v="2283"/>
    <x v="4"/>
    <s v="rock"/>
  </r>
  <r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2283"/>
    <x v="2284"/>
    <x v="4"/>
    <s v="rock"/>
  </r>
  <r>
    <n v="3000"/>
    <n v="3641"/>
    <x v="0"/>
    <s v="US"/>
    <s v="USD"/>
    <n v="1340944043"/>
    <n v="1338352043"/>
    <b v="0"/>
    <n v="79"/>
    <b v="1"/>
    <s v="music/rock"/>
    <n v="121.36666666666667"/>
    <n v="46.088607594936711"/>
    <x v="2284"/>
    <x v="2285"/>
    <x v="4"/>
    <s v="rock"/>
  </r>
  <r>
    <n v="1500"/>
    <n v="1501"/>
    <x v="0"/>
    <s v="US"/>
    <s v="USD"/>
    <n v="1378439940"/>
    <n v="1376003254"/>
    <b v="0"/>
    <n v="14"/>
    <b v="1"/>
    <s v="music/rock"/>
    <n v="100.06666666666666"/>
    <n v="107.21428571428571"/>
    <x v="2285"/>
    <x v="2286"/>
    <x v="4"/>
    <s v="rock"/>
  </r>
  <r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2286"/>
    <x v="2287"/>
    <x v="4"/>
    <s v="rock"/>
  </r>
  <r>
    <n v="1000"/>
    <n v="1001"/>
    <x v="0"/>
    <s v="US"/>
    <s v="USD"/>
    <n v="1340733600"/>
    <n v="1339098689"/>
    <b v="0"/>
    <n v="25"/>
    <b v="1"/>
    <s v="music/rock"/>
    <n v="100.1"/>
    <n v="40.04"/>
    <x v="2287"/>
    <x v="2288"/>
    <x v="4"/>
    <s v="rock"/>
  </r>
  <r>
    <n v="1500"/>
    <n v="1611"/>
    <x v="0"/>
    <s v="US"/>
    <s v="USD"/>
    <n v="1386372120"/>
    <n v="1382659060"/>
    <b v="0"/>
    <n v="25"/>
    <b v="1"/>
    <s v="music/rock"/>
    <n v="107.4"/>
    <n v="64.44"/>
    <x v="2288"/>
    <x v="2289"/>
    <x v="4"/>
    <s v="rock"/>
  </r>
  <r>
    <n v="1500"/>
    <n v="1561"/>
    <x v="0"/>
    <s v="US"/>
    <s v="USD"/>
    <n v="1259686800"/>
    <n v="1252908330"/>
    <b v="0"/>
    <n v="29"/>
    <b v="1"/>
    <s v="music/rock"/>
    <n v="104.06666666666666"/>
    <n v="53.827586206896555"/>
    <x v="2289"/>
    <x v="2290"/>
    <x v="4"/>
    <s v="rock"/>
  </r>
  <r>
    <n v="2500"/>
    <n v="4320"/>
    <x v="0"/>
    <s v="US"/>
    <s v="USD"/>
    <n v="1335153600"/>
    <n v="1332199618"/>
    <b v="0"/>
    <n v="43"/>
    <b v="1"/>
    <s v="music/rock"/>
    <n v="172.8"/>
    <n v="100.46511627906976"/>
    <x v="2290"/>
    <x v="2291"/>
    <x v="4"/>
    <s v="rock"/>
  </r>
  <r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2291"/>
    <x v="2292"/>
    <x v="4"/>
    <s v="rock"/>
  </r>
  <r>
    <n v="850"/>
    <n v="920"/>
    <x v="0"/>
    <s v="US"/>
    <s v="USD"/>
    <n v="1348545540"/>
    <n v="1346345999"/>
    <b v="0"/>
    <n v="27"/>
    <b v="1"/>
    <s v="music/rock"/>
    <n v="108.23529411764706"/>
    <n v="34.074074074074076"/>
    <x v="2292"/>
    <x v="2293"/>
    <x v="4"/>
    <s v="rock"/>
  </r>
  <r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2293"/>
    <x v="2294"/>
    <x v="4"/>
    <s v="rock"/>
  </r>
  <r>
    <n v="1200"/>
    <n v="1503"/>
    <x v="0"/>
    <s v="US"/>
    <s v="USD"/>
    <n v="1359240856"/>
    <n v="1356648856"/>
    <b v="0"/>
    <n v="34"/>
    <b v="1"/>
    <s v="music/rock"/>
    <n v="125.25"/>
    <n v="44.205882352941174"/>
    <x v="2294"/>
    <x v="2295"/>
    <x v="4"/>
    <s v="rock"/>
  </r>
  <r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2295"/>
    <x v="2296"/>
    <x v="4"/>
    <s v="rock"/>
  </r>
  <r>
    <n v="1000"/>
    <n v="1006"/>
    <x v="0"/>
    <s v="US"/>
    <s v="USD"/>
    <n v="1331697540"/>
    <n v="1328749249"/>
    <b v="0"/>
    <n v="19"/>
    <b v="1"/>
    <s v="music/rock"/>
    <n v="100.6"/>
    <n v="52.94736842105263"/>
    <x v="2296"/>
    <x v="2297"/>
    <x v="4"/>
    <s v="rock"/>
  </r>
  <r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2297"/>
    <x v="2298"/>
    <x v="4"/>
    <s v="rock"/>
  </r>
  <r>
    <n v="300"/>
    <n v="1050.5"/>
    <x v="0"/>
    <s v="US"/>
    <s v="USD"/>
    <n v="1296953209"/>
    <n v="1295657209"/>
    <b v="0"/>
    <n v="14"/>
    <b v="1"/>
    <s v="music/rock"/>
    <n v="350.16666666666663"/>
    <n v="75.035714285714292"/>
    <x v="2298"/>
    <x v="2299"/>
    <x v="4"/>
    <s v="rock"/>
  </r>
  <r>
    <n v="800"/>
    <n v="810"/>
    <x v="0"/>
    <s v="US"/>
    <s v="USD"/>
    <n v="1340904416"/>
    <n v="1339694816"/>
    <b v="0"/>
    <n v="7"/>
    <b v="1"/>
    <s v="music/rock"/>
    <n v="101.25"/>
    <n v="115.71428571428571"/>
    <x v="2299"/>
    <x v="2300"/>
    <x v="4"/>
    <s v="rock"/>
  </r>
  <r>
    <n v="5000"/>
    <n v="6680.22"/>
    <x v="0"/>
    <s v="US"/>
    <s v="USD"/>
    <n v="1371785496"/>
    <n v="1369193496"/>
    <b v="1"/>
    <n v="211"/>
    <b v="1"/>
    <s v="music/indie rock"/>
    <n v="133.6044"/>
    <n v="31.659810426540286"/>
    <x v="2300"/>
    <x v="2301"/>
    <x v="4"/>
    <s v="indie rock"/>
  </r>
  <r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2301"/>
    <x v="2302"/>
    <x v="4"/>
    <s v="indie rock"/>
  </r>
  <r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2302"/>
    <x v="2303"/>
    <x v="4"/>
    <s v="indie rock"/>
  </r>
  <r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1254"/>
    <x v="2304"/>
    <x v="4"/>
    <s v="indie rock"/>
  </r>
  <r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2303"/>
    <x v="2305"/>
    <x v="4"/>
    <s v="indie rock"/>
  </r>
  <r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2304"/>
    <x v="2306"/>
    <x v="4"/>
    <s v="indie rock"/>
  </r>
  <r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2305"/>
    <x v="2307"/>
    <x v="4"/>
    <s v="indie rock"/>
  </r>
  <r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2306"/>
    <x v="2308"/>
    <x v="4"/>
    <s v="indie rock"/>
  </r>
  <r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2307"/>
    <x v="2309"/>
    <x v="4"/>
    <s v="indie rock"/>
  </r>
  <r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2308"/>
    <x v="2310"/>
    <x v="4"/>
    <s v="indie rock"/>
  </r>
  <r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2309"/>
    <x v="2311"/>
    <x v="4"/>
    <s v="indie rock"/>
  </r>
  <r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2310"/>
    <x v="2312"/>
    <x v="4"/>
    <s v="indie rock"/>
  </r>
  <r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2311"/>
    <x v="2313"/>
    <x v="4"/>
    <s v="indie rock"/>
  </r>
  <r>
    <n v="1200"/>
    <n v="1883.64"/>
    <x v="0"/>
    <s v="US"/>
    <s v="USD"/>
    <n v="1339074857"/>
    <n v="1336482857"/>
    <b v="1"/>
    <n v="50"/>
    <b v="1"/>
    <s v="music/indie rock"/>
    <n v="156.97"/>
    <n v="37.672800000000002"/>
    <x v="2312"/>
    <x v="2314"/>
    <x v="4"/>
    <s v="indie rock"/>
  </r>
  <r>
    <n v="2500"/>
    <n v="2565"/>
    <x v="0"/>
    <s v="US"/>
    <s v="USD"/>
    <n v="1336238743"/>
    <n v="1333646743"/>
    <b v="1"/>
    <n v="64"/>
    <b v="1"/>
    <s v="music/indie rock"/>
    <n v="102.60000000000001"/>
    <n v="40.078125"/>
    <x v="2313"/>
    <x v="2315"/>
    <x v="4"/>
    <s v="indie rock"/>
  </r>
  <r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2314"/>
    <x v="2316"/>
    <x v="4"/>
    <s v="indie rock"/>
  </r>
  <r>
    <n v="400"/>
    <n v="416"/>
    <x v="0"/>
    <s v="US"/>
    <s v="USD"/>
    <n v="1266210000"/>
    <n v="1263474049"/>
    <b v="1"/>
    <n v="22"/>
    <b v="1"/>
    <s v="music/indie rock"/>
    <n v="104"/>
    <n v="18.90909090909091"/>
    <x v="2315"/>
    <x v="2317"/>
    <x v="4"/>
    <s v="indie rock"/>
  </r>
  <r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2316"/>
    <x v="2318"/>
    <x v="4"/>
    <s v="indie rock"/>
  </r>
  <r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2317"/>
    <x v="2319"/>
    <x v="4"/>
    <s v="indie rock"/>
  </r>
  <r>
    <n v="5000"/>
    <n v="5433"/>
    <x v="0"/>
    <s v="US"/>
    <s v="USD"/>
    <n v="1396463800"/>
    <n v="1393443400"/>
    <b v="1"/>
    <n v="89"/>
    <b v="1"/>
    <s v="music/indie rock"/>
    <n v="108.66"/>
    <n v="61.044943820224717"/>
    <x v="2318"/>
    <x v="2320"/>
    <x v="4"/>
    <s v="indie rock"/>
  </r>
  <r>
    <n v="10557"/>
    <n v="4130"/>
    <x v="3"/>
    <s v="AT"/>
    <s v="EUR"/>
    <n v="1491282901"/>
    <n v="1488694501"/>
    <b v="0"/>
    <n v="64"/>
    <b v="0"/>
    <s v="food/small batch"/>
    <n v="39.120962394619681"/>
    <n v="64.53125"/>
    <x v="2319"/>
    <x v="2321"/>
    <x v="7"/>
    <s v="small batch"/>
  </r>
  <r>
    <n v="2700"/>
    <n v="85"/>
    <x v="3"/>
    <s v="US"/>
    <s v="USD"/>
    <n v="1491769769"/>
    <n v="1489181369"/>
    <b v="0"/>
    <n v="4"/>
    <b v="0"/>
    <s v="food/small batch"/>
    <n v="3.1481481481481479"/>
    <n v="21.25"/>
    <x v="2320"/>
    <x v="2322"/>
    <x v="7"/>
    <s v="small batch"/>
  </r>
  <r>
    <n v="250"/>
    <n v="120"/>
    <x v="3"/>
    <s v="US"/>
    <s v="USD"/>
    <n v="1490033247"/>
    <n v="1489428447"/>
    <b v="0"/>
    <n v="4"/>
    <b v="0"/>
    <s v="food/small batch"/>
    <n v="48"/>
    <n v="30"/>
    <x v="2321"/>
    <x v="2323"/>
    <x v="7"/>
    <s v="small batch"/>
  </r>
  <r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2322"/>
    <x v="2324"/>
    <x v="7"/>
    <s v="small batch"/>
  </r>
  <r>
    <n v="1000"/>
    <n v="80"/>
    <x v="3"/>
    <s v="US"/>
    <s v="USD"/>
    <n v="1490830331"/>
    <n v="1488241931"/>
    <b v="0"/>
    <n v="7"/>
    <b v="0"/>
    <s v="food/small batch"/>
    <n v="8"/>
    <n v="11.428571428571429"/>
    <x v="2323"/>
    <x v="2325"/>
    <x v="7"/>
    <s v="small batch"/>
  </r>
  <r>
    <n v="15000"/>
    <n v="108"/>
    <x v="3"/>
    <s v="US"/>
    <s v="USD"/>
    <n v="1493571600"/>
    <n v="1489106948"/>
    <b v="0"/>
    <n v="1"/>
    <b v="0"/>
    <s v="food/small batch"/>
    <n v="0.72"/>
    <n v="108"/>
    <x v="2324"/>
    <x v="2326"/>
    <x v="7"/>
    <s v="small batch"/>
  </r>
  <r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2325"/>
    <x v="2327"/>
    <x v="7"/>
    <s v="small batch"/>
  </r>
  <r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2326"/>
    <x v="2328"/>
    <x v="7"/>
    <s v="small batch"/>
  </r>
  <r>
    <n v="25000"/>
    <n v="26480"/>
    <x v="0"/>
    <s v="US"/>
    <s v="USD"/>
    <n v="1405609146"/>
    <n v="1403017146"/>
    <b v="1"/>
    <n v="125"/>
    <b v="1"/>
    <s v="food/small batch"/>
    <n v="105.91999999999999"/>
    <n v="211.84"/>
    <x v="2327"/>
    <x v="2329"/>
    <x v="7"/>
    <s v="small batch"/>
  </r>
  <r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2328"/>
    <x v="2330"/>
    <x v="7"/>
    <s v="small batch"/>
  </r>
  <r>
    <n v="8000"/>
    <n v="11545.1"/>
    <x v="0"/>
    <s v="US"/>
    <s v="USD"/>
    <n v="1408320490"/>
    <n v="1405728490"/>
    <b v="1"/>
    <n v="283"/>
    <b v="1"/>
    <s v="food/small batch"/>
    <n v="144.31375"/>
    <n v="40.795406360424032"/>
    <x v="2329"/>
    <x v="2331"/>
    <x v="7"/>
    <s v="small batch"/>
  </r>
  <r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2330"/>
    <x v="2332"/>
    <x v="7"/>
    <s v="small batch"/>
  </r>
  <r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2331"/>
    <x v="2333"/>
    <x v="7"/>
    <s v="small batch"/>
  </r>
  <r>
    <n v="4000"/>
    <n v="4078"/>
    <x v="0"/>
    <s v="US"/>
    <s v="USD"/>
    <n v="1415208840"/>
    <n v="1412611498"/>
    <b v="1"/>
    <n v="67"/>
    <b v="1"/>
    <s v="food/small batch"/>
    <n v="101.95"/>
    <n v="60.865671641791046"/>
    <x v="2332"/>
    <x v="2334"/>
    <x v="7"/>
    <s v="small batch"/>
  </r>
  <r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2333"/>
    <x v="2335"/>
    <x v="7"/>
    <s v="small batch"/>
  </r>
  <r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2334"/>
    <x v="2336"/>
    <x v="7"/>
    <s v="small batch"/>
  </r>
  <r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2335"/>
    <x v="2337"/>
    <x v="7"/>
    <s v="small batch"/>
  </r>
  <r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2336"/>
    <x v="2338"/>
    <x v="7"/>
    <s v="small batch"/>
  </r>
  <r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2337"/>
    <x v="2339"/>
    <x v="7"/>
    <s v="small batch"/>
  </r>
  <r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2338"/>
    <x v="2340"/>
    <x v="7"/>
    <s v="small batch"/>
  </r>
  <r>
    <n v="5000"/>
    <n v="0"/>
    <x v="1"/>
    <s v="US"/>
    <s v="USD"/>
    <n v="1436729504"/>
    <n v="1434137504"/>
    <b v="0"/>
    <n v="0"/>
    <b v="0"/>
    <s v="technology/web"/>
    <n v="0"/>
    <e v="#DIV/0!"/>
    <x v="2339"/>
    <x v="2341"/>
    <x v="2"/>
    <s v="web"/>
  </r>
  <r>
    <n v="5500"/>
    <n v="0"/>
    <x v="1"/>
    <s v="US"/>
    <s v="USD"/>
    <n v="1412571600"/>
    <n v="1410799870"/>
    <b v="0"/>
    <n v="0"/>
    <b v="0"/>
    <s v="technology/web"/>
    <n v="0"/>
    <e v="#DIV/0!"/>
    <x v="2340"/>
    <x v="2342"/>
    <x v="2"/>
    <s v="web"/>
  </r>
  <r>
    <n v="10000"/>
    <n v="300"/>
    <x v="1"/>
    <s v="US"/>
    <s v="USD"/>
    <n v="1452282420"/>
    <n v="1447962505"/>
    <b v="0"/>
    <n v="1"/>
    <b v="0"/>
    <s v="technology/web"/>
    <n v="3"/>
    <n v="300"/>
    <x v="2341"/>
    <x v="2343"/>
    <x v="2"/>
    <s v="web"/>
  </r>
  <r>
    <n v="1000"/>
    <n v="1"/>
    <x v="1"/>
    <s v="CA"/>
    <s v="CAD"/>
    <n v="1466789269"/>
    <n v="1464197269"/>
    <b v="0"/>
    <n v="1"/>
    <b v="0"/>
    <s v="technology/web"/>
    <n v="0.1"/>
    <n v="1"/>
    <x v="2342"/>
    <x v="2344"/>
    <x v="2"/>
    <s v="web"/>
  </r>
  <r>
    <n v="3000"/>
    <n v="0"/>
    <x v="1"/>
    <s v="US"/>
    <s v="USD"/>
    <n v="1427845140"/>
    <n v="1424822556"/>
    <b v="0"/>
    <n v="0"/>
    <b v="0"/>
    <s v="technology/web"/>
    <n v="0"/>
    <e v="#DIV/0!"/>
    <x v="2343"/>
    <x v="2345"/>
    <x v="2"/>
    <s v="web"/>
  </r>
  <r>
    <n v="60000"/>
    <n v="39"/>
    <x v="1"/>
    <s v="US"/>
    <s v="USD"/>
    <n v="1476731431"/>
    <n v="1472843431"/>
    <b v="0"/>
    <n v="3"/>
    <b v="0"/>
    <s v="technology/web"/>
    <n v="6.5000000000000002E-2"/>
    <n v="13"/>
    <x v="2344"/>
    <x v="2346"/>
    <x v="2"/>
    <s v="web"/>
  </r>
  <r>
    <n v="1000"/>
    <n v="15"/>
    <x v="1"/>
    <s v="US"/>
    <s v="USD"/>
    <n v="1472135676"/>
    <n v="1469543676"/>
    <b v="0"/>
    <n v="1"/>
    <b v="0"/>
    <s v="technology/web"/>
    <n v="1.5"/>
    <n v="15"/>
    <x v="2345"/>
    <x v="2347"/>
    <x v="2"/>
    <s v="web"/>
  </r>
  <r>
    <n v="70000"/>
    <n v="270"/>
    <x v="1"/>
    <s v="US"/>
    <s v="USD"/>
    <n v="1456006938"/>
    <n v="1450822938"/>
    <b v="0"/>
    <n v="5"/>
    <b v="0"/>
    <s v="technology/web"/>
    <n v="0.38571428571428573"/>
    <n v="54"/>
    <x v="2346"/>
    <x v="2348"/>
    <x v="2"/>
    <s v="web"/>
  </r>
  <r>
    <n v="474900"/>
    <n v="0"/>
    <x v="1"/>
    <s v="SE"/>
    <s v="SEK"/>
    <n v="1439318228"/>
    <n v="1436812628"/>
    <b v="0"/>
    <n v="0"/>
    <b v="0"/>
    <s v="technology/web"/>
    <n v="0"/>
    <e v="#DIV/0!"/>
    <x v="2347"/>
    <x v="2349"/>
    <x v="2"/>
    <s v="web"/>
  </r>
  <r>
    <n v="50000"/>
    <n v="0"/>
    <x v="1"/>
    <s v="IE"/>
    <s v="EUR"/>
    <n v="1483474370"/>
    <n v="1480882370"/>
    <b v="0"/>
    <n v="0"/>
    <b v="0"/>
    <s v="technology/web"/>
    <n v="0"/>
    <e v="#DIV/0!"/>
    <x v="2348"/>
    <x v="2350"/>
    <x v="2"/>
    <s v="web"/>
  </r>
  <r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349"/>
    <x v="2351"/>
    <x v="2"/>
    <s v="web"/>
  </r>
  <r>
    <n v="2000"/>
    <n v="0"/>
    <x v="1"/>
    <s v="US"/>
    <s v="USD"/>
    <n v="1433603552"/>
    <n v="1428419552"/>
    <b v="0"/>
    <n v="0"/>
    <b v="0"/>
    <s v="technology/web"/>
    <n v="0"/>
    <e v="#DIV/0!"/>
    <x v="2350"/>
    <x v="2352"/>
    <x v="2"/>
    <s v="web"/>
  </r>
  <r>
    <n v="1000"/>
    <n v="0"/>
    <x v="1"/>
    <s v="US"/>
    <s v="USD"/>
    <n v="1429632822"/>
    <n v="1428596022"/>
    <b v="0"/>
    <n v="0"/>
    <b v="0"/>
    <s v="technology/web"/>
    <n v="0"/>
    <e v="#DIV/0!"/>
    <x v="2351"/>
    <x v="2353"/>
    <x v="2"/>
    <s v="web"/>
  </r>
  <r>
    <n v="35000"/>
    <n v="25"/>
    <x v="1"/>
    <s v="US"/>
    <s v="USD"/>
    <n v="1420910460"/>
    <n v="1415726460"/>
    <b v="0"/>
    <n v="1"/>
    <b v="0"/>
    <s v="technology/web"/>
    <n v="7.1428571428571425E-2"/>
    <n v="25"/>
    <x v="2352"/>
    <x v="2354"/>
    <x v="2"/>
    <s v="web"/>
  </r>
  <r>
    <n v="8000"/>
    <n v="55"/>
    <x v="1"/>
    <s v="AU"/>
    <s v="AUD"/>
    <n v="1430604136"/>
    <n v="1428012136"/>
    <b v="0"/>
    <n v="2"/>
    <b v="0"/>
    <s v="technology/web"/>
    <n v="0.6875"/>
    <n v="27.5"/>
    <x v="2353"/>
    <x v="2355"/>
    <x v="2"/>
    <s v="web"/>
  </r>
  <r>
    <n v="10000"/>
    <n v="0"/>
    <x v="1"/>
    <s v="NL"/>
    <s v="EUR"/>
    <n v="1433530104"/>
    <n v="1430938104"/>
    <b v="0"/>
    <n v="0"/>
    <b v="0"/>
    <s v="technology/web"/>
    <n v="0"/>
    <e v="#DIV/0!"/>
    <x v="2354"/>
    <x v="2356"/>
    <x v="2"/>
    <s v="web"/>
  </r>
  <r>
    <n v="27000"/>
    <n v="0"/>
    <x v="1"/>
    <s v="GB"/>
    <s v="GBP"/>
    <n v="1445093578"/>
    <n v="1442501578"/>
    <b v="0"/>
    <n v="0"/>
    <b v="0"/>
    <s v="technology/web"/>
    <n v="0"/>
    <e v="#DIV/0!"/>
    <x v="2355"/>
    <x v="2357"/>
    <x v="2"/>
    <s v="web"/>
  </r>
  <r>
    <n v="1500"/>
    <n v="0"/>
    <x v="1"/>
    <s v="GB"/>
    <s v="GBP"/>
    <n v="1422664740"/>
    <n v="1417818036"/>
    <b v="0"/>
    <n v="0"/>
    <b v="0"/>
    <s v="technology/web"/>
    <n v="0"/>
    <e v="#DIV/0!"/>
    <x v="2356"/>
    <x v="2358"/>
    <x v="2"/>
    <s v="web"/>
  </r>
  <r>
    <n v="7500"/>
    <n v="1101"/>
    <x v="1"/>
    <s v="US"/>
    <s v="USD"/>
    <n v="1438616124"/>
    <n v="1433432124"/>
    <b v="0"/>
    <n v="3"/>
    <b v="0"/>
    <s v="technology/web"/>
    <n v="14.680000000000001"/>
    <n v="367"/>
    <x v="2357"/>
    <x v="2359"/>
    <x v="2"/>
    <s v="web"/>
  </r>
  <r>
    <n v="5000"/>
    <n v="2"/>
    <x v="1"/>
    <s v="CA"/>
    <s v="CAD"/>
    <n v="1454864280"/>
    <n v="1452272280"/>
    <b v="0"/>
    <n v="1"/>
    <b v="0"/>
    <s v="technology/web"/>
    <n v="0.04"/>
    <n v="2"/>
    <x v="2358"/>
    <x v="2360"/>
    <x v="2"/>
    <s v="web"/>
  </r>
  <r>
    <n v="200"/>
    <n v="0"/>
    <x v="1"/>
    <s v="CA"/>
    <s v="CAD"/>
    <n v="1462053600"/>
    <n v="1459975008"/>
    <b v="0"/>
    <n v="0"/>
    <b v="0"/>
    <s v="technology/web"/>
    <n v="0"/>
    <e v="#DIV/0!"/>
    <x v="2359"/>
    <x v="2361"/>
    <x v="2"/>
    <s v="web"/>
  </r>
  <r>
    <n v="420"/>
    <n v="120"/>
    <x v="1"/>
    <s v="US"/>
    <s v="USD"/>
    <n v="1418315470"/>
    <n v="1415723470"/>
    <b v="0"/>
    <n v="2"/>
    <b v="0"/>
    <s v="technology/web"/>
    <n v="28.571428571428569"/>
    <n v="60"/>
    <x v="2360"/>
    <x v="2362"/>
    <x v="2"/>
    <s v="web"/>
  </r>
  <r>
    <n v="175000"/>
    <n v="0"/>
    <x v="1"/>
    <s v="US"/>
    <s v="USD"/>
    <n v="1451348200"/>
    <n v="1447460200"/>
    <b v="0"/>
    <n v="0"/>
    <b v="0"/>
    <s v="technology/web"/>
    <n v="0"/>
    <e v="#DIV/0!"/>
    <x v="2361"/>
    <x v="2363"/>
    <x v="2"/>
    <s v="web"/>
  </r>
  <r>
    <n v="128"/>
    <n v="0"/>
    <x v="1"/>
    <s v="US"/>
    <s v="USD"/>
    <n v="1445898356"/>
    <n v="1441146356"/>
    <b v="0"/>
    <n v="0"/>
    <b v="0"/>
    <s v="technology/web"/>
    <n v="0"/>
    <e v="#DIV/0!"/>
    <x v="2362"/>
    <x v="2364"/>
    <x v="2"/>
    <s v="web"/>
  </r>
  <r>
    <n v="1000"/>
    <n v="0"/>
    <x v="1"/>
    <s v="IT"/>
    <s v="EUR"/>
    <n v="1453071600"/>
    <n v="1449596425"/>
    <b v="0"/>
    <n v="0"/>
    <b v="0"/>
    <s v="technology/web"/>
    <n v="0"/>
    <e v="#DIV/0!"/>
    <x v="2363"/>
    <x v="2365"/>
    <x v="2"/>
    <s v="web"/>
  </r>
  <r>
    <n v="25000"/>
    <n v="2630"/>
    <x v="1"/>
    <s v="GB"/>
    <s v="GBP"/>
    <n v="1445431533"/>
    <n v="1442839533"/>
    <b v="0"/>
    <n v="27"/>
    <b v="0"/>
    <s v="technology/web"/>
    <n v="10.52"/>
    <n v="97.407407407407405"/>
    <x v="2364"/>
    <x v="2366"/>
    <x v="2"/>
    <s v="web"/>
  </r>
  <r>
    <n v="50000"/>
    <n v="670"/>
    <x v="1"/>
    <s v="US"/>
    <s v="USD"/>
    <n v="1461622616"/>
    <n v="1456442216"/>
    <b v="0"/>
    <n v="14"/>
    <b v="0"/>
    <s v="technology/web"/>
    <n v="1.34"/>
    <n v="47.857142857142854"/>
    <x v="2365"/>
    <x v="2367"/>
    <x v="2"/>
    <s v="web"/>
  </r>
  <r>
    <n v="40000"/>
    <n v="100"/>
    <x v="1"/>
    <s v="US"/>
    <s v="USD"/>
    <n v="1429028365"/>
    <n v="1425143965"/>
    <b v="0"/>
    <n v="2"/>
    <b v="0"/>
    <s v="technology/web"/>
    <n v="0.25"/>
    <n v="50"/>
    <x v="2366"/>
    <x v="2368"/>
    <x v="2"/>
    <s v="web"/>
  </r>
  <r>
    <n v="25000"/>
    <n v="0"/>
    <x v="1"/>
    <s v="US"/>
    <s v="USD"/>
    <n v="1455132611"/>
    <n v="1452540611"/>
    <b v="0"/>
    <n v="0"/>
    <b v="0"/>
    <s v="technology/web"/>
    <n v="0"/>
    <e v="#DIV/0!"/>
    <x v="2367"/>
    <x v="2369"/>
    <x v="2"/>
    <s v="web"/>
  </r>
  <r>
    <n v="25000"/>
    <n v="82"/>
    <x v="1"/>
    <s v="US"/>
    <s v="USD"/>
    <n v="1418877141"/>
    <n v="1416285141"/>
    <b v="0"/>
    <n v="4"/>
    <b v="0"/>
    <s v="technology/web"/>
    <n v="0.32800000000000001"/>
    <n v="20.5"/>
    <x v="2368"/>
    <x v="2370"/>
    <x v="2"/>
    <s v="web"/>
  </r>
  <r>
    <n v="2000"/>
    <n v="0"/>
    <x v="1"/>
    <s v="US"/>
    <s v="USD"/>
    <n v="1435257596"/>
    <n v="1432665596"/>
    <b v="0"/>
    <n v="0"/>
    <b v="0"/>
    <s v="technology/web"/>
    <n v="0"/>
    <e v="#DIV/0!"/>
    <x v="2369"/>
    <x v="2371"/>
    <x v="2"/>
    <s v="web"/>
  </r>
  <r>
    <n v="5500"/>
    <n v="180"/>
    <x v="1"/>
    <s v="AU"/>
    <s v="AUD"/>
    <n v="1429839571"/>
    <n v="1427247571"/>
    <b v="0"/>
    <n v="6"/>
    <b v="0"/>
    <s v="technology/web"/>
    <n v="3.2727272727272729"/>
    <n v="30"/>
    <x v="2370"/>
    <x v="2372"/>
    <x v="2"/>
    <s v="web"/>
  </r>
  <r>
    <n v="850000"/>
    <n v="50"/>
    <x v="1"/>
    <s v="SE"/>
    <s v="SEK"/>
    <n v="1440863624"/>
    <n v="1438271624"/>
    <b v="0"/>
    <n v="1"/>
    <b v="0"/>
    <s v="technology/web"/>
    <n v="5.8823529411764705E-3"/>
    <n v="50"/>
    <x v="2371"/>
    <x v="2373"/>
    <x v="2"/>
    <s v="web"/>
  </r>
  <r>
    <n v="22000"/>
    <n v="10"/>
    <x v="1"/>
    <s v="US"/>
    <s v="USD"/>
    <n v="1423772060"/>
    <n v="1421180060"/>
    <b v="0"/>
    <n v="1"/>
    <b v="0"/>
    <s v="technology/web"/>
    <n v="4.5454545454545456E-2"/>
    <n v="10"/>
    <x v="2372"/>
    <x v="2374"/>
    <x v="2"/>
    <s v="web"/>
  </r>
  <r>
    <n v="10000"/>
    <n v="0"/>
    <x v="1"/>
    <s v="US"/>
    <s v="USD"/>
    <n v="1473451437"/>
    <n v="1470859437"/>
    <b v="0"/>
    <n v="0"/>
    <b v="0"/>
    <s v="technology/web"/>
    <n v="0"/>
    <e v="#DIV/0!"/>
    <x v="2373"/>
    <x v="2375"/>
    <x v="2"/>
    <s v="web"/>
  </r>
  <r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374"/>
    <x v="2376"/>
    <x v="2"/>
    <s v="web"/>
  </r>
  <r>
    <n v="2500"/>
    <n v="0"/>
    <x v="1"/>
    <s v="CA"/>
    <s v="CAD"/>
    <n v="1480110783"/>
    <n v="1477515183"/>
    <b v="0"/>
    <n v="0"/>
    <b v="0"/>
    <s v="technology/web"/>
    <n v="0"/>
    <e v="#DIV/0!"/>
    <x v="2375"/>
    <x v="2377"/>
    <x v="2"/>
    <s v="web"/>
  </r>
  <r>
    <n v="110000"/>
    <n v="0"/>
    <x v="1"/>
    <s v="US"/>
    <s v="USD"/>
    <n v="1440548330"/>
    <n v="1438042730"/>
    <b v="0"/>
    <n v="0"/>
    <b v="0"/>
    <s v="technology/web"/>
    <n v="0"/>
    <e v="#DIV/0!"/>
    <x v="2376"/>
    <x v="2378"/>
    <x v="2"/>
    <s v="web"/>
  </r>
  <r>
    <n v="30000"/>
    <n v="0"/>
    <x v="1"/>
    <s v="US"/>
    <s v="USD"/>
    <n v="1444004616"/>
    <n v="1440116616"/>
    <b v="0"/>
    <n v="0"/>
    <b v="0"/>
    <s v="technology/web"/>
    <n v="0"/>
    <e v="#DIV/0!"/>
    <x v="2377"/>
    <x v="2379"/>
    <x v="2"/>
    <s v="web"/>
  </r>
  <r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378"/>
    <x v="2380"/>
    <x v="2"/>
    <s v="web"/>
  </r>
  <r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379"/>
    <x v="2381"/>
    <x v="2"/>
    <s v="web"/>
  </r>
  <r>
    <n v="3000"/>
    <n v="75"/>
    <x v="1"/>
    <s v="US"/>
    <s v="USD"/>
    <n v="1438662603"/>
    <n v="1436502603"/>
    <b v="0"/>
    <n v="2"/>
    <b v="0"/>
    <s v="technology/web"/>
    <n v="2.5"/>
    <n v="37.5"/>
    <x v="2380"/>
    <x v="2382"/>
    <x v="2"/>
    <s v="web"/>
  </r>
  <r>
    <n v="10000"/>
    <n v="435"/>
    <x v="1"/>
    <s v="NZ"/>
    <s v="NZD"/>
    <n v="1424568107"/>
    <n v="1421976107"/>
    <b v="0"/>
    <n v="3"/>
    <b v="0"/>
    <s v="technology/web"/>
    <n v="4.3499999999999996"/>
    <n v="145"/>
    <x v="2381"/>
    <x v="2383"/>
    <x v="2"/>
    <s v="web"/>
  </r>
  <r>
    <n v="1000"/>
    <n v="8"/>
    <x v="1"/>
    <s v="US"/>
    <s v="USD"/>
    <n v="1415932643"/>
    <n v="1413337043"/>
    <b v="0"/>
    <n v="8"/>
    <b v="0"/>
    <s v="technology/web"/>
    <n v="0.8"/>
    <n v="1"/>
    <x v="2382"/>
    <x v="2384"/>
    <x v="2"/>
    <s v="web"/>
  </r>
  <r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383"/>
    <x v="2385"/>
    <x v="2"/>
    <s v="web"/>
  </r>
  <r>
    <n v="30000"/>
    <n v="0"/>
    <x v="1"/>
    <s v="CA"/>
    <s v="CAD"/>
    <n v="1420920424"/>
    <n v="1415736424"/>
    <b v="0"/>
    <n v="0"/>
    <b v="0"/>
    <s v="technology/web"/>
    <n v="0"/>
    <e v="#DIV/0!"/>
    <x v="2384"/>
    <x v="2386"/>
    <x v="2"/>
    <s v="web"/>
  </r>
  <r>
    <n v="150000"/>
    <n v="1026"/>
    <x v="1"/>
    <s v="US"/>
    <s v="USD"/>
    <n v="1469199740"/>
    <n v="1465311740"/>
    <b v="0"/>
    <n v="3"/>
    <b v="0"/>
    <s v="technology/web"/>
    <n v="0.68399999999999994"/>
    <n v="342"/>
    <x v="2385"/>
    <x v="2387"/>
    <x v="2"/>
    <s v="web"/>
  </r>
  <r>
    <n v="37000"/>
    <n v="463"/>
    <x v="1"/>
    <s v="US"/>
    <s v="USD"/>
    <n v="1421350140"/>
    <n v="1418761759"/>
    <b v="0"/>
    <n v="8"/>
    <b v="0"/>
    <s v="technology/web"/>
    <n v="1.2513513513513512"/>
    <n v="57.875"/>
    <x v="2386"/>
    <x v="2388"/>
    <x v="2"/>
    <s v="web"/>
  </r>
  <r>
    <n v="16000"/>
    <n v="30"/>
    <x v="1"/>
    <s v="FR"/>
    <s v="EUR"/>
    <n v="1437861540"/>
    <n v="1435160452"/>
    <b v="0"/>
    <n v="1"/>
    <b v="0"/>
    <s v="technology/web"/>
    <n v="0.1875"/>
    <n v="30"/>
    <x v="2387"/>
    <x v="2389"/>
    <x v="2"/>
    <s v="web"/>
  </r>
  <r>
    <n v="510000"/>
    <n v="0"/>
    <x v="1"/>
    <s v="AU"/>
    <s v="AUD"/>
    <n v="1420352264"/>
    <n v="1416896264"/>
    <b v="0"/>
    <n v="0"/>
    <b v="0"/>
    <s v="technology/web"/>
    <n v="0"/>
    <e v="#DIV/0!"/>
    <x v="2388"/>
    <x v="2390"/>
    <x v="2"/>
    <s v="web"/>
  </r>
  <r>
    <n v="20000"/>
    <n v="25"/>
    <x v="1"/>
    <s v="US"/>
    <s v="USD"/>
    <n v="1427825044"/>
    <n v="1425236644"/>
    <b v="0"/>
    <n v="1"/>
    <b v="0"/>
    <s v="technology/web"/>
    <n v="0.125"/>
    <n v="25"/>
    <x v="2389"/>
    <x v="2391"/>
    <x v="2"/>
    <s v="web"/>
  </r>
  <r>
    <n v="4200"/>
    <n v="0"/>
    <x v="1"/>
    <s v="US"/>
    <s v="USD"/>
    <n v="1446087223"/>
    <n v="1443495223"/>
    <b v="0"/>
    <n v="0"/>
    <b v="0"/>
    <s v="technology/web"/>
    <n v="0"/>
    <e v="#DIV/0!"/>
    <x v="2390"/>
    <x v="2392"/>
    <x v="2"/>
    <s v="web"/>
  </r>
  <r>
    <n v="100000"/>
    <n v="50"/>
    <x v="1"/>
    <s v="US"/>
    <s v="USD"/>
    <n v="1439048017"/>
    <n v="1436456017"/>
    <b v="0"/>
    <n v="1"/>
    <b v="0"/>
    <s v="technology/web"/>
    <n v="0.05"/>
    <n v="50"/>
    <x v="2391"/>
    <x v="2393"/>
    <x v="2"/>
    <s v="web"/>
  </r>
  <r>
    <n v="5000"/>
    <n v="3"/>
    <x v="1"/>
    <s v="IE"/>
    <s v="EUR"/>
    <n v="1424940093"/>
    <n v="1422348093"/>
    <b v="0"/>
    <n v="2"/>
    <b v="0"/>
    <s v="technology/web"/>
    <n v="0.06"/>
    <n v="1.5"/>
    <x v="2392"/>
    <x v="2394"/>
    <x v="2"/>
    <s v="web"/>
  </r>
  <r>
    <n v="33000"/>
    <n v="0"/>
    <x v="1"/>
    <s v="US"/>
    <s v="USD"/>
    <n v="1484038620"/>
    <n v="1481597687"/>
    <b v="0"/>
    <n v="0"/>
    <b v="0"/>
    <s v="technology/web"/>
    <n v="0"/>
    <e v="#DIV/0!"/>
    <x v="2393"/>
    <x v="2395"/>
    <x v="2"/>
    <s v="web"/>
  </r>
  <r>
    <n v="5000"/>
    <n v="10"/>
    <x v="1"/>
    <s v="CH"/>
    <s v="CHF"/>
    <n v="1444940558"/>
    <n v="1442348558"/>
    <b v="0"/>
    <n v="1"/>
    <b v="0"/>
    <s v="technology/web"/>
    <n v="0.2"/>
    <n v="10"/>
    <x v="2394"/>
    <x v="2396"/>
    <x v="2"/>
    <s v="web"/>
  </r>
  <r>
    <n v="124000"/>
    <n v="0"/>
    <x v="1"/>
    <s v="US"/>
    <s v="USD"/>
    <n v="1420233256"/>
    <n v="1417641256"/>
    <b v="0"/>
    <n v="0"/>
    <b v="0"/>
    <s v="technology/web"/>
    <n v="0"/>
    <e v="#DIV/0!"/>
    <x v="2395"/>
    <x v="2397"/>
    <x v="2"/>
    <s v="web"/>
  </r>
  <r>
    <n v="4000"/>
    <n v="0"/>
    <x v="1"/>
    <s v="US"/>
    <s v="USD"/>
    <n v="1435874384"/>
    <n v="1433282384"/>
    <b v="0"/>
    <n v="0"/>
    <b v="0"/>
    <s v="technology/web"/>
    <n v="0"/>
    <e v="#DIV/0!"/>
    <x v="2396"/>
    <x v="2398"/>
    <x v="2"/>
    <s v="web"/>
  </r>
  <r>
    <n v="13000"/>
    <n v="0"/>
    <x v="1"/>
    <s v="SE"/>
    <s v="SEK"/>
    <n v="1418934506"/>
    <n v="1415910506"/>
    <b v="0"/>
    <n v="0"/>
    <b v="0"/>
    <s v="technology/web"/>
    <n v="0"/>
    <e v="#DIV/0!"/>
    <x v="2397"/>
    <x v="2399"/>
    <x v="2"/>
    <s v="web"/>
  </r>
  <r>
    <n v="50000"/>
    <n v="0"/>
    <x v="1"/>
    <s v="AU"/>
    <s v="AUD"/>
    <n v="1460615164"/>
    <n v="1458023164"/>
    <b v="0"/>
    <n v="0"/>
    <b v="0"/>
    <s v="technology/web"/>
    <n v="0"/>
    <e v="#DIV/0!"/>
    <x v="2398"/>
    <x v="2400"/>
    <x v="2"/>
    <s v="web"/>
  </r>
  <r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2399"/>
    <x v="2401"/>
    <x v="7"/>
    <s v="food trucks"/>
  </r>
  <r>
    <n v="12000"/>
    <n v="52"/>
    <x v="2"/>
    <s v="US"/>
    <s v="USD"/>
    <n v="1431533931"/>
    <n v="1428941931"/>
    <b v="0"/>
    <n v="1"/>
    <b v="0"/>
    <s v="food/food trucks"/>
    <n v="0.43333333333333329"/>
    <n v="52"/>
    <x v="2400"/>
    <x v="2402"/>
    <x v="7"/>
    <s v="food trucks"/>
  </r>
  <r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2401"/>
    <x v="2403"/>
    <x v="7"/>
    <s v="food trucks"/>
  </r>
  <r>
    <n v="15000"/>
    <n v="0"/>
    <x v="2"/>
    <s v="US"/>
    <s v="USD"/>
    <n v="1451782607"/>
    <n v="1449190607"/>
    <b v="0"/>
    <n v="0"/>
    <b v="0"/>
    <s v="food/food trucks"/>
    <n v="0"/>
    <e v="#DIV/0!"/>
    <x v="2402"/>
    <x v="2404"/>
    <x v="7"/>
    <s v="food trucks"/>
  </r>
  <r>
    <n v="5000"/>
    <n v="1126"/>
    <x v="2"/>
    <s v="US"/>
    <s v="USD"/>
    <n v="1472911375"/>
    <n v="1471096975"/>
    <b v="0"/>
    <n v="20"/>
    <b v="0"/>
    <s v="food/food trucks"/>
    <n v="22.52"/>
    <n v="56.3"/>
    <x v="2403"/>
    <x v="2405"/>
    <x v="7"/>
    <s v="food trucks"/>
  </r>
  <r>
    <n v="3250"/>
    <n v="1345"/>
    <x v="2"/>
    <s v="US"/>
    <s v="USD"/>
    <n v="1421635190"/>
    <n v="1418179190"/>
    <b v="0"/>
    <n v="16"/>
    <b v="0"/>
    <s v="food/food trucks"/>
    <n v="41.384615384615387"/>
    <n v="84.0625"/>
    <x v="2404"/>
    <x v="2406"/>
    <x v="7"/>
    <s v="food trucks"/>
  </r>
  <r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2405"/>
    <x v="2407"/>
    <x v="7"/>
    <s v="food trucks"/>
  </r>
  <r>
    <n v="15000"/>
    <n v="30"/>
    <x v="2"/>
    <s v="US"/>
    <s v="USD"/>
    <n v="1415247757"/>
    <n v="1412652157"/>
    <b v="0"/>
    <n v="2"/>
    <b v="0"/>
    <s v="food/food trucks"/>
    <n v="0.2"/>
    <n v="15"/>
    <x v="2406"/>
    <x v="2408"/>
    <x v="7"/>
    <s v="food trucks"/>
  </r>
  <r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2407"/>
    <x v="2409"/>
    <x v="7"/>
    <s v="food trucks"/>
  </r>
  <r>
    <n v="15000"/>
    <n v="0"/>
    <x v="2"/>
    <s v="AU"/>
    <s v="AUD"/>
    <n v="1441619275"/>
    <n v="1439027275"/>
    <b v="0"/>
    <n v="0"/>
    <b v="0"/>
    <s v="food/food trucks"/>
    <n v="0"/>
    <e v="#DIV/0!"/>
    <x v="2408"/>
    <x v="2410"/>
    <x v="7"/>
    <s v="food trucks"/>
  </r>
  <r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2409"/>
    <x v="2411"/>
    <x v="7"/>
    <s v="food trucks"/>
  </r>
  <r>
    <n v="8000"/>
    <n v="0"/>
    <x v="2"/>
    <s v="FR"/>
    <s v="EUR"/>
    <n v="1480185673"/>
    <n v="1476294073"/>
    <b v="0"/>
    <n v="0"/>
    <b v="0"/>
    <s v="food/food trucks"/>
    <n v="0"/>
    <e v="#DIV/0!"/>
    <x v="2410"/>
    <x v="2412"/>
    <x v="7"/>
    <s v="food trucks"/>
  </r>
  <r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2411"/>
    <x v="2413"/>
    <x v="7"/>
    <s v="food trucks"/>
  </r>
  <r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2412"/>
    <x v="2414"/>
    <x v="7"/>
    <s v="food trucks"/>
  </r>
  <r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2413"/>
    <x v="2415"/>
    <x v="7"/>
    <s v="food trucks"/>
  </r>
  <r>
    <n v="20000"/>
    <n v="5"/>
    <x v="2"/>
    <s v="US"/>
    <s v="USD"/>
    <n v="1426345200"/>
    <n v="1421343743"/>
    <b v="0"/>
    <n v="1"/>
    <b v="0"/>
    <s v="food/food trucks"/>
    <n v="2.5000000000000001E-2"/>
    <n v="5"/>
    <x v="2414"/>
    <x v="2416"/>
    <x v="7"/>
    <s v="food trucks"/>
  </r>
  <r>
    <n v="1000"/>
    <n v="0"/>
    <x v="2"/>
    <s v="US"/>
    <s v="USD"/>
    <n v="1407705187"/>
    <n v="1405113187"/>
    <b v="0"/>
    <n v="0"/>
    <b v="0"/>
    <s v="food/food trucks"/>
    <n v="0"/>
    <e v="#DIV/0!"/>
    <x v="2415"/>
    <x v="2417"/>
    <x v="7"/>
    <s v="food trucks"/>
  </r>
  <r>
    <n v="25000"/>
    <n v="5"/>
    <x v="2"/>
    <s v="US"/>
    <s v="USD"/>
    <n v="1427225644"/>
    <n v="1422045244"/>
    <b v="0"/>
    <n v="5"/>
    <b v="0"/>
    <s v="food/food trucks"/>
    <n v="0.02"/>
    <n v="1"/>
    <x v="2416"/>
    <x v="2418"/>
    <x v="7"/>
    <s v="food trucks"/>
  </r>
  <r>
    <n v="3000"/>
    <n v="0"/>
    <x v="2"/>
    <s v="US"/>
    <s v="USD"/>
    <n v="1424281389"/>
    <n v="1419097389"/>
    <b v="0"/>
    <n v="0"/>
    <b v="0"/>
    <s v="food/food trucks"/>
    <n v="0"/>
    <e v="#DIV/0!"/>
    <x v="2417"/>
    <x v="2419"/>
    <x v="7"/>
    <s v="food trucks"/>
  </r>
  <r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2418"/>
    <x v="2420"/>
    <x v="7"/>
    <s v="food trucks"/>
  </r>
  <r>
    <n v="6000"/>
    <n v="1"/>
    <x v="2"/>
    <s v="US"/>
    <s v="USD"/>
    <n v="1424536196"/>
    <n v="1421944196"/>
    <b v="0"/>
    <n v="1"/>
    <b v="0"/>
    <s v="food/food trucks"/>
    <n v="1.6666666666666666E-2"/>
    <n v="1"/>
    <x v="2419"/>
    <x v="2421"/>
    <x v="7"/>
    <s v="food trucks"/>
  </r>
  <r>
    <n v="500"/>
    <n v="1"/>
    <x v="2"/>
    <s v="US"/>
    <s v="USD"/>
    <n v="1426091036"/>
    <n v="1423502636"/>
    <b v="0"/>
    <n v="1"/>
    <b v="0"/>
    <s v="food/food trucks"/>
    <n v="0.2"/>
    <n v="1"/>
    <x v="2420"/>
    <x v="2422"/>
    <x v="7"/>
    <s v="food trucks"/>
  </r>
  <r>
    <n v="60000"/>
    <n v="8"/>
    <x v="2"/>
    <s v="US"/>
    <s v="USD"/>
    <n v="1420044890"/>
    <n v="1417452890"/>
    <b v="0"/>
    <n v="1"/>
    <b v="0"/>
    <s v="food/food trucks"/>
    <n v="1.3333333333333334E-2"/>
    <n v="8"/>
    <x v="2421"/>
    <x v="2423"/>
    <x v="7"/>
    <s v="food trucks"/>
  </r>
  <r>
    <n v="25000"/>
    <n v="310"/>
    <x v="2"/>
    <s v="US"/>
    <s v="USD"/>
    <n v="1414445108"/>
    <n v="1411853108"/>
    <b v="0"/>
    <n v="9"/>
    <b v="0"/>
    <s v="food/food trucks"/>
    <n v="1.24"/>
    <n v="34.444444444444443"/>
    <x v="2422"/>
    <x v="2424"/>
    <x v="7"/>
    <s v="food trucks"/>
  </r>
  <r>
    <n v="3500"/>
    <n v="1"/>
    <x v="2"/>
    <s v="US"/>
    <s v="USD"/>
    <n v="1464386640"/>
    <n v="1463090149"/>
    <b v="0"/>
    <n v="1"/>
    <b v="0"/>
    <s v="food/food trucks"/>
    <n v="2.8571428571428574E-2"/>
    <n v="1"/>
    <x v="2423"/>
    <x v="2425"/>
    <x v="7"/>
    <s v="food trucks"/>
  </r>
  <r>
    <n v="20000"/>
    <n v="0"/>
    <x v="2"/>
    <s v="US"/>
    <s v="USD"/>
    <n v="1439006692"/>
    <n v="1433822692"/>
    <b v="0"/>
    <n v="0"/>
    <b v="0"/>
    <s v="food/food trucks"/>
    <n v="0"/>
    <e v="#DIV/0!"/>
    <x v="2424"/>
    <x v="2426"/>
    <x v="7"/>
    <s v="food trucks"/>
  </r>
  <r>
    <n v="50000"/>
    <n v="1"/>
    <x v="2"/>
    <s v="US"/>
    <s v="USD"/>
    <n v="1458715133"/>
    <n v="1455262733"/>
    <b v="0"/>
    <n v="1"/>
    <b v="0"/>
    <s v="food/food trucks"/>
    <n v="2E-3"/>
    <n v="1"/>
    <x v="2425"/>
    <x v="2427"/>
    <x v="7"/>
    <s v="food trucks"/>
  </r>
  <r>
    <n v="35000"/>
    <n v="1"/>
    <x v="2"/>
    <s v="US"/>
    <s v="USD"/>
    <n v="1426182551"/>
    <n v="1423594151"/>
    <b v="0"/>
    <n v="1"/>
    <b v="0"/>
    <s v="food/food trucks"/>
    <n v="2.8571428571428571E-3"/>
    <n v="1"/>
    <x v="2426"/>
    <x v="2428"/>
    <x v="7"/>
    <s v="food trucks"/>
  </r>
  <r>
    <n v="140000"/>
    <n v="2005"/>
    <x v="2"/>
    <s v="NO"/>
    <s v="NOK"/>
    <n v="1486313040"/>
    <n v="1483131966"/>
    <b v="0"/>
    <n v="4"/>
    <b v="0"/>
    <s v="food/food trucks"/>
    <n v="1.4321428571428572"/>
    <n v="501.25"/>
    <x v="2427"/>
    <x v="2429"/>
    <x v="7"/>
    <s v="food trucks"/>
  </r>
  <r>
    <n v="3000"/>
    <n v="21"/>
    <x v="2"/>
    <s v="US"/>
    <s v="USD"/>
    <n v="1455246504"/>
    <n v="1452654504"/>
    <b v="0"/>
    <n v="2"/>
    <b v="0"/>
    <s v="food/food trucks"/>
    <n v="0.70000000000000007"/>
    <n v="10.5"/>
    <x v="2428"/>
    <x v="2430"/>
    <x v="7"/>
    <s v="food trucks"/>
  </r>
  <r>
    <n v="100000"/>
    <n v="2"/>
    <x v="2"/>
    <s v="US"/>
    <s v="USD"/>
    <n v="1467080613"/>
    <n v="1461896613"/>
    <b v="0"/>
    <n v="2"/>
    <b v="0"/>
    <s v="food/food trucks"/>
    <n v="2E-3"/>
    <n v="1"/>
    <x v="2429"/>
    <x v="2431"/>
    <x v="7"/>
    <s v="food trucks"/>
  </r>
  <r>
    <n v="14000"/>
    <n v="2"/>
    <x v="2"/>
    <s v="US"/>
    <s v="USD"/>
    <n v="1425791697"/>
    <n v="1423199697"/>
    <b v="0"/>
    <n v="2"/>
    <b v="0"/>
    <s v="food/food trucks"/>
    <n v="1.4285714285714287E-2"/>
    <n v="1"/>
    <x v="2430"/>
    <x v="2432"/>
    <x v="7"/>
    <s v="food trucks"/>
  </r>
  <r>
    <n v="10000"/>
    <n v="0"/>
    <x v="2"/>
    <s v="US"/>
    <s v="USD"/>
    <n v="1456608943"/>
    <n v="1454016943"/>
    <b v="0"/>
    <n v="0"/>
    <b v="0"/>
    <s v="food/food trucks"/>
    <n v="0"/>
    <e v="#DIV/0!"/>
    <x v="2431"/>
    <x v="2433"/>
    <x v="7"/>
    <s v="food trucks"/>
  </r>
  <r>
    <n v="20000"/>
    <n v="26"/>
    <x v="2"/>
    <s v="US"/>
    <s v="USD"/>
    <n v="1438662474"/>
    <n v="1435206474"/>
    <b v="0"/>
    <n v="2"/>
    <b v="0"/>
    <s v="food/food trucks"/>
    <n v="0.13"/>
    <n v="13"/>
    <x v="2432"/>
    <x v="2434"/>
    <x v="7"/>
    <s v="food trucks"/>
  </r>
  <r>
    <n v="250000"/>
    <n v="1224"/>
    <x v="2"/>
    <s v="SE"/>
    <s v="SEK"/>
    <n v="1444027186"/>
    <n v="1441435186"/>
    <b v="0"/>
    <n v="4"/>
    <b v="0"/>
    <s v="food/food trucks"/>
    <n v="0.48960000000000004"/>
    <n v="306"/>
    <x v="2433"/>
    <x v="2435"/>
    <x v="7"/>
    <s v="food trucks"/>
  </r>
  <r>
    <n v="117000"/>
    <n v="45"/>
    <x v="2"/>
    <s v="CA"/>
    <s v="CAD"/>
    <n v="1454078770"/>
    <n v="1448894770"/>
    <b v="0"/>
    <n v="2"/>
    <b v="0"/>
    <s v="food/food trucks"/>
    <n v="3.8461538461538464E-2"/>
    <n v="22.5"/>
    <x v="2434"/>
    <x v="2436"/>
    <x v="7"/>
    <s v="food trucks"/>
  </r>
  <r>
    <n v="8000"/>
    <n v="0"/>
    <x v="2"/>
    <s v="US"/>
    <s v="USD"/>
    <n v="1426615200"/>
    <n v="1422400188"/>
    <b v="0"/>
    <n v="0"/>
    <b v="0"/>
    <s v="food/food trucks"/>
    <n v="0"/>
    <e v="#DIV/0!"/>
    <x v="2435"/>
    <x v="2437"/>
    <x v="7"/>
    <s v="food trucks"/>
  </r>
  <r>
    <n v="15000"/>
    <n v="50"/>
    <x v="2"/>
    <s v="US"/>
    <s v="USD"/>
    <n v="1449529062"/>
    <n v="1444341462"/>
    <b v="0"/>
    <n v="1"/>
    <b v="0"/>
    <s v="food/food trucks"/>
    <n v="0.33333333333333337"/>
    <n v="50"/>
    <x v="2436"/>
    <x v="2438"/>
    <x v="7"/>
    <s v="food trucks"/>
  </r>
  <r>
    <n v="10000"/>
    <n v="0"/>
    <x v="2"/>
    <s v="US"/>
    <s v="USD"/>
    <n v="1445197129"/>
    <n v="1442605129"/>
    <b v="0"/>
    <n v="0"/>
    <b v="0"/>
    <s v="food/food trucks"/>
    <n v="0"/>
    <e v="#DIV/0!"/>
    <x v="2437"/>
    <x v="2439"/>
    <x v="7"/>
    <s v="food trucks"/>
  </r>
  <r>
    <n v="5000"/>
    <n v="10"/>
    <x v="2"/>
    <s v="BE"/>
    <s v="EUR"/>
    <n v="1455399313"/>
    <n v="1452807313"/>
    <b v="0"/>
    <n v="2"/>
    <b v="0"/>
    <s v="food/food trucks"/>
    <n v="0.2"/>
    <n v="5"/>
    <x v="2438"/>
    <x v="2440"/>
    <x v="7"/>
    <s v="food trucks"/>
  </r>
  <r>
    <n v="7500"/>
    <n v="8091"/>
    <x v="0"/>
    <s v="US"/>
    <s v="USD"/>
    <n v="1437627540"/>
    <n v="1435806054"/>
    <b v="0"/>
    <n v="109"/>
    <b v="1"/>
    <s v="food/small batch"/>
    <n v="107.88"/>
    <n v="74.22935779816514"/>
    <x v="2439"/>
    <x v="2441"/>
    <x v="7"/>
    <s v="small batch"/>
  </r>
  <r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2440"/>
    <x v="2442"/>
    <x v="7"/>
    <s v="small batch"/>
  </r>
  <r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2441"/>
    <x v="2443"/>
    <x v="7"/>
    <s v="small batch"/>
  </r>
  <r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2442"/>
    <x v="2444"/>
    <x v="7"/>
    <s v="small batch"/>
  </r>
  <r>
    <n v="5000"/>
    <n v="8640"/>
    <x v="0"/>
    <s v="US"/>
    <s v="USD"/>
    <n v="1443242021"/>
    <n v="1440650021"/>
    <b v="0"/>
    <n v="115"/>
    <b v="1"/>
    <s v="food/small batch"/>
    <n v="172.8"/>
    <n v="75.130434782608702"/>
    <x v="2443"/>
    <x v="2445"/>
    <x v="7"/>
    <s v="small batch"/>
  </r>
  <r>
    <n v="5000"/>
    <n v="8399"/>
    <x v="0"/>
    <s v="US"/>
    <s v="USD"/>
    <n v="1480174071"/>
    <n v="1477578471"/>
    <b v="0"/>
    <n v="111"/>
    <b v="1"/>
    <s v="food/small batch"/>
    <n v="167.98"/>
    <n v="75.666666666666671"/>
    <x v="2444"/>
    <x v="2446"/>
    <x v="7"/>
    <s v="small batch"/>
  </r>
  <r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2445"/>
    <x v="2447"/>
    <x v="7"/>
    <s v="small batch"/>
  </r>
  <r>
    <n v="400"/>
    <n v="430"/>
    <x v="0"/>
    <s v="US"/>
    <s v="USD"/>
    <n v="1472621760"/>
    <n v="1472110513"/>
    <b v="0"/>
    <n v="9"/>
    <b v="1"/>
    <s v="food/small batch"/>
    <n v="107.5"/>
    <n v="47.777777777777779"/>
    <x v="2446"/>
    <x v="2448"/>
    <x v="7"/>
    <s v="small batch"/>
  </r>
  <r>
    <n v="10000"/>
    <n v="10800"/>
    <x v="0"/>
    <s v="US"/>
    <s v="USD"/>
    <n v="1417321515"/>
    <n v="1414725915"/>
    <b v="0"/>
    <n v="120"/>
    <b v="1"/>
    <s v="food/small batch"/>
    <n v="108"/>
    <n v="90"/>
    <x v="2447"/>
    <x v="2449"/>
    <x v="7"/>
    <s v="small batch"/>
  </r>
  <r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2448"/>
    <x v="2450"/>
    <x v="7"/>
    <s v="small batch"/>
  </r>
  <r>
    <n v="10000"/>
    <n v="11545"/>
    <x v="0"/>
    <s v="US"/>
    <s v="USD"/>
    <n v="1488750490"/>
    <n v="1487022490"/>
    <b v="0"/>
    <n v="186"/>
    <b v="1"/>
    <s v="food/small batch"/>
    <n v="115.45"/>
    <n v="62.06989247311828"/>
    <x v="2449"/>
    <x v="2451"/>
    <x v="7"/>
    <s v="small batch"/>
  </r>
  <r>
    <n v="600"/>
    <n v="801"/>
    <x v="0"/>
    <s v="US"/>
    <s v="USD"/>
    <n v="1451430000"/>
    <n v="1448914500"/>
    <b v="0"/>
    <n v="15"/>
    <b v="1"/>
    <s v="food/small batch"/>
    <n v="133.5"/>
    <n v="53.4"/>
    <x v="2450"/>
    <x v="2452"/>
    <x v="7"/>
    <s v="small batch"/>
  </r>
  <r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2451"/>
    <x v="2453"/>
    <x v="7"/>
    <s v="small batch"/>
  </r>
  <r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2452"/>
    <x v="2454"/>
    <x v="7"/>
    <s v="small batch"/>
  </r>
  <r>
    <n v="300"/>
    <n v="546"/>
    <x v="0"/>
    <s v="US"/>
    <s v="USD"/>
    <n v="1461177950"/>
    <n v="1458758750"/>
    <b v="0"/>
    <n v="16"/>
    <b v="1"/>
    <s v="food/small batch"/>
    <n v="182"/>
    <n v="34.125"/>
    <x v="2453"/>
    <x v="2455"/>
    <x v="7"/>
    <s v="small batch"/>
  </r>
  <r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2454"/>
    <x v="2456"/>
    <x v="7"/>
    <s v="small batch"/>
  </r>
  <r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2455"/>
    <x v="2457"/>
    <x v="7"/>
    <s v="small batch"/>
  </r>
  <r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2456"/>
    <x v="2458"/>
    <x v="7"/>
    <s v="small batch"/>
  </r>
  <r>
    <n v="30000"/>
    <n v="30675"/>
    <x v="0"/>
    <s v="US"/>
    <s v="USD"/>
    <n v="1458742685"/>
    <n v="1454858285"/>
    <b v="0"/>
    <n v="282"/>
    <b v="1"/>
    <s v="food/small batch"/>
    <n v="102.25"/>
    <n v="108.77659574468085"/>
    <x v="2457"/>
    <x v="2459"/>
    <x v="7"/>
    <s v="small batch"/>
  </r>
  <r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2458"/>
    <x v="2460"/>
    <x v="7"/>
    <s v="small batch"/>
  </r>
  <r>
    <n v="7500"/>
    <n v="7785"/>
    <x v="0"/>
    <s v="US"/>
    <s v="USD"/>
    <n v="1317438000"/>
    <n v="1314577097"/>
    <b v="0"/>
    <n v="86"/>
    <b v="1"/>
    <s v="music/indie rock"/>
    <n v="103.8"/>
    <n v="90.523255813953483"/>
    <x v="1837"/>
    <x v="2461"/>
    <x v="4"/>
    <s v="indie rock"/>
  </r>
  <r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2459"/>
    <x v="2462"/>
    <x v="4"/>
    <s v="indie rock"/>
  </r>
  <r>
    <n v="2000"/>
    <n v="2325"/>
    <x v="0"/>
    <s v="US"/>
    <s v="USD"/>
    <n v="1366138800"/>
    <n v="1362710425"/>
    <b v="0"/>
    <n v="75"/>
    <b v="1"/>
    <s v="music/indie rock"/>
    <n v="116.25000000000001"/>
    <n v="31"/>
    <x v="2460"/>
    <x v="2463"/>
    <x v="4"/>
    <s v="indie rock"/>
  </r>
  <r>
    <n v="2000"/>
    <n v="2222"/>
    <x v="0"/>
    <s v="CA"/>
    <s v="CAD"/>
    <n v="1443641340"/>
    <n v="1441143397"/>
    <b v="0"/>
    <n v="43"/>
    <b v="1"/>
    <s v="music/indie rock"/>
    <n v="111.1"/>
    <n v="51.674418604651166"/>
    <x v="2461"/>
    <x v="2464"/>
    <x v="4"/>
    <s v="indie rock"/>
  </r>
  <r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2462"/>
    <x v="2465"/>
    <x v="4"/>
    <s v="indie rock"/>
  </r>
  <r>
    <n v="2500"/>
    <n v="2500"/>
    <x v="0"/>
    <s v="US"/>
    <s v="USD"/>
    <n v="1368066453"/>
    <n v="1365474453"/>
    <b v="0"/>
    <n v="52"/>
    <b v="1"/>
    <s v="music/indie rock"/>
    <n v="100"/>
    <n v="48.07692307692308"/>
    <x v="2463"/>
    <x v="2466"/>
    <x v="4"/>
    <s v="indie rock"/>
  </r>
  <r>
    <n v="1000"/>
    <n v="1185"/>
    <x v="0"/>
    <s v="US"/>
    <s v="USD"/>
    <n v="1336669200"/>
    <n v="1335473931"/>
    <b v="0"/>
    <n v="43"/>
    <b v="1"/>
    <s v="music/indie rock"/>
    <n v="118.5"/>
    <n v="27.558139534883722"/>
    <x v="2464"/>
    <x v="2467"/>
    <x v="4"/>
    <s v="indie rock"/>
  </r>
  <r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2465"/>
    <x v="2468"/>
    <x v="4"/>
    <s v="indie rock"/>
  </r>
  <r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2466"/>
    <x v="2469"/>
    <x v="4"/>
    <s v="indie rock"/>
  </r>
  <r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2467"/>
    <x v="2470"/>
    <x v="4"/>
    <s v="indie rock"/>
  </r>
  <r>
    <n v="500"/>
    <n v="640"/>
    <x v="0"/>
    <s v="US"/>
    <s v="USD"/>
    <n v="1327535392"/>
    <n v="1324079392"/>
    <b v="0"/>
    <n v="17"/>
    <b v="1"/>
    <s v="music/indie rock"/>
    <n v="128"/>
    <n v="37.647058823529413"/>
    <x v="2468"/>
    <x v="2471"/>
    <x v="4"/>
    <s v="indie rock"/>
  </r>
  <r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2469"/>
    <x v="2472"/>
    <x v="4"/>
    <s v="indie rock"/>
  </r>
  <r>
    <n v="2000"/>
    <n v="2000"/>
    <x v="0"/>
    <s v="US"/>
    <s v="USD"/>
    <n v="1352573869"/>
    <n v="1349978269"/>
    <b v="0"/>
    <n v="47"/>
    <b v="1"/>
    <s v="music/indie rock"/>
    <n v="100"/>
    <n v="42.553191489361701"/>
    <x v="2470"/>
    <x v="2473"/>
    <x v="4"/>
    <s v="indie rock"/>
  </r>
  <r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2471"/>
    <x v="2474"/>
    <x v="4"/>
    <s v="indie rock"/>
  </r>
  <r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2472"/>
    <x v="2475"/>
    <x v="4"/>
    <s v="indie rock"/>
  </r>
  <r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2473"/>
    <x v="2476"/>
    <x v="4"/>
    <s v="indie rock"/>
  </r>
  <r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2474"/>
    <x v="2477"/>
    <x v="4"/>
    <s v="indie rock"/>
  </r>
  <r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2475"/>
    <x v="2478"/>
    <x v="4"/>
    <s v="indie rock"/>
  </r>
  <r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2476"/>
    <x v="2479"/>
    <x v="4"/>
    <s v="indie rock"/>
  </r>
  <r>
    <n v="2000"/>
    <n v="2000"/>
    <x v="0"/>
    <s v="US"/>
    <s v="USD"/>
    <n v="1444516084"/>
    <n v="1439332084"/>
    <b v="0"/>
    <n v="8"/>
    <b v="1"/>
    <s v="music/indie rock"/>
    <n v="100"/>
    <n v="250"/>
    <x v="2477"/>
    <x v="2480"/>
    <x v="4"/>
    <s v="indie rock"/>
  </r>
  <r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2478"/>
    <x v="2481"/>
    <x v="4"/>
    <s v="indie rock"/>
  </r>
  <r>
    <n v="1000"/>
    <n v="1001"/>
    <x v="0"/>
    <s v="US"/>
    <s v="USD"/>
    <n v="1312224383"/>
    <n v="1308336383"/>
    <b v="0"/>
    <n v="25"/>
    <b v="1"/>
    <s v="music/indie rock"/>
    <n v="100.1"/>
    <n v="40.04"/>
    <x v="2479"/>
    <x v="2482"/>
    <x v="4"/>
    <s v="indie rock"/>
  </r>
  <r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2480"/>
    <x v="2483"/>
    <x v="4"/>
    <s v="indie rock"/>
  </r>
  <r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2481"/>
    <x v="2484"/>
    <x v="4"/>
    <s v="indie rock"/>
  </r>
  <r>
    <n v="2000"/>
    <n v="2065"/>
    <x v="0"/>
    <s v="US"/>
    <s v="USD"/>
    <n v="1318463879"/>
    <n v="1315439879"/>
    <b v="0"/>
    <n v="41"/>
    <b v="1"/>
    <s v="music/indie rock"/>
    <n v="103.25"/>
    <n v="50.365853658536587"/>
    <x v="2482"/>
    <x v="2485"/>
    <x v="4"/>
    <s v="indie rock"/>
  </r>
  <r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2483"/>
    <x v="2486"/>
    <x v="4"/>
    <s v="indie rock"/>
  </r>
  <r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2484"/>
    <x v="2487"/>
    <x v="4"/>
    <s v="indie rock"/>
  </r>
  <r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2485"/>
    <x v="2488"/>
    <x v="4"/>
    <s v="indie rock"/>
  </r>
  <r>
    <n v="3500"/>
    <n v="4678.5"/>
    <x v="0"/>
    <s v="US"/>
    <s v="USD"/>
    <n v="1368117239"/>
    <n v="1365525239"/>
    <b v="0"/>
    <n v="75"/>
    <b v="1"/>
    <s v="music/indie rock"/>
    <n v="133.67142857142858"/>
    <n v="62.38"/>
    <x v="2486"/>
    <x v="2489"/>
    <x v="4"/>
    <s v="indie rock"/>
  </r>
  <r>
    <n v="500"/>
    <n v="607"/>
    <x v="0"/>
    <s v="US"/>
    <s v="USD"/>
    <n v="1340429276"/>
    <n v="1335245276"/>
    <b v="0"/>
    <n v="16"/>
    <b v="1"/>
    <s v="music/indie rock"/>
    <n v="121.39999999999999"/>
    <n v="37.9375"/>
    <x v="2487"/>
    <x v="2490"/>
    <x v="4"/>
    <s v="indie rock"/>
  </r>
  <r>
    <n v="500"/>
    <n v="516"/>
    <x v="0"/>
    <s v="US"/>
    <s v="USD"/>
    <n v="1295142660"/>
    <n v="1293739714"/>
    <b v="0"/>
    <n v="10"/>
    <b v="1"/>
    <s v="music/indie rock"/>
    <n v="103.2"/>
    <n v="51.6"/>
    <x v="2488"/>
    <x v="2491"/>
    <x v="4"/>
    <s v="indie rock"/>
  </r>
  <r>
    <n v="600"/>
    <n v="750"/>
    <x v="0"/>
    <s v="US"/>
    <s v="USD"/>
    <n v="1339840740"/>
    <n v="1335397188"/>
    <b v="0"/>
    <n v="27"/>
    <b v="1"/>
    <s v="music/indie rock"/>
    <n v="125"/>
    <n v="27.777777777777779"/>
    <x v="2489"/>
    <x v="2492"/>
    <x v="4"/>
    <s v="indie rock"/>
  </r>
  <r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2490"/>
    <x v="2493"/>
    <x v="4"/>
    <s v="indie rock"/>
  </r>
  <r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2491"/>
    <x v="2494"/>
    <x v="4"/>
    <s v="indie rock"/>
  </r>
  <r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2492"/>
    <x v="2495"/>
    <x v="4"/>
    <s v="indie rock"/>
  </r>
  <r>
    <n v="6000"/>
    <n v="6000"/>
    <x v="0"/>
    <s v="US"/>
    <s v="USD"/>
    <n v="1364597692"/>
    <n v="1361577292"/>
    <b v="0"/>
    <n v="10"/>
    <b v="1"/>
    <s v="music/indie rock"/>
    <n v="100"/>
    <n v="600"/>
    <x v="2493"/>
    <x v="2496"/>
    <x v="4"/>
    <s v="indie rock"/>
  </r>
  <r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2494"/>
    <x v="2497"/>
    <x v="4"/>
    <s v="indie rock"/>
  </r>
  <r>
    <n v="1000"/>
    <n v="1056"/>
    <x v="0"/>
    <s v="US"/>
    <s v="USD"/>
    <n v="1422400387"/>
    <n v="1421190787"/>
    <b v="0"/>
    <n v="20"/>
    <b v="1"/>
    <s v="music/indie rock"/>
    <n v="105.60000000000001"/>
    <n v="52.8"/>
    <x v="2495"/>
    <x v="2498"/>
    <x v="4"/>
    <s v="indie rock"/>
  </r>
  <r>
    <n v="4000"/>
    <n v="8105"/>
    <x v="0"/>
    <s v="US"/>
    <s v="USD"/>
    <n v="1356976800"/>
    <n v="1352820837"/>
    <b v="0"/>
    <n v="170"/>
    <b v="1"/>
    <s v="music/indie rock"/>
    <n v="202.625"/>
    <n v="47.676470588235297"/>
    <x v="2496"/>
    <x v="2499"/>
    <x v="4"/>
    <s v="indie rock"/>
  </r>
  <r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2497"/>
    <x v="2500"/>
    <x v="4"/>
    <s v="indie rock"/>
  </r>
  <r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2498"/>
    <x v="2501"/>
    <x v="7"/>
    <s v="restaurants"/>
  </r>
  <r>
    <n v="110000"/>
    <n v="86"/>
    <x v="2"/>
    <s v="US"/>
    <s v="USD"/>
    <n v="1411328918"/>
    <n v="1407440918"/>
    <b v="0"/>
    <n v="5"/>
    <b v="0"/>
    <s v="food/restaurants"/>
    <n v="7.8181818181818186E-2"/>
    <n v="17.2"/>
    <x v="2499"/>
    <x v="2502"/>
    <x v="7"/>
    <s v="restaurants"/>
  </r>
  <r>
    <n v="10000"/>
    <n v="0"/>
    <x v="2"/>
    <s v="US"/>
    <s v="USD"/>
    <n v="1465333560"/>
    <n v="1462743308"/>
    <b v="0"/>
    <n v="0"/>
    <b v="0"/>
    <s v="food/restaurants"/>
    <n v="0"/>
    <e v="#DIV/0!"/>
    <x v="2500"/>
    <x v="2503"/>
    <x v="7"/>
    <s v="restaurants"/>
  </r>
  <r>
    <n v="35000"/>
    <n v="0"/>
    <x v="2"/>
    <s v="US"/>
    <s v="USD"/>
    <n v="1416014534"/>
    <n v="1413418934"/>
    <b v="0"/>
    <n v="0"/>
    <b v="0"/>
    <s v="food/restaurants"/>
    <n v="0"/>
    <e v="#DIV/0!"/>
    <x v="2501"/>
    <x v="2504"/>
    <x v="7"/>
    <s v="restaurants"/>
  </r>
  <r>
    <n v="7000"/>
    <n v="0"/>
    <x v="2"/>
    <s v="US"/>
    <s v="USD"/>
    <n v="1426292416"/>
    <n v="1423704016"/>
    <b v="0"/>
    <n v="0"/>
    <b v="0"/>
    <s v="food/restaurants"/>
    <n v="0"/>
    <e v="#DIV/0!"/>
    <x v="2502"/>
    <x v="2505"/>
    <x v="7"/>
    <s v="restaurants"/>
  </r>
  <r>
    <n v="5000"/>
    <n v="30"/>
    <x v="2"/>
    <s v="GB"/>
    <s v="GBP"/>
    <n v="1443906000"/>
    <n v="1441955269"/>
    <b v="0"/>
    <n v="2"/>
    <b v="0"/>
    <s v="food/restaurants"/>
    <n v="0.6"/>
    <n v="15"/>
    <x v="2503"/>
    <x v="2506"/>
    <x v="7"/>
    <s v="restaurants"/>
  </r>
  <r>
    <n v="42850"/>
    <n v="0"/>
    <x v="2"/>
    <s v="US"/>
    <s v="USD"/>
    <n v="1431308704"/>
    <n v="1428716704"/>
    <b v="0"/>
    <n v="0"/>
    <b v="0"/>
    <s v="food/restaurants"/>
    <n v="0"/>
    <e v="#DIV/0!"/>
    <x v="2504"/>
    <x v="2507"/>
    <x v="7"/>
    <s v="restaurants"/>
  </r>
  <r>
    <n v="20000"/>
    <n v="0"/>
    <x v="2"/>
    <s v="US"/>
    <s v="USD"/>
    <n v="1408056634"/>
    <n v="1405464634"/>
    <b v="0"/>
    <n v="0"/>
    <b v="0"/>
    <s v="food/restaurants"/>
    <n v="0"/>
    <e v="#DIV/0!"/>
    <x v="2505"/>
    <x v="2508"/>
    <x v="7"/>
    <s v="restaurants"/>
  </r>
  <r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2506"/>
    <x v="2509"/>
    <x v="7"/>
    <s v="restaurants"/>
  </r>
  <r>
    <n v="50000"/>
    <n v="75"/>
    <x v="2"/>
    <s v="US"/>
    <s v="USD"/>
    <n v="1431647772"/>
    <n v="1426463772"/>
    <b v="0"/>
    <n v="2"/>
    <b v="0"/>
    <s v="food/restaurants"/>
    <n v="0.15"/>
    <n v="37.5"/>
    <x v="2507"/>
    <x v="2510"/>
    <x v="7"/>
    <s v="restaurants"/>
  </r>
  <r>
    <n v="100000"/>
    <n v="0"/>
    <x v="2"/>
    <s v="GB"/>
    <s v="GBP"/>
    <n v="1454323413"/>
    <n v="1451731413"/>
    <b v="0"/>
    <n v="0"/>
    <b v="0"/>
    <s v="food/restaurants"/>
    <n v="0"/>
    <e v="#DIV/0!"/>
    <x v="2508"/>
    <x v="2511"/>
    <x v="7"/>
    <s v="restaurants"/>
  </r>
  <r>
    <n v="1150"/>
    <n v="0"/>
    <x v="2"/>
    <s v="US"/>
    <s v="USD"/>
    <n v="1418504561"/>
    <n v="1417208561"/>
    <b v="0"/>
    <n v="0"/>
    <b v="0"/>
    <s v="food/restaurants"/>
    <n v="0"/>
    <e v="#DIV/0!"/>
    <x v="2509"/>
    <x v="2512"/>
    <x v="7"/>
    <s v="restaurants"/>
  </r>
  <r>
    <n v="180000"/>
    <n v="0"/>
    <x v="2"/>
    <s v="DE"/>
    <s v="EUR"/>
    <n v="1488067789"/>
    <n v="1482883789"/>
    <b v="0"/>
    <n v="0"/>
    <b v="0"/>
    <s v="food/restaurants"/>
    <n v="0"/>
    <e v="#DIV/0!"/>
    <x v="2510"/>
    <x v="2513"/>
    <x v="7"/>
    <s v="restaurants"/>
  </r>
  <r>
    <n v="12000"/>
    <n v="210"/>
    <x v="2"/>
    <s v="US"/>
    <s v="USD"/>
    <n v="1408526477"/>
    <n v="1407057677"/>
    <b v="0"/>
    <n v="4"/>
    <b v="0"/>
    <s v="food/restaurants"/>
    <n v="1.7500000000000002"/>
    <n v="52.5"/>
    <x v="2511"/>
    <x v="2514"/>
    <x v="7"/>
    <s v="restaurants"/>
  </r>
  <r>
    <n v="5000"/>
    <n v="930"/>
    <x v="2"/>
    <s v="US"/>
    <s v="USD"/>
    <n v="1424635753"/>
    <n v="1422043753"/>
    <b v="0"/>
    <n v="12"/>
    <b v="0"/>
    <s v="food/restaurants"/>
    <n v="18.600000000000001"/>
    <n v="77.5"/>
    <x v="2512"/>
    <x v="2515"/>
    <x v="7"/>
    <s v="restaurants"/>
  </r>
  <r>
    <n v="22000"/>
    <n v="0"/>
    <x v="2"/>
    <s v="US"/>
    <s v="USD"/>
    <n v="1417279252"/>
    <n v="1414683652"/>
    <b v="0"/>
    <n v="0"/>
    <b v="0"/>
    <s v="food/restaurants"/>
    <n v="0"/>
    <e v="#DIV/0!"/>
    <x v="2513"/>
    <x v="2516"/>
    <x v="7"/>
    <s v="restaurants"/>
  </r>
  <r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2514"/>
    <x v="2517"/>
    <x v="7"/>
    <s v="restaurants"/>
  </r>
  <r>
    <n v="5000"/>
    <n v="0"/>
    <x v="2"/>
    <s v="US"/>
    <s v="USD"/>
    <n v="1415899228"/>
    <n v="1413303628"/>
    <b v="0"/>
    <n v="0"/>
    <b v="0"/>
    <s v="food/restaurants"/>
    <n v="0"/>
    <e v="#DIV/0!"/>
    <x v="2515"/>
    <x v="2518"/>
    <x v="7"/>
    <s v="restaurants"/>
  </r>
  <r>
    <n v="150000"/>
    <n v="65"/>
    <x v="2"/>
    <s v="US"/>
    <s v="USD"/>
    <n v="1405741404"/>
    <n v="1403149404"/>
    <b v="0"/>
    <n v="4"/>
    <b v="0"/>
    <s v="food/restaurants"/>
    <n v="4.3333333333333335E-2"/>
    <n v="16.25"/>
    <x v="2516"/>
    <x v="2519"/>
    <x v="7"/>
    <s v="restaurants"/>
  </r>
  <r>
    <n v="100000"/>
    <n v="0"/>
    <x v="2"/>
    <s v="US"/>
    <s v="USD"/>
    <n v="1476559260"/>
    <n v="1472567085"/>
    <b v="0"/>
    <n v="0"/>
    <b v="0"/>
    <s v="food/restaurants"/>
    <n v="0"/>
    <e v="#DIV/0!"/>
    <x v="2517"/>
    <x v="2520"/>
    <x v="7"/>
    <s v="restaurants"/>
  </r>
  <r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2518"/>
    <x v="2521"/>
    <x v="4"/>
    <s v="classical music"/>
  </r>
  <r>
    <n v="5000"/>
    <n v="5000"/>
    <x v="0"/>
    <s v="US"/>
    <s v="USD"/>
    <n v="1461336720"/>
    <n v="1459431960"/>
    <b v="0"/>
    <n v="27"/>
    <b v="1"/>
    <s v="music/classical music"/>
    <n v="100"/>
    <n v="185.18518518518519"/>
    <x v="2519"/>
    <x v="2522"/>
    <x v="4"/>
    <s v="classical music"/>
  </r>
  <r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2520"/>
    <x v="2523"/>
    <x v="4"/>
    <s v="classical music"/>
  </r>
  <r>
    <n v="7500"/>
    <n v="7620"/>
    <x v="0"/>
    <s v="US"/>
    <s v="USD"/>
    <n v="1419136200"/>
    <n v="1416338557"/>
    <b v="0"/>
    <n v="43"/>
    <b v="1"/>
    <s v="music/classical music"/>
    <n v="101.6"/>
    <n v="177.2093023255814"/>
    <x v="2521"/>
    <x v="2524"/>
    <x v="4"/>
    <s v="classical music"/>
  </r>
  <r>
    <n v="8000"/>
    <n v="8026"/>
    <x v="0"/>
    <s v="US"/>
    <s v="USD"/>
    <n v="1340914571"/>
    <n v="1338322571"/>
    <b v="0"/>
    <n v="80"/>
    <b v="1"/>
    <s v="music/classical music"/>
    <n v="100.325"/>
    <n v="100.325"/>
    <x v="2522"/>
    <x v="2525"/>
    <x v="4"/>
    <s v="classical music"/>
  </r>
  <r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2523"/>
    <x v="2526"/>
    <x v="4"/>
    <s v="classical music"/>
  </r>
  <r>
    <n v="4000"/>
    <n v="4085"/>
    <x v="0"/>
    <s v="US"/>
    <s v="USD"/>
    <n v="1382068740"/>
    <n v="1380477691"/>
    <b v="0"/>
    <n v="71"/>
    <b v="1"/>
    <s v="music/classical music"/>
    <n v="102.125"/>
    <n v="57.535211267605632"/>
    <x v="2524"/>
    <x v="2527"/>
    <x v="4"/>
    <s v="classical music"/>
  </r>
  <r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2525"/>
    <x v="2528"/>
    <x v="4"/>
    <s v="classical music"/>
  </r>
  <r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2526"/>
    <x v="2529"/>
    <x v="4"/>
    <s v="classical music"/>
  </r>
  <r>
    <n v="6500"/>
    <n v="6500"/>
    <x v="0"/>
    <s v="US"/>
    <s v="USD"/>
    <n v="1429505400"/>
    <n v="1426711505"/>
    <b v="0"/>
    <n v="48"/>
    <b v="1"/>
    <s v="music/classical music"/>
    <n v="100"/>
    <n v="135.41666666666666"/>
    <x v="2527"/>
    <x v="2530"/>
    <x v="4"/>
    <s v="classical music"/>
  </r>
  <r>
    <n v="4500"/>
    <n v="4518"/>
    <x v="0"/>
    <s v="US"/>
    <s v="USD"/>
    <n v="1439611140"/>
    <n v="1437668354"/>
    <b v="0"/>
    <n v="61"/>
    <b v="1"/>
    <s v="music/classical music"/>
    <n v="100.4"/>
    <n v="74.06557377049181"/>
    <x v="2528"/>
    <x v="2531"/>
    <x v="4"/>
    <s v="classical music"/>
  </r>
  <r>
    <n v="4000"/>
    <n v="5045"/>
    <x v="0"/>
    <s v="US"/>
    <s v="USD"/>
    <n v="1345148566"/>
    <n v="1342556566"/>
    <b v="0"/>
    <n v="60"/>
    <b v="1"/>
    <s v="music/classical music"/>
    <n v="126.125"/>
    <n v="84.083333333333329"/>
    <x v="2529"/>
    <x v="2532"/>
    <x v="4"/>
    <s v="classical music"/>
  </r>
  <r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2530"/>
    <x v="2533"/>
    <x v="4"/>
    <s v="classical music"/>
  </r>
  <r>
    <n v="2000"/>
    <n v="2100"/>
    <x v="0"/>
    <s v="US"/>
    <s v="USD"/>
    <n v="1262325600"/>
    <n v="1257871712"/>
    <b v="0"/>
    <n v="14"/>
    <b v="1"/>
    <s v="music/classical music"/>
    <n v="105"/>
    <n v="150"/>
    <x v="2531"/>
    <x v="2534"/>
    <x v="4"/>
    <s v="classical music"/>
  </r>
  <r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2532"/>
    <x v="2535"/>
    <x v="4"/>
    <s v="classical music"/>
  </r>
  <r>
    <n v="25"/>
    <n v="29"/>
    <x v="0"/>
    <s v="US"/>
    <s v="USD"/>
    <n v="1375151566"/>
    <n v="1373337166"/>
    <b v="0"/>
    <n v="4"/>
    <b v="1"/>
    <s v="music/classical music"/>
    <n v="115.99999999999999"/>
    <n v="7.25"/>
    <x v="2533"/>
    <x v="2536"/>
    <x v="4"/>
    <s v="classical music"/>
  </r>
  <r>
    <n v="1000"/>
    <n v="1100"/>
    <x v="0"/>
    <s v="US"/>
    <s v="USD"/>
    <n v="1312212855"/>
    <n v="1307028855"/>
    <b v="0"/>
    <n v="11"/>
    <b v="1"/>
    <s v="music/classical music"/>
    <n v="110.00000000000001"/>
    <n v="100"/>
    <x v="2534"/>
    <x v="2537"/>
    <x v="4"/>
    <s v="classical music"/>
  </r>
  <r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2535"/>
    <x v="2538"/>
    <x v="4"/>
    <s v="classical music"/>
  </r>
  <r>
    <n v="10000"/>
    <n v="10025"/>
    <x v="0"/>
    <s v="US"/>
    <s v="USD"/>
    <n v="1422913152"/>
    <n v="1417729152"/>
    <b v="0"/>
    <n v="59"/>
    <b v="1"/>
    <s v="music/classical music"/>
    <n v="100.25"/>
    <n v="169.91525423728814"/>
    <x v="2536"/>
    <x v="2539"/>
    <x v="4"/>
    <s v="classical music"/>
  </r>
  <r>
    <n v="2500"/>
    <n v="2585"/>
    <x v="0"/>
    <s v="US"/>
    <s v="USD"/>
    <n v="1319904721"/>
    <n v="1314720721"/>
    <b v="0"/>
    <n v="27"/>
    <b v="1"/>
    <s v="music/classical music"/>
    <n v="103.4"/>
    <n v="95.740740740740748"/>
    <x v="2537"/>
    <x v="2540"/>
    <x v="4"/>
    <s v="classical music"/>
  </r>
  <r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2538"/>
    <x v="2541"/>
    <x v="4"/>
    <s v="classical music"/>
  </r>
  <r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2539"/>
    <x v="2542"/>
    <x v="4"/>
    <s v="classical music"/>
  </r>
  <r>
    <n v="250"/>
    <n v="391"/>
    <x v="0"/>
    <s v="US"/>
    <s v="USD"/>
    <n v="1293937200"/>
    <n v="1291257298"/>
    <b v="0"/>
    <n v="13"/>
    <b v="1"/>
    <s v="music/classical music"/>
    <n v="156.4"/>
    <n v="30.076923076923077"/>
    <x v="2540"/>
    <x v="2543"/>
    <x v="4"/>
    <s v="classical music"/>
  </r>
  <r>
    <n v="5000"/>
    <n v="5041"/>
    <x v="0"/>
    <s v="US"/>
    <s v="USD"/>
    <n v="1341750569"/>
    <n v="1339158569"/>
    <b v="0"/>
    <n v="57"/>
    <b v="1"/>
    <s v="music/classical music"/>
    <n v="100.82"/>
    <n v="88.438596491228068"/>
    <x v="2541"/>
    <x v="2544"/>
    <x v="4"/>
    <s v="classical music"/>
  </r>
  <r>
    <n v="2000"/>
    <n v="3906"/>
    <x v="0"/>
    <s v="US"/>
    <s v="USD"/>
    <n v="1424997000"/>
    <n v="1421983138"/>
    <b v="0"/>
    <n v="61"/>
    <b v="1"/>
    <s v="music/classical music"/>
    <n v="195.3"/>
    <n v="64.032786885245898"/>
    <x v="2542"/>
    <x v="2545"/>
    <x v="4"/>
    <s v="classical music"/>
  </r>
  <r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2543"/>
    <x v="2546"/>
    <x v="4"/>
    <s v="classical music"/>
  </r>
  <r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2544"/>
    <x v="2547"/>
    <x v="4"/>
    <s v="classical music"/>
  </r>
  <r>
    <n v="6000"/>
    <n v="6111"/>
    <x v="0"/>
    <s v="FR"/>
    <s v="EUR"/>
    <n v="1475209620"/>
    <n v="1473087637"/>
    <b v="0"/>
    <n v="37"/>
    <b v="1"/>
    <s v="music/classical music"/>
    <n v="101.85"/>
    <n v="165.16216216216216"/>
    <x v="2545"/>
    <x v="2548"/>
    <x v="4"/>
    <s v="classical music"/>
  </r>
  <r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2546"/>
    <x v="2549"/>
    <x v="4"/>
    <s v="classical music"/>
  </r>
  <r>
    <n v="6500"/>
    <n v="6555"/>
    <x v="0"/>
    <s v="US"/>
    <s v="USD"/>
    <n v="1444276740"/>
    <n v="1439392406"/>
    <b v="0"/>
    <n v="150"/>
    <b v="1"/>
    <s v="music/classical music"/>
    <n v="100.84615384615385"/>
    <n v="43.7"/>
    <x v="2547"/>
    <x v="2550"/>
    <x v="4"/>
    <s v="classical music"/>
  </r>
  <r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2548"/>
    <x v="2551"/>
    <x v="4"/>
    <s v="classical music"/>
  </r>
  <r>
    <n v="3000"/>
    <n v="3195"/>
    <x v="0"/>
    <s v="US"/>
    <s v="USD"/>
    <n v="1488741981"/>
    <n v="1486149981"/>
    <b v="0"/>
    <n v="18"/>
    <b v="1"/>
    <s v="music/classical music"/>
    <n v="106.5"/>
    <n v="177.5"/>
    <x v="2549"/>
    <x v="2552"/>
    <x v="4"/>
    <s v="classical music"/>
  </r>
  <r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2550"/>
    <x v="2553"/>
    <x v="4"/>
    <s v="classical music"/>
  </r>
  <r>
    <n v="3000"/>
    <n v="3684"/>
    <x v="0"/>
    <s v="US"/>
    <s v="USD"/>
    <n v="1433131140"/>
    <n v="1430445163"/>
    <b v="0"/>
    <n v="67"/>
    <b v="1"/>
    <s v="music/classical music"/>
    <n v="122.8"/>
    <n v="54.985074626865675"/>
    <x v="2551"/>
    <x v="2554"/>
    <x v="4"/>
    <s v="classical music"/>
  </r>
  <r>
    <n v="2000"/>
    <n v="2147"/>
    <x v="0"/>
    <s v="US"/>
    <s v="USD"/>
    <n v="1338219793"/>
    <n v="1335541393"/>
    <b v="0"/>
    <n v="35"/>
    <b v="1"/>
    <s v="music/classical music"/>
    <n v="107.35"/>
    <n v="61.342857142857142"/>
    <x v="2552"/>
    <x v="2555"/>
    <x v="4"/>
    <s v="classical music"/>
  </r>
  <r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2553"/>
    <x v="2556"/>
    <x v="4"/>
    <s v="classical music"/>
  </r>
  <r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2554"/>
    <x v="2557"/>
    <x v="4"/>
    <s v="classical music"/>
  </r>
  <r>
    <n v="1250"/>
    <n v="1361"/>
    <x v="0"/>
    <s v="AU"/>
    <s v="AUD"/>
    <n v="1430488740"/>
    <n v="1427747906"/>
    <b v="0"/>
    <n v="18"/>
    <b v="1"/>
    <s v="music/classical music"/>
    <n v="108.88"/>
    <n v="75.611111111111114"/>
    <x v="2555"/>
    <x v="2558"/>
    <x v="4"/>
    <s v="classical music"/>
  </r>
  <r>
    <n v="800"/>
    <n v="890"/>
    <x v="0"/>
    <s v="US"/>
    <s v="USD"/>
    <n v="1321385820"/>
    <n v="1318539484"/>
    <b v="0"/>
    <n v="25"/>
    <b v="1"/>
    <s v="music/classical music"/>
    <n v="111.25"/>
    <n v="35.6"/>
    <x v="2556"/>
    <x v="2559"/>
    <x v="4"/>
    <s v="classical music"/>
  </r>
  <r>
    <n v="3000"/>
    <n v="3003"/>
    <x v="0"/>
    <s v="GB"/>
    <s v="GBP"/>
    <n v="1425682174"/>
    <n v="1423090174"/>
    <b v="0"/>
    <n v="21"/>
    <b v="1"/>
    <s v="music/classical music"/>
    <n v="100.1"/>
    <n v="143"/>
    <x v="2557"/>
    <x v="2560"/>
    <x v="4"/>
    <s v="classical music"/>
  </r>
  <r>
    <n v="100000"/>
    <n v="0"/>
    <x v="1"/>
    <s v="CA"/>
    <s v="CAD"/>
    <n v="1444740089"/>
    <n v="1442148089"/>
    <b v="0"/>
    <n v="0"/>
    <b v="0"/>
    <s v="food/food trucks"/>
    <n v="0"/>
    <e v="#DIV/0!"/>
    <x v="2558"/>
    <x v="2561"/>
    <x v="7"/>
    <s v="food trucks"/>
  </r>
  <r>
    <n v="10000"/>
    <n v="75"/>
    <x v="1"/>
    <s v="DE"/>
    <s v="EUR"/>
    <n v="1476189339"/>
    <n v="1471005339"/>
    <b v="0"/>
    <n v="3"/>
    <b v="0"/>
    <s v="food/food trucks"/>
    <n v="0.75"/>
    <n v="25"/>
    <x v="2559"/>
    <x v="2562"/>
    <x v="7"/>
    <s v="food trucks"/>
  </r>
  <r>
    <n v="20000"/>
    <n v="0"/>
    <x v="1"/>
    <s v="US"/>
    <s v="USD"/>
    <n v="1438226451"/>
    <n v="1433042451"/>
    <b v="0"/>
    <n v="0"/>
    <b v="0"/>
    <s v="food/food trucks"/>
    <n v="0"/>
    <e v="#DIV/0!"/>
    <x v="2560"/>
    <x v="2563"/>
    <x v="7"/>
    <s v="food trucks"/>
  </r>
  <r>
    <n v="40000"/>
    <n v="0"/>
    <x v="1"/>
    <s v="CA"/>
    <s v="CAD"/>
    <n v="1406854699"/>
    <n v="1404262699"/>
    <b v="0"/>
    <n v="0"/>
    <b v="0"/>
    <s v="food/food trucks"/>
    <n v="0"/>
    <e v="#DIV/0!"/>
    <x v="2561"/>
    <x v="2564"/>
    <x v="7"/>
    <s v="food trucks"/>
  </r>
  <r>
    <n v="10000"/>
    <n v="100"/>
    <x v="1"/>
    <s v="US"/>
    <s v="USD"/>
    <n v="1462827000"/>
    <n v="1457710589"/>
    <b v="0"/>
    <n v="1"/>
    <b v="0"/>
    <s v="food/food trucks"/>
    <n v="1"/>
    <n v="100"/>
    <x v="2562"/>
    <x v="2565"/>
    <x v="7"/>
    <s v="food trucks"/>
  </r>
  <r>
    <n v="35000"/>
    <n v="0"/>
    <x v="1"/>
    <s v="US"/>
    <s v="USD"/>
    <n v="1408663948"/>
    <n v="1406071948"/>
    <b v="0"/>
    <n v="0"/>
    <b v="0"/>
    <s v="food/food trucks"/>
    <n v="0"/>
    <e v="#DIV/0!"/>
    <x v="2563"/>
    <x v="2566"/>
    <x v="7"/>
    <s v="food trucks"/>
  </r>
  <r>
    <n v="45000"/>
    <n v="120"/>
    <x v="1"/>
    <s v="US"/>
    <s v="USD"/>
    <n v="1429823138"/>
    <n v="1427231138"/>
    <b v="0"/>
    <n v="2"/>
    <b v="0"/>
    <s v="food/food trucks"/>
    <n v="0.26666666666666666"/>
    <n v="60"/>
    <x v="2564"/>
    <x v="2567"/>
    <x v="7"/>
    <s v="food trucks"/>
  </r>
  <r>
    <n v="10000"/>
    <n v="50"/>
    <x v="1"/>
    <s v="GB"/>
    <s v="GBP"/>
    <n v="1472745594"/>
    <n v="1470153594"/>
    <b v="0"/>
    <n v="1"/>
    <b v="0"/>
    <s v="food/food trucks"/>
    <n v="0.5"/>
    <n v="50"/>
    <x v="2565"/>
    <x v="2568"/>
    <x v="7"/>
    <s v="food trucks"/>
  </r>
  <r>
    <n v="6500"/>
    <n v="145"/>
    <x v="1"/>
    <s v="US"/>
    <s v="USD"/>
    <n v="1442457112"/>
    <n v="1439865112"/>
    <b v="0"/>
    <n v="2"/>
    <b v="0"/>
    <s v="food/food trucks"/>
    <n v="2.2307692307692308"/>
    <n v="72.5"/>
    <x v="2566"/>
    <x v="2569"/>
    <x v="7"/>
    <s v="food trucks"/>
  </r>
  <r>
    <n v="7000"/>
    <n v="59"/>
    <x v="1"/>
    <s v="US"/>
    <s v="USD"/>
    <n v="1486590035"/>
    <n v="1483998035"/>
    <b v="0"/>
    <n v="2"/>
    <b v="0"/>
    <s v="food/food trucks"/>
    <n v="0.84285714285714297"/>
    <n v="29.5"/>
    <x v="2567"/>
    <x v="2570"/>
    <x v="7"/>
    <s v="food trucks"/>
  </r>
  <r>
    <n v="100000"/>
    <n v="250"/>
    <x v="1"/>
    <s v="AU"/>
    <s v="AUD"/>
    <n v="1463645521"/>
    <n v="1458461521"/>
    <b v="0"/>
    <n v="4"/>
    <b v="0"/>
    <s v="food/food trucks"/>
    <n v="0.25"/>
    <n v="62.5"/>
    <x v="2568"/>
    <x v="2571"/>
    <x v="7"/>
    <s v="food trucks"/>
  </r>
  <r>
    <n v="30000"/>
    <n v="0"/>
    <x v="1"/>
    <s v="US"/>
    <s v="USD"/>
    <n v="1428893517"/>
    <n v="1426301517"/>
    <b v="0"/>
    <n v="0"/>
    <b v="0"/>
    <s v="food/food trucks"/>
    <n v="0"/>
    <e v="#DIV/0!"/>
    <x v="2569"/>
    <x v="2572"/>
    <x v="7"/>
    <s v="food trucks"/>
  </r>
  <r>
    <n v="8000"/>
    <n v="0"/>
    <x v="1"/>
    <s v="US"/>
    <s v="USD"/>
    <n v="1408803149"/>
    <n v="1404915149"/>
    <b v="0"/>
    <n v="0"/>
    <b v="0"/>
    <s v="food/food trucks"/>
    <n v="0"/>
    <e v="#DIV/0!"/>
    <x v="2570"/>
    <x v="2573"/>
    <x v="7"/>
    <s v="food trucks"/>
  </r>
  <r>
    <n v="10000"/>
    <n v="0"/>
    <x v="1"/>
    <s v="US"/>
    <s v="USD"/>
    <n v="1463600945"/>
    <n v="1461786545"/>
    <b v="0"/>
    <n v="0"/>
    <b v="0"/>
    <s v="food/food trucks"/>
    <n v="0"/>
    <e v="#DIV/0!"/>
    <x v="2571"/>
    <x v="2574"/>
    <x v="7"/>
    <s v="food trucks"/>
  </r>
  <r>
    <n v="85000"/>
    <n v="0"/>
    <x v="1"/>
    <s v="US"/>
    <s v="USD"/>
    <n v="1421030194"/>
    <n v="1418438194"/>
    <b v="0"/>
    <n v="0"/>
    <b v="0"/>
    <s v="food/food trucks"/>
    <n v="0"/>
    <e v="#DIV/0!"/>
    <x v="2572"/>
    <x v="2575"/>
    <x v="7"/>
    <s v="food trucks"/>
  </r>
  <r>
    <n v="10000"/>
    <n v="0"/>
    <x v="1"/>
    <s v="US"/>
    <s v="USD"/>
    <n v="1428707647"/>
    <n v="1424823247"/>
    <b v="0"/>
    <n v="0"/>
    <b v="0"/>
    <s v="food/food trucks"/>
    <n v="0"/>
    <e v="#DIV/0!"/>
    <x v="2573"/>
    <x v="2576"/>
    <x v="7"/>
    <s v="food trucks"/>
  </r>
  <r>
    <n v="15000"/>
    <n v="0"/>
    <x v="1"/>
    <s v="US"/>
    <s v="USD"/>
    <n v="1407181297"/>
    <n v="1405021297"/>
    <b v="0"/>
    <n v="0"/>
    <b v="0"/>
    <s v="food/food trucks"/>
    <n v="0"/>
    <e v="#DIV/0!"/>
    <x v="2574"/>
    <x v="2577"/>
    <x v="7"/>
    <s v="food trucks"/>
  </r>
  <r>
    <n v="6000"/>
    <n v="0"/>
    <x v="1"/>
    <s v="US"/>
    <s v="USD"/>
    <n v="1444410000"/>
    <n v="1440203579"/>
    <b v="0"/>
    <n v="0"/>
    <b v="0"/>
    <s v="food/food trucks"/>
    <n v="0"/>
    <e v="#DIV/0!"/>
    <x v="2575"/>
    <x v="2578"/>
    <x v="7"/>
    <s v="food trucks"/>
  </r>
  <r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2576"/>
    <x v="2579"/>
    <x v="7"/>
    <s v="food trucks"/>
  </r>
  <r>
    <n v="8500"/>
    <n v="51"/>
    <x v="1"/>
    <s v="US"/>
    <s v="USD"/>
    <n v="1431745200"/>
    <n v="1429170603"/>
    <b v="0"/>
    <n v="2"/>
    <b v="0"/>
    <s v="food/food trucks"/>
    <n v="0.6"/>
    <n v="25.5"/>
    <x v="2577"/>
    <x v="2580"/>
    <x v="7"/>
    <s v="food trucks"/>
  </r>
  <r>
    <n v="5000"/>
    <n v="530"/>
    <x v="2"/>
    <s v="US"/>
    <s v="USD"/>
    <n v="1447689898"/>
    <n v="1445094298"/>
    <b v="0"/>
    <n v="11"/>
    <b v="0"/>
    <s v="food/food trucks"/>
    <n v="10.6"/>
    <n v="48.18181818181818"/>
    <x v="2578"/>
    <x v="2581"/>
    <x v="7"/>
    <s v="food trucks"/>
  </r>
  <r>
    <n v="90000"/>
    <n v="1"/>
    <x v="2"/>
    <s v="US"/>
    <s v="USD"/>
    <n v="1477784634"/>
    <n v="1475192634"/>
    <b v="0"/>
    <n v="1"/>
    <b v="0"/>
    <s v="food/food trucks"/>
    <n v="1.1111111111111111E-3"/>
    <n v="1"/>
    <x v="2579"/>
    <x v="2582"/>
    <x v="7"/>
    <s v="food trucks"/>
  </r>
  <r>
    <n v="1000"/>
    <n v="5"/>
    <x v="2"/>
    <s v="US"/>
    <s v="USD"/>
    <n v="1426526880"/>
    <n v="1421346480"/>
    <b v="0"/>
    <n v="5"/>
    <b v="0"/>
    <s v="food/food trucks"/>
    <n v="0.5"/>
    <n v="1"/>
    <x v="2580"/>
    <x v="2583"/>
    <x v="7"/>
    <s v="food trucks"/>
  </r>
  <r>
    <n v="10000"/>
    <n v="0"/>
    <x v="2"/>
    <s v="US"/>
    <s v="USD"/>
    <n v="1434341369"/>
    <n v="1431749369"/>
    <b v="0"/>
    <n v="0"/>
    <b v="0"/>
    <s v="food/food trucks"/>
    <n v="0"/>
    <e v="#DIV/0!"/>
    <x v="2581"/>
    <x v="2584"/>
    <x v="7"/>
    <s v="food trucks"/>
  </r>
  <r>
    <n v="30000"/>
    <n v="50"/>
    <x v="2"/>
    <s v="US"/>
    <s v="USD"/>
    <n v="1404601632"/>
    <n v="1402009632"/>
    <b v="0"/>
    <n v="1"/>
    <b v="0"/>
    <s v="food/food trucks"/>
    <n v="0.16666666666666669"/>
    <n v="50"/>
    <x v="2582"/>
    <x v="2585"/>
    <x v="7"/>
    <s v="food trucks"/>
  </r>
  <r>
    <n v="3000"/>
    <n v="5"/>
    <x v="2"/>
    <s v="GB"/>
    <s v="GBP"/>
    <n v="1451030136"/>
    <n v="1448438136"/>
    <b v="0"/>
    <n v="1"/>
    <b v="0"/>
    <s v="food/food trucks"/>
    <n v="0.16666666666666669"/>
    <n v="5"/>
    <x v="2583"/>
    <x v="2586"/>
    <x v="7"/>
    <s v="food trucks"/>
  </r>
  <r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2584"/>
    <x v="2587"/>
    <x v="7"/>
    <s v="food trucks"/>
  </r>
  <r>
    <n v="6000"/>
    <n v="233"/>
    <x v="2"/>
    <s v="US"/>
    <s v="USD"/>
    <n v="1427807640"/>
    <n v="1423325626"/>
    <b v="0"/>
    <n v="8"/>
    <b v="0"/>
    <s v="food/food trucks"/>
    <n v="3.8833333333333329"/>
    <n v="29.125"/>
    <x v="2585"/>
    <x v="2588"/>
    <x v="7"/>
    <s v="food trucks"/>
  </r>
  <r>
    <n v="50000"/>
    <n v="5"/>
    <x v="2"/>
    <s v="DK"/>
    <s v="DKK"/>
    <n v="1458733927"/>
    <n v="1456145527"/>
    <b v="0"/>
    <n v="1"/>
    <b v="0"/>
    <s v="food/food trucks"/>
    <n v="0.01"/>
    <n v="5"/>
    <x v="2586"/>
    <x v="2589"/>
    <x v="7"/>
    <s v="food trucks"/>
  </r>
  <r>
    <n v="3000"/>
    <n v="0"/>
    <x v="2"/>
    <s v="AU"/>
    <s v="AUD"/>
    <n v="1453817297"/>
    <n v="1453212497"/>
    <b v="0"/>
    <n v="0"/>
    <b v="0"/>
    <s v="food/food trucks"/>
    <n v="0"/>
    <e v="#DIV/0!"/>
    <x v="2587"/>
    <x v="2590"/>
    <x v="7"/>
    <s v="food trucks"/>
  </r>
  <r>
    <n v="1500"/>
    <n v="26"/>
    <x v="2"/>
    <s v="US"/>
    <s v="USD"/>
    <n v="1457901924"/>
    <n v="1452721524"/>
    <b v="0"/>
    <n v="2"/>
    <b v="0"/>
    <s v="food/food trucks"/>
    <n v="1.7333333333333332"/>
    <n v="13"/>
    <x v="2588"/>
    <x v="2591"/>
    <x v="7"/>
    <s v="food trucks"/>
  </r>
  <r>
    <n v="30000"/>
    <n v="50"/>
    <x v="2"/>
    <s v="US"/>
    <s v="USD"/>
    <n v="1412536421"/>
    <n v="1409944421"/>
    <b v="0"/>
    <n v="1"/>
    <b v="0"/>
    <s v="food/food trucks"/>
    <n v="0.16666666666666669"/>
    <n v="50"/>
    <x v="2589"/>
    <x v="2592"/>
    <x v="7"/>
    <s v="food trucks"/>
  </r>
  <r>
    <n v="10000"/>
    <n v="0"/>
    <x v="2"/>
    <s v="US"/>
    <s v="USD"/>
    <n v="1429993026"/>
    <n v="1427401026"/>
    <b v="0"/>
    <n v="0"/>
    <b v="0"/>
    <s v="food/food trucks"/>
    <n v="0"/>
    <e v="#DIV/0!"/>
    <x v="2590"/>
    <x v="2593"/>
    <x v="7"/>
    <s v="food trucks"/>
  </r>
  <r>
    <n v="80000"/>
    <n v="1"/>
    <x v="2"/>
    <s v="US"/>
    <s v="USD"/>
    <n v="1407453228"/>
    <n v="1404861228"/>
    <b v="0"/>
    <n v="1"/>
    <b v="0"/>
    <s v="food/food trucks"/>
    <n v="1.25E-3"/>
    <n v="1"/>
    <x v="2591"/>
    <x v="2594"/>
    <x v="7"/>
    <s v="food trucks"/>
  </r>
  <r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2592"/>
    <x v="2595"/>
    <x v="7"/>
    <s v="food trucks"/>
  </r>
  <r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2593"/>
    <x v="2596"/>
    <x v="7"/>
    <s v="food trucks"/>
  </r>
  <r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2594"/>
    <x v="2597"/>
    <x v="7"/>
    <s v="food trucks"/>
  </r>
  <r>
    <n v="3000"/>
    <n v="1170"/>
    <x v="2"/>
    <s v="US"/>
    <s v="USD"/>
    <n v="1443039001"/>
    <n v="1440447001"/>
    <b v="0"/>
    <n v="14"/>
    <b v="0"/>
    <s v="food/food trucks"/>
    <n v="39"/>
    <n v="83.571428571428569"/>
    <x v="2595"/>
    <x v="2598"/>
    <x v="7"/>
    <s v="food trucks"/>
  </r>
  <r>
    <n v="9041"/>
    <n v="90"/>
    <x v="2"/>
    <s v="US"/>
    <s v="USD"/>
    <n v="1407089147"/>
    <n v="1403201147"/>
    <b v="0"/>
    <n v="5"/>
    <b v="0"/>
    <s v="food/food trucks"/>
    <n v="0.99546510341776351"/>
    <n v="18"/>
    <x v="2596"/>
    <x v="2599"/>
    <x v="7"/>
    <s v="food trucks"/>
  </r>
  <r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2597"/>
    <x v="2600"/>
    <x v="7"/>
    <s v="food trucks"/>
  </r>
  <r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598"/>
    <x v="2601"/>
    <x v="2"/>
    <s v="space exploration"/>
  </r>
  <r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599"/>
    <x v="2602"/>
    <x v="2"/>
    <s v="space exploration"/>
  </r>
  <r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600"/>
    <x v="2603"/>
    <x v="2"/>
    <s v="space exploration"/>
  </r>
  <r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601"/>
    <x v="2604"/>
    <x v="2"/>
    <s v="space exploration"/>
  </r>
  <r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602"/>
    <x v="2605"/>
    <x v="2"/>
    <s v="space exploration"/>
  </r>
  <r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603"/>
    <x v="2606"/>
    <x v="2"/>
    <s v="space exploration"/>
  </r>
  <r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604"/>
    <x v="2607"/>
    <x v="2"/>
    <s v="space exploration"/>
  </r>
  <r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605"/>
    <x v="2608"/>
    <x v="2"/>
    <s v="space exploration"/>
  </r>
  <r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606"/>
    <x v="2609"/>
    <x v="2"/>
    <s v="space exploration"/>
  </r>
  <r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607"/>
    <x v="2610"/>
    <x v="2"/>
    <s v="space exploration"/>
  </r>
  <r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608"/>
    <x v="2611"/>
    <x v="2"/>
    <s v="space exploration"/>
  </r>
  <r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609"/>
    <x v="2612"/>
    <x v="2"/>
    <s v="space exploration"/>
  </r>
  <r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610"/>
    <x v="2613"/>
    <x v="2"/>
    <s v="space exploration"/>
  </r>
  <r>
    <n v="10500"/>
    <n v="10710"/>
    <x v="0"/>
    <s v="US"/>
    <s v="USD"/>
    <n v="1398834000"/>
    <n v="1396371612"/>
    <b v="1"/>
    <n v="100"/>
    <b v="1"/>
    <s v="technology/space exploration"/>
    <n v="102"/>
    <n v="107.1"/>
    <x v="2611"/>
    <x v="2614"/>
    <x v="2"/>
    <s v="space exploration"/>
  </r>
  <r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612"/>
    <x v="2615"/>
    <x v="2"/>
    <s v="space exploration"/>
  </r>
  <r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613"/>
    <x v="2616"/>
    <x v="2"/>
    <s v="space exploration"/>
  </r>
  <r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614"/>
    <x v="2617"/>
    <x v="2"/>
    <s v="space exploration"/>
  </r>
  <r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615"/>
    <x v="2618"/>
    <x v="2"/>
    <s v="space exploration"/>
  </r>
  <r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616"/>
    <x v="2619"/>
    <x v="2"/>
    <s v="space exploration"/>
  </r>
  <r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617"/>
    <x v="2620"/>
    <x v="2"/>
    <s v="space exploration"/>
  </r>
  <r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618"/>
    <x v="2621"/>
    <x v="2"/>
    <s v="space exploration"/>
  </r>
  <r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619"/>
    <x v="2622"/>
    <x v="2"/>
    <s v="space exploration"/>
  </r>
  <r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620"/>
    <x v="2623"/>
    <x v="2"/>
    <s v="space exploration"/>
  </r>
  <r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621"/>
    <x v="2624"/>
    <x v="2"/>
    <s v="space exploration"/>
  </r>
  <r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622"/>
    <x v="2625"/>
    <x v="2"/>
    <s v="space exploration"/>
  </r>
  <r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623"/>
    <x v="2626"/>
    <x v="2"/>
    <s v="space exploration"/>
  </r>
  <r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624"/>
    <x v="2627"/>
    <x v="2"/>
    <s v="space exploration"/>
  </r>
  <r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625"/>
    <x v="2628"/>
    <x v="2"/>
    <s v="space exploration"/>
  </r>
  <r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626"/>
    <x v="2629"/>
    <x v="2"/>
    <s v="space exploration"/>
  </r>
  <r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627"/>
    <x v="2630"/>
    <x v="2"/>
    <s v="space exploration"/>
  </r>
  <r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628"/>
    <x v="2631"/>
    <x v="2"/>
    <s v="space exploration"/>
  </r>
  <r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629"/>
    <x v="2632"/>
    <x v="2"/>
    <s v="space exploration"/>
  </r>
  <r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630"/>
    <x v="2633"/>
    <x v="2"/>
    <s v="space exploration"/>
  </r>
  <r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631"/>
    <x v="2634"/>
    <x v="2"/>
    <s v="space exploration"/>
  </r>
  <r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632"/>
    <x v="2635"/>
    <x v="2"/>
    <s v="space exploration"/>
  </r>
  <r>
    <n v="1000"/>
    <n v="1873"/>
    <x v="0"/>
    <s v="US"/>
    <s v="USD"/>
    <n v="1476579600"/>
    <n v="1474641914"/>
    <b v="0"/>
    <n v="50"/>
    <b v="1"/>
    <s v="technology/space exploration"/>
    <n v="187.3"/>
    <n v="37.46"/>
    <x v="2633"/>
    <x v="2636"/>
    <x v="2"/>
    <s v="space exploration"/>
  </r>
  <r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634"/>
    <x v="2637"/>
    <x v="2"/>
    <s v="space exploration"/>
  </r>
  <r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635"/>
    <x v="2638"/>
    <x v="2"/>
    <s v="space exploration"/>
  </r>
  <r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636"/>
    <x v="2639"/>
    <x v="2"/>
    <s v="space exploration"/>
  </r>
  <r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637"/>
    <x v="2640"/>
    <x v="2"/>
    <s v="space exploration"/>
  </r>
  <r>
    <n v="1500"/>
    <n v="15"/>
    <x v="2"/>
    <s v="US"/>
    <s v="USD"/>
    <n v="1410811740"/>
    <n v="1409341863"/>
    <b v="0"/>
    <n v="1"/>
    <b v="0"/>
    <s v="technology/space exploration"/>
    <n v="1"/>
    <n v="15"/>
    <x v="2638"/>
    <x v="2641"/>
    <x v="2"/>
    <s v="space exploration"/>
  </r>
  <r>
    <n v="500000"/>
    <n v="0"/>
    <x v="2"/>
    <s v="DE"/>
    <s v="EUR"/>
    <n v="1468565820"/>
    <n v="1465970108"/>
    <b v="0"/>
    <n v="0"/>
    <b v="0"/>
    <s v="technology/space exploration"/>
    <n v="0"/>
    <e v="#DIV/0!"/>
    <x v="2639"/>
    <x v="2642"/>
    <x v="2"/>
    <s v="space exploration"/>
  </r>
  <r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323"/>
    <x v="2643"/>
    <x v="2"/>
    <s v="space exploration"/>
  </r>
  <r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640"/>
    <x v="2644"/>
    <x v="2"/>
    <s v="space exploration"/>
  </r>
  <r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641"/>
    <x v="2645"/>
    <x v="2"/>
    <s v="space exploration"/>
  </r>
  <r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642"/>
    <x v="2646"/>
    <x v="2"/>
    <s v="space exploration"/>
  </r>
  <r>
    <n v="2500"/>
    <n v="36"/>
    <x v="1"/>
    <s v="CA"/>
    <s v="CAD"/>
    <n v="1439533019"/>
    <n v="1436941019"/>
    <b v="0"/>
    <n v="3"/>
    <b v="0"/>
    <s v="technology/space exploration"/>
    <n v="1.44"/>
    <n v="12"/>
    <x v="2643"/>
    <x v="2647"/>
    <x v="2"/>
    <s v="space exploration"/>
  </r>
  <r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644"/>
    <x v="2648"/>
    <x v="2"/>
    <s v="space exploration"/>
  </r>
  <r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645"/>
    <x v="2649"/>
    <x v="2"/>
    <s v="space exploration"/>
  </r>
  <r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646"/>
    <x v="2650"/>
    <x v="2"/>
    <s v="space exploration"/>
  </r>
  <r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647"/>
    <x v="2651"/>
    <x v="2"/>
    <s v="space exploration"/>
  </r>
  <r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648"/>
    <x v="2652"/>
    <x v="2"/>
    <s v="space exploration"/>
  </r>
  <r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649"/>
    <x v="2653"/>
    <x v="2"/>
    <s v="space exploration"/>
  </r>
  <r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650"/>
    <x v="2654"/>
    <x v="2"/>
    <s v="space exploration"/>
  </r>
  <r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651"/>
    <x v="2655"/>
    <x v="2"/>
    <s v="space exploration"/>
  </r>
  <r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652"/>
    <x v="2656"/>
    <x v="2"/>
    <s v="space exploration"/>
  </r>
  <r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653"/>
    <x v="2657"/>
    <x v="2"/>
    <s v="space exploration"/>
  </r>
  <r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654"/>
    <x v="2658"/>
    <x v="2"/>
    <s v="space exploration"/>
  </r>
  <r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655"/>
    <x v="2659"/>
    <x v="2"/>
    <s v="space exploration"/>
  </r>
  <r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656"/>
    <x v="2660"/>
    <x v="2"/>
    <s v="space exploration"/>
  </r>
  <r>
    <n v="5000"/>
    <n v="5145"/>
    <x v="0"/>
    <s v="US"/>
    <s v="USD"/>
    <n v="1382742010"/>
    <n v="1380150010"/>
    <b v="0"/>
    <n v="60"/>
    <b v="1"/>
    <s v="technology/makerspaces"/>
    <n v="102.89999999999999"/>
    <n v="85.75"/>
    <x v="2657"/>
    <x v="2661"/>
    <x v="2"/>
    <s v="makerspaces"/>
  </r>
  <r>
    <n v="20000"/>
    <n v="21360"/>
    <x v="0"/>
    <s v="US"/>
    <s v="USD"/>
    <n v="1440179713"/>
    <n v="1437587713"/>
    <b v="0"/>
    <n v="80"/>
    <b v="1"/>
    <s v="technology/makerspaces"/>
    <n v="106.80000000000001"/>
    <n v="267"/>
    <x v="2658"/>
    <x v="2662"/>
    <x v="2"/>
    <s v="makerspaces"/>
  </r>
  <r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659"/>
    <x v="2663"/>
    <x v="2"/>
    <s v="makerspaces"/>
  </r>
  <r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660"/>
    <x v="2664"/>
    <x v="2"/>
    <s v="makerspaces"/>
  </r>
  <r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661"/>
    <x v="2665"/>
    <x v="2"/>
    <s v="makerspaces"/>
  </r>
  <r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662"/>
    <x v="2666"/>
    <x v="2"/>
    <s v="makerspaces"/>
  </r>
  <r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663"/>
    <x v="2667"/>
    <x v="2"/>
    <s v="makerspaces"/>
  </r>
  <r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664"/>
    <x v="2668"/>
    <x v="2"/>
    <s v="makerspaces"/>
  </r>
  <r>
    <n v="800"/>
    <n v="1001"/>
    <x v="0"/>
    <s v="US"/>
    <s v="USD"/>
    <n v="1452387096"/>
    <n v="1447203096"/>
    <b v="0"/>
    <n v="11"/>
    <b v="1"/>
    <s v="technology/makerspaces"/>
    <n v="125.125"/>
    <n v="91"/>
    <x v="2665"/>
    <x v="2669"/>
    <x v="2"/>
    <s v="makerspaces"/>
  </r>
  <r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666"/>
    <x v="2670"/>
    <x v="2"/>
    <s v="makerspaces"/>
  </r>
  <r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667"/>
    <x v="2671"/>
    <x v="2"/>
    <s v="makerspaces"/>
  </r>
  <r>
    <n v="10000"/>
    <n v="3319"/>
    <x v="2"/>
    <s v="US"/>
    <s v="USD"/>
    <n v="1451282400"/>
    <n v="1449436390"/>
    <b v="1"/>
    <n v="47"/>
    <b v="0"/>
    <s v="technology/makerspaces"/>
    <n v="33.19"/>
    <n v="70.61702127659575"/>
    <x v="2668"/>
    <x v="2672"/>
    <x v="2"/>
    <s v="makerspaces"/>
  </r>
  <r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669"/>
    <x v="2673"/>
    <x v="2"/>
    <s v="makerspaces"/>
  </r>
  <r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670"/>
    <x v="2674"/>
    <x v="2"/>
    <s v="makerspaces"/>
  </r>
  <r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671"/>
    <x v="2675"/>
    <x v="2"/>
    <s v="makerspaces"/>
  </r>
  <r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672"/>
    <x v="2676"/>
    <x v="2"/>
    <s v="makerspaces"/>
  </r>
  <r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673"/>
    <x v="2677"/>
    <x v="2"/>
    <s v="makerspaces"/>
  </r>
  <r>
    <n v="8000000"/>
    <n v="1100"/>
    <x v="2"/>
    <s v="ES"/>
    <s v="EUR"/>
    <n v="1443121765"/>
    <n v="1440529765"/>
    <b v="0"/>
    <n v="2"/>
    <b v="0"/>
    <s v="technology/makerspaces"/>
    <n v="1.375E-2"/>
    <n v="550"/>
    <x v="2674"/>
    <x v="2678"/>
    <x v="2"/>
    <s v="makerspaces"/>
  </r>
  <r>
    <n v="40000"/>
    <n v="132"/>
    <x v="2"/>
    <s v="US"/>
    <s v="USD"/>
    <n v="1425081694"/>
    <n v="1422489694"/>
    <b v="0"/>
    <n v="3"/>
    <b v="0"/>
    <s v="technology/makerspaces"/>
    <n v="0.33"/>
    <n v="44"/>
    <x v="2675"/>
    <x v="2679"/>
    <x v="2"/>
    <s v="makerspaces"/>
  </r>
  <r>
    <n v="32000"/>
    <n v="276"/>
    <x v="2"/>
    <s v="ES"/>
    <s v="EUR"/>
    <n v="1459915491"/>
    <n v="1457327091"/>
    <b v="0"/>
    <n v="4"/>
    <b v="0"/>
    <s v="technology/makerspaces"/>
    <n v="0.86250000000000004"/>
    <n v="69"/>
    <x v="2676"/>
    <x v="2680"/>
    <x v="2"/>
    <s v="makerspaces"/>
  </r>
  <r>
    <n v="8000"/>
    <n v="55"/>
    <x v="2"/>
    <s v="US"/>
    <s v="USD"/>
    <n v="1405027750"/>
    <n v="1402867750"/>
    <b v="0"/>
    <n v="2"/>
    <b v="0"/>
    <s v="food/food trucks"/>
    <n v="0.6875"/>
    <n v="27.5"/>
    <x v="2677"/>
    <x v="2681"/>
    <x v="7"/>
    <s v="food trucks"/>
  </r>
  <r>
    <n v="6000"/>
    <n v="1698"/>
    <x v="2"/>
    <s v="US"/>
    <s v="USD"/>
    <n v="1416635940"/>
    <n v="1413838540"/>
    <b v="0"/>
    <n v="20"/>
    <b v="0"/>
    <s v="food/food trucks"/>
    <n v="28.299999999999997"/>
    <n v="84.9"/>
    <x v="2678"/>
    <x v="2682"/>
    <x v="7"/>
    <s v="food trucks"/>
  </r>
  <r>
    <n v="15000"/>
    <n v="36"/>
    <x v="2"/>
    <s v="US"/>
    <s v="USD"/>
    <n v="1425233240"/>
    <n v="1422641240"/>
    <b v="0"/>
    <n v="3"/>
    <b v="0"/>
    <s v="food/food trucks"/>
    <n v="0.24"/>
    <n v="12"/>
    <x v="2679"/>
    <x v="2683"/>
    <x v="7"/>
    <s v="food trucks"/>
  </r>
  <r>
    <n v="70000"/>
    <n v="800"/>
    <x v="2"/>
    <s v="US"/>
    <s v="USD"/>
    <n v="1407621425"/>
    <n v="1404165425"/>
    <b v="0"/>
    <n v="4"/>
    <b v="0"/>
    <s v="food/food trucks"/>
    <n v="1.1428571428571428"/>
    <n v="200"/>
    <x v="2680"/>
    <x v="2684"/>
    <x v="7"/>
    <s v="food trucks"/>
  </r>
  <r>
    <n v="50000"/>
    <n v="10"/>
    <x v="2"/>
    <s v="US"/>
    <s v="USD"/>
    <n v="1430149330"/>
    <n v="1424968930"/>
    <b v="0"/>
    <n v="1"/>
    <b v="0"/>
    <s v="food/food trucks"/>
    <n v="0.02"/>
    <n v="10"/>
    <x v="2681"/>
    <x v="2685"/>
    <x v="7"/>
    <s v="food trucks"/>
  </r>
  <r>
    <n v="30000"/>
    <n v="0"/>
    <x v="2"/>
    <s v="US"/>
    <s v="USD"/>
    <n v="1412119423"/>
    <n v="1410391423"/>
    <b v="0"/>
    <n v="0"/>
    <b v="0"/>
    <s v="food/food trucks"/>
    <n v="0"/>
    <e v="#DIV/0!"/>
    <x v="2682"/>
    <x v="2686"/>
    <x v="7"/>
    <s v="food trucks"/>
  </r>
  <r>
    <n v="15000"/>
    <n v="0"/>
    <x v="2"/>
    <s v="US"/>
    <s v="USD"/>
    <n v="1435591318"/>
    <n v="1432999318"/>
    <b v="0"/>
    <n v="0"/>
    <b v="0"/>
    <s v="food/food trucks"/>
    <n v="0"/>
    <e v="#DIV/0!"/>
    <x v="2683"/>
    <x v="2687"/>
    <x v="7"/>
    <s v="food trucks"/>
  </r>
  <r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2684"/>
    <x v="2688"/>
    <x v="7"/>
    <s v="food trucks"/>
  </r>
  <r>
    <n v="35000"/>
    <n v="1"/>
    <x v="2"/>
    <s v="US"/>
    <s v="USD"/>
    <n v="1469919890"/>
    <n v="1467327890"/>
    <b v="0"/>
    <n v="1"/>
    <b v="0"/>
    <s v="food/food trucks"/>
    <n v="2.8571428571428571E-3"/>
    <n v="1"/>
    <x v="2685"/>
    <x v="2689"/>
    <x v="7"/>
    <s v="food trucks"/>
  </r>
  <r>
    <n v="80000"/>
    <n v="8586"/>
    <x v="2"/>
    <s v="US"/>
    <s v="USD"/>
    <n v="1433298676"/>
    <n v="1429410676"/>
    <b v="0"/>
    <n v="118"/>
    <b v="0"/>
    <s v="food/food trucks"/>
    <n v="10.7325"/>
    <n v="72.762711864406782"/>
    <x v="2686"/>
    <x v="2690"/>
    <x v="7"/>
    <s v="food trucks"/>
  </r>
  <r>
    <n v="65000"/>
    <n v="35"/>
    <x v="2"/>
    <s v="CA"/>
    <s v="CAD"/>
    <n v="1431278557"/>
    <n v="1427390557"/>
    <b v="0"/>
    <n v="2"/>
    <b v="0"/>
    <s v="food/food trucks"/>
    <n v="5.3846153846153842E-2"/>
    <n v="17.5"/>
    <x v="2687"/>
    <x v="2691"/>
    <x v="7"/>
    <s v="food trucks"/>
  </r>
  <r>
    <n v="3500"/>
    <n v="25"/>
    <x v="2"/>
    <s v="US"/>
    <s v="USD"/>
    <n v="1427266860"/>
    <n v="1424678460"/>
    <b v="0"/>
    <n v="1"/>
    <b v="0"/>
    <s v="food/food trucks"/>
    <n v="0.7142857142857143"/>
    <n v="25"/>
    <x v="2688"/>
    <x v="2692"/>
    <x v="7"/>
    <s v="food trucks"/>
  </r>
  <r>
    <n v="5000"/>
    <n v="40"/>
    <x v="2"/>
    <s v="US"/>
    <s v="USD"/>
    <n v="1407899966"/>
    <n v="1405307966"/>
    <b v="0"/>
    <n v="3"/>
    <b v="0"/>
    <s v="food/food trucks"/>
    <n v="0.8"/>
    <n v="13.333333333333334"/>
    <x v="2689"/>
    <x v="2693"/>
    <x v="7"/>
    <s v="food trucks"/>
  </r>
  <r>
    <n v="30000"/>
    <n v="1"/>
    <x v="2"/>
    <s v="US"/>
    <s v="USD"/>
    <n v="1411701739"/>
    <n v="1409109739"/>
    <b v="0"/>
    <n v="1"/>
    <b v="0"/>
    <s v="food/food trucks"/>
    <n v="3.3333333333333335E-3"/>
    <n v="1"/>
    <x v="2690"/>
    <x v="2694"/>
    <x v="7"/>
    <s v="food trucks"/>
  </r>
  <r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2691"/>
    <x v="2695"/>
    <x v="7"/>
    <s v="food trucks"/>
  </r>
  <r>
    <n v="60000"/>
    <n v="3390"/>
    <x v="2"/>
    <s v="US"/>
    <s v="USD"/>
    <n v="1419538560"/>
    <n v="1416600960"/>
    <b v="0"/>
    <n v="38"/>
    <b v="0"/>
    <s v="food/food trucks"/>
    <n v="5.65"/>
    <n v="89.21052631578948"/>
    <x v="2692"/>
    <x v="2696"/>
    <x v="7"/>
    <s v="food trucks"/>
  </r>
  <r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2693"/>
    <x v="2697"/>
    <x v="7"/>
    <s v="food trucks"/>
  </r>
  <r>
    <n v="8000"/>
    <n v="26.01"/>
    <x v="2"/>
    <s v="US"/>
    <s v="USD"/>
    <n v="1403904808"/>
    <n v="1401312808"/>
    <b v="0"/>
    <n v="2"/>
    <b v="0"/>
    <s v="food/food trucks"/>
    <n v="0.325125"/>
    <n v="13.005000000000001"/>
    <x v="2694"/>
    <x v="2698"/>
    <x v="7"/>
    <s v="food trucks"/>
  </r>
  <r>
    <n v="2"/>
    <n v="0"/>
    <x v="2"/>
    <s v="CA"/>
    <s v="CAD"/>
    <n v="1407533463"/>
    <n v="1404941463"/>
    <b v="0"/>
    <n v="0"/>
    <b v="0"/>
    <s v="food/food trucks"/>
    <n v="0"/>
    <e v="#DIV/0!"/>
    <x v="2695"/>
    <x v="2699"/>
    <x v="7"/>
    <s v="food trucks"/>
  </r>
  <r>
    <n v="9999"/>
    <n v="70"/>
    <x v="2"/>
    <s v="US"/>
    <s v="USD"/>
    <n v="1411073972"/>
    <n v="1408481972"/>
    <b v="0"/>
    <n v="4"/>
    <b v="0"/>
    <s v="food/food trucks"/>
    <n v="0.7000700070007001"/>
    <n v="17.5"/>
    <x v="2696"/>
    <x v="2700"/>
    <x v="7"/>
    <s v="food trucks"/>
  </r>
  <r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2697"/>
    <x v="2701"/>
    <x v="1"/>
    <s v="spaces"/>
  </r>
  <r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2698"/>
    <x v="2702"/>
    <x v="1"/>
    <s v="spaces"/>
  </r>
  <r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2699"/>
    <x v="2703"/>
    <x v="1"/>
    <s v="spaces"/>
  </r>
  <r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2700"/>
    <x v="2704"/>
    <x v="1"/>
    <s v="spaces"/>
  </r>
  <r>
    <n v="16500"/>
    <n v="1739"/>
    <x v="3"/>
    <s v="US"/>
    <s v="USD"/>
    <n v="1490389158"/>
    <n v="1486504758"/>
    <b v="0"/>
    <n v="8"/>
    <b v="0"/>
    <s v="theater/spaces"/>
    <n v="10.539393939393939"/>
    <n v="217.375"/>
    <x v="2701"/>
    <x v="2705"/>
    <x v="1"/>
    <s v="spaces"/>
  </r>
  <r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2702"/>
    <x v="2706"/>
    <x v="1"/>
    <s v="spaces"/>
  </r>
  <r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2703"/>
    <x v="2707"/>
    <x v="1"/>
    <s v="spaces"/>
  </r>
  <r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2704"/>
    <x v="2708"/>
    <x v="1"/>
    <s v="spaces"/>
  </r>
  <r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2705"/>
    <x v="2709"/>
    <x v="1"/>
    <s v="spaces"/>
  </r>
  <r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2706"/>
    <x v="2710"/>
    <x v="1"/>
    <s v="spaces"/>
  </r>
  <r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2707"/>
    <x v="2711"/>
    <x v="1"/>
    <s v="spaces"/>
  </r>
  <r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2708"/>
    <x v="2712"/>
    <x v="1"/>
    <s v="spaces"/>
  </r>
  <r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2709"/>
    <x v="2713"/>
    <x v="1"/>
    <s v="spaces"/>
  </r>
  <r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2710"/>
    <x v="2714"/>
    <x v="1"/>
    <s v="spaces"/>
  </r>
  <r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2711"/>
    <x v="2715"/>
    <x v="1"/>
    <s v="spaces"/>
  </r>
  <r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2712"/>
    <x v="2716"/>
    <x v="1"/>
    <s v="spaces"/>
  </r>
  <r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2713"/>
    <x v="2717"/>
    <x v="1"/>
    <s v="spaces"/>
  </r>
  <r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2714"/>
    <x v="2718"/>
    <x v="1"/>
    <s v="spaces"/>
  </r>
  <r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2715"/>
    <x v="2719"/>
    <x v="1"/>
    <s v="spaces"/>
  </r>
  <r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2716"/>
    <x v="2720"/>
    <x v="1"/>
    <s v="spaces"/>
  </r>
  <r>
    <n v="750"/>
    <n v="10965"/>
    <x v="0"/>
    <s v="GB"/>
    <s v="GBP"/>
    <n v="1378494000"/>
    <n v="1375880598"/>
    <b v="0"/>
    <n v="269"/>
    <b v="1"/>
    <s v="technology/hardware"/>
    <n v="1462"/>
    <n v="40.762081784386616"/>
    <x v="2717"/>
    <x v="2721"/>
    <x v="2"/>
    <s v="hardware"/>
  </r>
  <r>
    <n v="5000"/>
    <n v="12627"/>
    <x v="0"/>
    <s v="US"/>
    <s v="USD"/>
    <n v="1485722053"/>
    <n v="1480538053"/>
    <b v="0"/>
    <n v="185"/>
    <b v="1"/>
    <s v="technology/hardware"/>
    <n v="252.54"/>
    <n v="68.254054054054052"/>
    <x v="2718"/>
    <x v="2722"/>
    <x v="2"/>
    <s v="hardware"/>
  </r>
  <r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719"/>
    <x v="2723"/>
    <x v="2"/>
    <s v="hardware"/>
  </r>
  <r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720"/>
    <x v="2724"/>
    <x v="2"/>
    <s v="hardware"/>
  </r>
  <r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721"/>
    <x v="2725"/>
    <x v="2"/>
    <s v="hardware"/>
  </r>
  <r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722"/>
    <x v="2726"/>
    <x v="2"/>
    <s v="hardware"/>
  </r>
  <r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723"/>
    <x v="2727"/>
    <x v="2"/>
    <s v="hardware"/>
  </r>
  <r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724"/>
    <x v="2728"/>
    <x v="2"/>
    <s v="hardware"/>
  </r>
  <r>
    <n v="7500"/>
    <n v="7833"/>
    <x v="0"/>
    <s v="US"/>
    <s v="USD"/>
    <n v="1430459197"/>
    <n v="1427867197"/>
    <b v="0"/>
    <n v="23"/>
    <b v="1"/>
    <s v="technology/hardware"/>
    <n v="104.44"/>
    <n v="340.56521739130437"/>
    <x v="2725"/>
    <x v="2729"/>
    <x v="2"/>
    <s v="hardware"/>
  </r>
  <r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726"/>
    <x v="2730"/>
    <x v="2"/>
    <s v="hardware"/>
  </r>
  <r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727"/>
    <x v="2731"/>
    <x v="2"/>
    <s v="hardware"/>
  </r>
  <r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728"/>
    <x v="2732"/>
    <x v="2"/>
    <s v="hardware"/>
  </r>
  <r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729"/>
    <x v="2733"/>
    <x v="2"/>
    <s v="hardware"/>
  </r>
  <r>
    <n v="1"/>
    <n v="22603"/>
    <x v="0"/>
    <s v="US"/>
    <s v="USD"/>
    <n v="1476395940"/>
    <n v="1473782592"/>
    <b v="0"/>
    <n v="163"/>
    <b v="1"/>
    <s v="technology/hardware"/>
    <n v="2260300"/>
    <n v="138.66871165644173"/>
    <x v="2730"/>
    <x v="2734"/>
    <x v="2"/>
    <s v="hardware"/>
  </r>
  <r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731"/>
    <x v="2735"/>
    <x v="2"/>
    <s v="hardware"/>
  </r>
  <r>
    <n v="8000"/>
    <n v="9832"/>
    <x v="0"/>
    <s v="CA"/>
    <s v="CAD"/>
    <n v="1398268773"/>
    <n v="1395676773"/>
    <b v="0"/>
    <n v="58"/>
    <b v="1"/>
    <s v="technology/hardware"/>
    <n v="122.9"/>
    <n v="169.51724137931035"/>
    <x v="2732"/>
    <x v="2736"/>
    <x v="2"/>
    <s v="hardware"/>
  </r>
  <r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733"/>
    <x v="2737"/>
    <x v="2"/>
    <s v="hardware"/>
  </r>
  <r>
    <n v="5000"/>
    <n v="7397"/>
    <x v="0"/>
    <s v="US"/>
    <s v="USD"/>
    <n v="1478402804"/>
    <n v="1473218804"/>
    <b v="0"/>
    <n v="15"/>
    <b v="1"/>
    <s v="technology/hardware"/>
    <n v="147.94"/>
    <n v="493.13333333333333"/>
    <x v="2734"/>
    <x v="2738"/>
    <x v="2"/>
    <s v="hardware"/>
  </r>
  <r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735"/>
    <x v="2739"/>
    <x v="2"/>
    <s v="hardware"/>
  </r>
  <r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736"/>
    <x v="2740"/>
    <x v="2"/>
    <s v="hardware"/>
  </r>
  <r>
    <n v="8000"/>
    <n v="35"/>
    <x v="2"/>
    <s v="US"/>
    <s v="USD"/>
    <n v="1413770820"/>
    <n v="1412005602"/>
    <b v="0"/>
    <n v="4"/>
    <b v="0"/>
    <s v="publishing/children's books"/>
    <n v="0.43750000000000006"/>
    <n v="8.75"/>
    <x v="2737"/>
    <x v="2741"/>
    <x v="3"/>
    <s v="children's books"/>
  </r>
  <r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2738"/>
    <x v="2742"/>
    <x v="3"/>
    <s v="children's books"/>
  </r>
  <r>
    <n v="5999"/>
    <n v="0"/>
    <x v="2"/>
    <s v="US"/>
    <s v="USD"/>
    <n v="1476863607"/>
    <n v="1474271607"/>
    <b v="0"/>
    <n v="0"/>
    <b v="0"/>
    <s v="publishing/children's books"/>
    <n v="0"/>
    <e v="#DIV/0!"/>
    <x v="2739"/>
    <x v="2743"/>
    <x v="3"/>
    <s v="children's books"/>
  </r>
  <r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2740"/>
    <x v="2744"/>
    <x v="3"/>
    <s v="children's books"/>
  </r>
  <r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2741"/>
    <x v="2745"/>
    <x v="3"/>
    <s v="children's books"/>
  </r>
  <r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2742"/>
    <x v="2746"/>
    <x v="3"/>
    <s v="children's books"/>
  </r>
  <r>
    <n v="500"/>
    <n v="140"/>
    <x v="2"/>
    <s v="US"/>
    <s v="USD"/>
    <n v="1339816200"/>
    <n v="1337095997"/>
    <b v="0"/>
    <n v="4"/>
    <b v="0"/>
    <s v="publishing/children's books"/>
    <n v="28.000000000000004"/>
    <n v="35"/>
    <x v="2743"/>
    <x v="2747"/>
    <x v="3"/>
    <s v="children's books"/>
  </r>
  <r>
    <n v="5000"/>
    <n v="53"/>
    <x v="2"/>
    <s v="US"/>
    <s v="USD"/>
    <n v="1472835802"/>
    <n v="1470243802"/>
    <b v="0"/>
    <n v="4"/>
    <b v="0"/>
    <s v="publishing/children's books"/>
    <n v="1.06"/>
    <n v="13.25"/>
    <x v="2744"/>
    <x v="2748"/>
    <x v="3"/>
    <s v="children's books"/>
  </r>
  <r>
    <n v="10000"/>
    <n v="110"/>
    <x v="2"/>
    <s v="US"/>
    <s v="USD"/>
    <n v="1428171037"/>
    <n v="1425582637"/>
    <b v="0"/>
    <n v="2"/>
    <b v="0"/>
    <s v="publishing/children's books"/>
    <n v="1.0999999999999999"/>
    <n v="55"/>
    <x v="2745"/>
    <x v="2749"/>
    <x v="3"/>
    <s v="children's books"/>
  </r>
  <r>
    <n v="1999"/>
    <n v="0"/>
    <x v="2"/>
    <s v="US"/>
    <s v="USD"/>
    <n v="1341086400"/>
    <n v="1340055345"/>
    <b v="0"/>
    <n v="0"/>
    <b v="0"/>
    <s v="publishing/children's books"/>
    <n v="0"/>
    <e v="#DIV/0!"/>
    <x v="2746"/>
    <x v="2750"/>
    <x v="3"/>
    <s v="children's books"/>
  </r>
  <r>
    <n v="3274"/>
    <n v="0"/>
    <x v="2"/>
    <s v="US"/>
    <s v="USD"/>
    <n v="1403039842"/>
    <n v="1397855842"/>
    <b v="0"/>
    <n v="0"/>
    <b v="0"/>
    <s v="publishing/children's books"/>
    <n v="0"/>
    <e v="#DIV/0!"/>
    <x v="2747"/>
    <x v="2751"/>
    <x v="3"/>
    <s v="children's books"/>
  </r>
  <r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2748"/>
    <x v="2752"/>
    <x v="3"/>
    <s v="children's books"/>
  </r>
  <r>
    <n v="2000"/>
    <n v="380"/>
    <x v="2"/>
    <s v="US"/>
    <s v="USD"/>
    <n v="1346017023"/>
    <n v="1343425023"/>
    <b v="0"/>
    <n v="8"/>
    <b v="0"/>
    <s v="publishing/children's books"/>
    <n v="19"/>
    <n v="47.5"/>
    <x v="2749"/>
    <x v="2753"/>
    <x v="3"/>
    <s v="children's books"/>
  </r>
  <r>
    <n v="10000"/>
    <n v="0"/>
    <x v="2"/>
    <s v="US"/>
    <s v="USD"/>
    <n v="1410448551"/>
    <n v="1407856551"/>
    <b v="0"/>
    <n v="0"/>
    <b v="0"/>
    <s v="publishing/children's books"/>
    <n v="0"/>
    <e v="#DIV/0!"/>
    <x v="2750"/>
    <x v="2754"/>
    <x v="3"/>
    <s v="children's books"/>
  </r>
  <r>
    <n v="500"/>
    <n v="260"/>
    <x v="2"/>
    <s v="IE"/>
    <s v="EUR"/>
    <n v="1428519527"/>
    <n v="1425927527"/>
    <b v="0"/>
    <n v="15"/>
    <b v="0"/>
    <s v="publishing/children's books"/>
    <n v="52"/>
    <n v="17.333333333333332"/>
    <x v="2751"/>
    <x v="2755"/>
    <x v="3"/>
    <s v="children's books"/>
  </r>
  <r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2752"/>
    <x v="2756"/>
    <x v="3"/>
    <s v="children's books"/>
  </r>
  <r>
    <n v="1500"/>
    <n v="10"/>
    <x v="2"/>
    <s v="US"/>
    <s v="USD"/>
    <n v="1470498332"/>
    <n v="1469202332"/>
    <b v="0"/>
    <n v="2"/>
    <b v="0"/>
    <s v="publishing/children's books"/>
    <n v="0.66666666666666674"/>
    <n v="5"/>
    <x v="2753"/>
    <x v="2757"/>
    <x v="3"/>
    <s v="children's books"/>
  </r>
  <r>
    <n v="2000"/>
    <n v="234"/>
    <x v="2"/>
    <s v="AU"/>
    <s v="AUD"/>
    <n v="1476095783"/>
    <n v="1474886183"/>
    <b v="0"/>
    <n v="6"/>
    <b v="0"/>
    <s v="publishing/children's books"/>
    <n v="11.700000000000001"/>
    <n v="39"/>
    <x v="2754"/>
    <x v="2758"/>
    <x v="3"/>
    <s v="children's books"/>
  </r>
  <r>
    <n v="1000"/>
    <n v="105"/>
    <x v="2"/>
    <s v="AU"/>
    <s v="AUD"/>
    <n v="1468658866"/>
    <n v="1464943666"/>
    <b v="0"/>
    <n v="2"/>
    <b v="0"/>
    <s v="publishing/children's books"/>
    <n v="10.5"/>
    <n v="52.5"/>
    <x v="2755"/>
    <x v="2759"/>
    <x v="3"/>
    <s v="children's books"/>
  </r>
  <r>
    <n v="5000"/>
    <n v="0"/>
    <x v="2"/>
    <s v="GB"/>
    <s v="GBP"/>
    <n v="1371726258"/>
    <n v="1369134258"/>
    <b v="0"/>
    <n v="0"/>
    <b v="0"/>
    <s v="publishing/children's books"/>
    <n v="0"/>
    <e v="#DIV/0!"/>
    <x v="2756"/>
    <x v="2760"/>
    <x v="3"/>
    <s v="children's books"/>
  </r>
  <r>
    <n v="5000"/>
    <n v="36"/>
    <x v="2"/>
    <s v="US"/>
    <s v="USD"/>
    <n v="1357176693"/>
    <n v="1354584693"/>
    <b v="0"/>
    <n v="4"/>
    <b v="0"/>
    <s v="publishing/children's books"/>
    <n v="0.72"/>
    <n v="9"/>
    <x v="2757"/>
    <x v="2761"/>
    <x v="3"/>
    <s v="children's books"/>
  </r>
  <r>
    <n v="3250"/>
    <n v="25"/>
    <x v="2"/>
    <s v="US"/>
    <s v="USD"/>
    <n v="1332114795"/>
    <n v="1326934395"/>
    <b v="0"/>
    <n v="1"/>
    <b v="0"/>
    <s v="publishing/children's books"/>
    <n v="0.76923076923076927"/>
    <n v="25"/>
    <x v="2758"/>
    <x v="2762"/>
    <x v="3"/>
    <s v="children's books"/>
  </r>
  <r>
    <n v="39400"/>
    <n v="90"/>
    <x v="2"/>
    <s v="US"/>
    <s v="USD"/>
    <n v="1369403684"/>
    <n v="1365515684"/>
    <b v="0"/>
    <n v="3"/>
    <b v="0"/>
    <s v="publishing/children's books"/>
    <n v="0.22842639593908631"/>
    <n v="30"/>
    <x v="2759"/>
    <x v="2763"/>
    <x v="3"/>
    <s v="children's books"/>
  </r>
  <r>
    <n v="4000"/>
    <n v="45"/>
    <x v="2"/>
    <s v="US"/>
    <s v="USD"/>
    <n v="1338404400"/>
    <n v="1335855631"/>
    <b v="0"/>
    <n v="4"/>
    <b v="0"/>
    <s v="publishing/children's books"/>
    <n v="1.125"/>
    <n v="11.25"/>
    <x v="2760"/>
    <x v="2764"/>
    <x v="3"/>
    <s v="children's books"/>
  </r>
  <r>
    <n v="4000"/>
    <n v="0"/>
    <x v="2"/>
    <s v="US"/>
    <s v="USD"/>
    <n v="1351432428"/>
    <n v="1350050028"/>
    <b v="0"/>
    <n v="0"/>
    <b v="0"/>
    <s v="publishing/children's books"/>
    <n v="0"/>
    <e v="#DIV/0!"/>
    <x v="2761"/>
    <x v="2765"/>
    <x v="3"/>
    <s v="children's books"/>
  </r>
  <r>
    <n v="5000"/>
    <n v="100"/>
    <x v="2"/>
    <s v="US"/>
    <s v="USD"/>
    <n v="1313078518"/>
    <n v="1310486518"/>
    <b v="0"/>
    <n v="4"/>
    <b v="0"/>
    <s v="publishing/children's books"/>
    <n v="2"/>
    <n v="25"/>
    <x v="2762"/>
    <x v="2766"/>
    <x v="3"/>
    <s v="children's books"/>
  </r>
  <r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2763"/>
    <x v="2767"/>
    <x v="3"/>
    <s v="children's books"/>
  </r>
  <r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2764"/>
    <x v="2768"/>
    <x v="3"/>
    <s v="children's books"/>
  </r>
  <r>
    <n v="800"/>
    <n v="2"/>
    <x v="2"/>
    <s v="GB"/>
    <s v="GBP"/>
    <n v="1401997790"/>
    <n v="1397677790"/>
    <b v="0"/>
    <n v="2"/>
    <b v="0"/>
    <s v="publishing/children's books"/>
    <n v="0.25"/>
    <n v="1"/>
    <x v="2765"/>
    <x v="2769"/>
    <x v="3"/>
    <s v="children's books"/>
  </r>
  <r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2766"/>
    <x v="2770"/>
    <x v="3"/>
    <s v="children's books"/>
  </r>
  <r>
    <n v="19980"/>
    <n v="0"/>
    <x v="2"/>
    <s v="US"/>
    <s v="USD"/>
    <n v="1359738000"/>
    <n v="1355489140"/>
    <b v="0"/>
    <n v="0"/>
    <b v="0"/>
    <s v="publishing/children's books"/>
    <n v="0"/>
    <e v="#DIV/0!"/>
    <x v="2767"/>
    <x v="2771"/>
    <x v="3"/>
    <s v="children's books"/>
  </r>
  <r>
    <n v="8000"/>
    <n v="0"/>
    <x v="2"/>
    <s v="US"/>
    <s v="USD"/>
    <n v="1381006294"/>
    <n v="1379710294"/>
    <b v="0"/>
    <n v="0"/>
    <b v="0"/>
    <s v="publishing/children's books"/>
    <n v="0"/>
    <e v="#DIV/0!"/>
    <x v="2768"/>
    <x v="2772"/>
    <x v="3"/>
    <s v="children's books"/>
  </r>
  <r>
    <n v="530"/>
    <n v="1"/>
    <x v="2"/>
    <s v="CA"/>
    <s v="CAD"/>
    <n v="1461530721"/>
    <n v="1460666721"/>
    <b v="0"/>
    <n v="1"/>
    <b v="0"/>
    <s v="publishing/children's books"/>
    <n v="0.18867924528301888"/>
    <n v="1"/>
    <x v="2769"/>
    <x v="2773"/>
    <x v="3"/>
    <s v="children's books"/>
  </r>
  <r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2770"/>
    <x v="2774"/>
    <x v="3"/>
    <s v="children's books"/>
  </r>
  <r>
    <n v="5000"/>
    <n v="150"/>
    <x v="2"/>
    <s v="US"/>
    <s v="USD"/>
    <n v="1323994754"/>
    <n v="1321402754"/>
    <b v="0"/>
    <n v="2"/>
    <b v="0"/>
    <s v="publishing/children's books"/>
    <n v="3"/>
    <n v="75"/>
    <x v="2771"/>
    <x v="2775"/>
    <x v="3"/>
    <s v="children's books"/>
  </r>
  <r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2772"/>
    <x v="2776"/>
    <x v="3"/>
    <s v="children's books"/>
  </r>
  <r>
    <n v="3000"/>
    <n v="10"/>
    <x v="2"/>
    <s v="US"/>
    <s v="USD"/>
    <n v="1437149004"/>
    <n v="1434557004"/>
    <b v="0"/>
    <n v="1"/>
    <b v="0"/>
    <s v="publishing/children's books"/>
    <n v="0.33333333333333337"/>
    <n v="10"/>
    <x v="2773"/>
    <x v="2777"/>
    <x v="3"/>
    <s v="children's books"/>
  </r>
  <r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2774"/>
    <x v="2778"/>
    <x v="3"/>
    <s v="children's books"/>
  </r>
  <r>
    <n v="2500"/>
    <n v="53"/>
    <x v="2"/>
    <s v="US"/>
    <s v="USD"/>
    <n v="1448204621"/>
    <n v="1445609021"/>
    <b v="0"/>
    <n v="1"/>
    <b v="0"/>
    <s v="publishing/children's books"/>
    <n v="2.12"/>
    <n v="53"/>
    <x v="2775"/>
    <x v="2779"/>
    <x v="3"/>
    <s v="children's books"/>
  </r>
  <r>
    <n v="100000"/>
    <n v="0"/>
    <x v="2"/>
    <s v="IT"/>
    <s v="EUR"/>
    <n v="1489142688"/>
    <n v="1486550688"/>
    <b v="0"/>
    <n v="0"/>
    <b v="0"/>
    <s v="publishing/children's books"/>
    <n v="0"/>
    <e v="#DIV/0!"/>
    <x v="2776"/>
    <x v="2780"/>
    <x v="3"/>
    <s v="children's books"/>
  </r>
  <r>
    <n v="1250"/>
    <n v="1316"/>
    <x v="0"/>
    <s v="US"/>
    <s v="USD"/>
    <n v="1423724400"/>
    <n v="1421274954"/>
    <b v="0"/>
    <n v="28"/>
    <b v="1"/>
    <s v="theater/plays"/>
    <n v="105.28"/>
    <n v="47"/>
    <x v="2777"/>
    <x v="2781"/>
    <x v="1"/>
    <s v="plays"/>
  </r>
  <r>
    <n v="1000"/>
    <n v="1200"/>
    <x v="0"/>
    <s v="US"/>
    <s v="USD"/>
    <n v="1424149140"/>
    <n v="1421964718"/>
    <b v="0"/>
    <n v="18"/>
    <b v="1"/>
    <s v="theater/plays"/>
    <n v="120"/>
    <n v="66.666666666666671"/>
    <x v="2778"/>
    <x v="2782"/>
    <x v="1"/>
    <s v="plays"/>
  </r>
  <r>
    <n v="1000"/>
    <n v="1145"/>
    <x v="0"/>
    <s v="GB"/>
    <s v="GBP"/>
    <n v="1429793446"/>
    <n v="1428583846"/>
    <b v="0"/>
    <n v="61"/>
    <b v="1"/>
    <s v="theater/plays"/>
    <n v="114.5"/>
    <n v="18.770491803278688"/>
    <x v="2779"/>
    <x v="2783"/>
    <x v="1"/>
    <s v="plays"/>
  </r>
  <r>
    <n v="6000"/>
    <n v="7140"/>
    <x v="0"/>
    <s v="US"/>
    <s v="USD"/>
    <n v="1414608843"/>
    <n v="1412794443"/>
    <b v="0"/>
    <n v="108"/>
    <b v="1"/>
    <s v="theater/plays"/>
    <n v="119"/>
    <n v="66.111111111111114"/>
    <x v="2780"/>
    <x v="2784"/>
    <x v="1"/>
    <s v="plays"/>
  </r>
  <r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2781"/>
    <x v="2785"/>
    <x v="1"/>
    <s v="plays"/>
  </r>
  <r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2782"/>
    <x v="2786"/>
    <x v="1"/>
    <s v="plays"/>
  </r>
  <r>
    <n v="1000"/>
    <n v="1197"/>
    <x v="0"/>
    <s v="US"/>
    <s v="USD"/>
    <n v="1405658752"/>
    <n v="1403066752"/>
    <b v="0"/>
    <n v="38"/>
    <b v="1"/>
    <s v="theater/plays"/>
    <n v="119.7"/>
    <n v="31.5"/>
    <x v="2783"/>
    <x v="2787"/>
    <x v="1"/>
    <s v="plays"/>
  </r>
  <r>
    <n v="2000"/>
    <n v="2050"/>
    <x v="0"/>
    <s v="US"/>
    <s v="USD"/>
    <n v="1469811043"/>
    <n v="1467219043"/>
    <b v="0"/>
    <n v="20"/>
    <b v="1"/>
    <s v="theater/plays"/>
    <n v="102.49999999999999"/>
    <n v="102.5"/>
    <x v="2784"/>
    <x v="2788"/>
    <x v="1"/>
    <s v="plays"/>
  </r>
  <r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2785"/>
    <x v="2789"/>
    <x v="1"/>
    <s v="plays"/>
  </r>
  <r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2786"/>
    <x v="2790"/>
    <x v="1"/>
    <s v="plays"/>
  </r>
  <r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2787"/>
    <x v="2791"/>
    <x v="1"/>
    <s v="plays"/>
  </r>
  <r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2788"/>
    <x v="2792"/>
    <x v="1"/>
    <s v="plays"/>
  </r>
  <r>
    <n v="10000"/>
    <n v="11056.75"/>
    <x v="0"/>
    <s v="AU"/>
    <s v="AUD"/>
    <n v="1437473005"/>
    <n v="1434881005"/>
    <b v="0"/>
    <n v="73"/>
    <b v="1"/>
    <s v="theater/plays"/>
    <n v="110.5675"/>
    <n v="151.4623287671233"/>
    <x v="2789"/>
    <x v="2793"/>
    <x v="1"/>
    <s v="plays"/>
  </r>
  <r>
    <n v="50"/>
    <n v="75"/>
    <x v="0"/>
    <s v="GB"/>
    <s v="GBP"/>
    <n v="1457031600"/>
    <n v="1455640559"/>
    <b v="0"/>
    <n v="3"/>
    <b v="1"/>
    <s v="theater/plays"/>
    <n v="150"/>
    <n v="25"/>
    <x v="2790"/>
    <x v="2794"/>
    <x v="1"/>
    <s v="plays"/>
  </r>
  <r>
    <n v="700"/>
    <n v="730"/>
    <x v="0"/>
    <s v="US"/>
    <s v="USD"/>
    <n v="1402095600"/>
    <n v="1400675841"/>
    <b v="0"/>
    <n v="20"/>
    <b v="1"/>
    <s v="theater/plays"/>
    <n v="104.28571428571429"/>
    <n v="36.5"/>
    <x v="2791"/>
    <x v="2795"/>
    <x v="1"/>
    <s v="plays"/>
  </r>
  <r>
    <n v="800"/>
    <n v="924"/>
    <x v="0"/>
    <s v="GB"/>
    <s v="GBP"/>
    <n v="1404564028"/>
    <n v="1401972028"/>
    <b v="0"/>
    <n v="21"/>
    <b v="1"/>
    <s v="theater/plays"/>
    <n v="115.5"/>
    <n v="44"/>
    <x v="2792"/>
    <x v="2796"/>
    <x v="1"/>
    <s v="plays"/>
  </r>
  <r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2793"/>
    <x v="2797"/>
    <x v="1"/>
    <s v="plays"/>
  </r>
  <r>
    <n v="5000"/>
    <n v="5070"/>
    <x v="0"/>
    <s v="GB"/>
    <s v="GBP"/>
    <n v="1438358400"/>
    <n v="1437063121"/>
    <b v="0"/>
    <n v="139"/>
    <b v="1"/>
    <s v="theater/plays"/>
    <n v="101.4"/>
    <n v="36.474820143884891"/>
    <x v="2794"/>
    <x v="2798"/>
    <x v="1"/>
    <s v="plays"/>
  </r>
  <r>
    <n v="5000"/>
    <n v="5831.74"/>
    <x v="0"/>
    <s v="GB"/>
    <s v="GBP"/>
    <n v="1466179200"/>
    <n v="1463466070"/>
    <b v="0"/>
    <n v="130"/>
    <b v="1"/>
    <s v="theater/plays"/>
    <n v="116.6348"/>
    <n v="44.859538461538463"/>
    <x v="2795"/>
    <x v="2799"/>
    <x v="1"/>
    <s v="plays"/>
  </r>
  <r>
    <n v="1000"/>
    <n v="1330"/>
    <x v="0"/>
    <s v="GB"/>
    <s v="GBP"/>
    <n v="1420377366"/>
    <n v="1415193366"/>
    <b v="0"/>
    <n v="31"/>
    <b v="1"/>
    <s v="theater/plays"/>
    <n v="133"/>
    <n v="42.903225806451616"/>
    <x v="2796"/>
    <x v="2800"/>
    <x v="1"/>
    <s v="plays"/>
  </r>
  <r>
    <n v="500"/>
    <n v="666"/>
    <x v="0"/>
    <s v="AU"/>
    <s v="AUD"/>
    <n v="1412938800"/>
    <n v="1411019409"/>
    <b v="0"/>
    <n v="13"/>
    <b v="1"/>
    <s v="theater/plays"/>
    <n v="133.20000000000002"/>
    <n v="51.230769230769234"/>
    <x v="2797"/>
    <x v="2801"/>
    <x v="1"/>
    <s v="plays"/>
  </r>
  <r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2798"/>
    <x v="2802"/>
    <x v="1"/>
    <s v="plays"/>
  </r>
  <r>
    <n v="10000"/>
    <n v="12795"/>
    <x v="0"/>
    <s v="US"/>
    <s v="USD"/>
    <n v="1437004800"/>
    <n v="1433295276"/>
    <b v="0"/>
    <n v="141"/>
    <b v="1"/>
    <s v="theater/plays"/>
    <n v="127.95"/>
    <n v="90.744680851063833"/>
    <x v="2799"/>
    <x v="2803"/>
    <x v="1"/>
    <s v="plays"/>
  </r>
  <r>
    <n v="1000"/>
    <n v="1150"/>
    <x v="0"/>
    <s v="GB"/>
    <s v="GBP"/>
    <n v="1411987990"/>
    <n v="1409395990"/>
    <b v="0"/>
    <n v="23"/>
    <b v="1"/>
    <s v="theater/plays"/>
    <n v="114.99999999999999"/>
    <n v="50"/>
    <x v="2800"/>
    <x v="2804"/>
    <x v="1"/>
    <s v="plays"/>
  </r>
  <r>
    <n v="400"/>
    <n v="440"/>
    <x v="0"/>
    <s v="GB"/>
    <s v="GBP"/>
    <n v="1440245273"/>
    <n v="1438085273"/>
    <b v="0"/>
    <n v="18"/>
    <b v="1"/>
    <s v="theater/plays"/>
    <n v="110.00000000000001"/>
    <n v="24.444444444444443"/>
    <x v="2801"/>
    <x v="2805"/>
    <x v="1"/>
    <s v="plays"/>
  </r>
  <r>
    <n v="3000"/>
    <n v="3363"/>
    <x v="0"/>
    <s v="GB"/>
    <s v="GBP"/>
    <n v="1438772400"/>
    <n v="1435645490"/>
    <b v="0"/>
    <n v="76"/>
    <b v="1"/>
    <s v="theater/plays"/>
    <n v="112.1"/>
    <n v="44.25"/>
    <x v="2802"/>
    <x v="2806"/>
    <x v="1"/>
    <s v="plays"/>
  </r>
  <r>
    <n v="5000"/>
    <n v="6300"/>
    <x v="0"/>
    <s v="US"/>
    <s v="USD"/>
    <n v="1435611438"/>
    <n v="1433019438"/>
    <b v="0"/>
    <n v="93"/>
    <b v="1"/>
    <s v="theater/plays"/>
    <n v="126"/>
    <n v="67.741935483870961"/>
    <x v="2803"/>
    <x v="2807"/>
    <x v="1"/>
    <s v="plays"/>
  </r>
  <r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2804"/>
    <x v="2808"/>
    <x v="1"/>
    <s v="plays"/>
  </r>
  <r>
    <n v="2500"/>
    <n v="2560"/>
    <x v="0"/>
    <s v="US"/>
    <s v="USD"/>
    <n v="1459348740"/>
    <n v="1458647725"/>
    <b v="0"/>
    <n v="21"/>
    <b v="1"/>
    <s v="theater/plays"/>
    <n v="102.4"/>
    <n v="121.9047619047619"/>
    <x v="2805"/>
    <x v="2809"/>
    <x v="1"/>
    <s v="plays"/>
  </r>
  <r>
    <n v="2500"/>
    <n v="2705"/>
    <x v="0"/>
    <s v="US"/>
    <s v="USD"/>
    <n v="1401595140"/>
    <n v="1398828064"/>
    <b v="0"/>
    <n v="57"/>
    <b v="1"/>
    <s v="theater/plays"/>
    <n v="108.2"/>
    <n v="47.456140350877192"/>
    <x v="2806"/>
    <x v="2810"/>
    <x v="1"/>
    <s v="plays"/>
  </r>
  <r>
    <n v="10000"/>
    <n v="10027"/>
    <x v="0"/>
    <s v="GB"/>
    <s v="GBP"/>
    <n v="1424692503"/>
    <n v="1422100503"/>
    <b v="0"/>
    <n v="108"/>
    <b v="1"/>
    <s v="theater/plays"/>
    <n v="100.27"/>
    <n v="92.842592592592595"/>
    <x v="2807"/>
    <x v="2811"/>
    <x v="1"/>
    <s v="plays"/>
  </r>
  <r>
    <n v="5000"/>
    <n v="5665"/>
    <x v="0"/>
    <s v="CA"/>
    <s v="CAD"/>
    <n v="1428292800"/>
    <n v="1424368298"/>
    <b v="0"/>
    <n v="83"/>
    <b v="1"/>
    <s v="theater/plays"/>
    <n v="113.3"/>
    <n v="68.253012048192772"/>
    <x v="2808"/>
    <x v="2812"/>
    <x v="1"/>
    <s v="plays"/>
  </r>
  <r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2809"/>
    <x v="2813"/>
    <x v="1"/>
    <s v="plays"/>
  </r>
  <r>
    <n v="1500"/>
    <n v="1616"/>
    <x v="0"/>
    <s v="GB"/>
    <s v="GBP"/>
    <n v="1431164115"/>
    <n v="1428572115"/>
    <b v="0"/>
    <n v="64"/>
    <b v="1"/>
    <s v="theater/plays"/>
    <n v="107.73333333333332"/>
    <n v="25.25"/>
    <x v="2810"/>
    <x v="2814"/>
    <x v="1"/>
    <s v="plays"/>
  </r>
  <r>
    <n v="250"/>
    <n v="605"/>
    <x v="0"/>
    <s v="CA"/>
    <s v="CAD"/>
    <n v="1470595109"/>
    <n v="1468003109"/>
    <b v="0"/>
    <n v="14"/>
    <b v="1"/>
    <s v="theater/plays"/>
    <n v="242"/>
    <n v="43.214285714285715"/>
    <x v="2811"/>
    <x v="2815"/>
    <x v="1"/>
    <s v="plays"/>
  </r>
  <r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2812"/>
    <x v="2816"/>
    <x v="1"/>
    <s v="plays"/>
  </r>
  <r>
    <n v="600"/>
    <n v="780"/>
    <x v="0"/>
    <s v="GB"/>
    <s v="GBP"/>
    <n v="1425136462"/>
    <n v="1421680462"/>
    <b v="0"/>
    <n v="33"/>
    <b v="1"/>
    <s v="theater/plays"/>
    <n v="130"/>
    <n v="23.636363636363637"/>
    <x v="2813"/>
    <x v="2817"/>
    <x v="1"/>
    <s v="plays"/>
  </r>
  <r>
    <n v="10000"/>
    <n v="10603"/>
    <x v="0"/>
    <s v="US"/>
    <s v="USD"/>
    <n v="1443018086"/>
    <n v="1441290086"/>
    <b v="0"/>
    <n v="102"/>
    <b v="1"/>
    <s v="theater/plays"/>
    <n v="106.03"/>
    <n v="103.95098039215686"/>
    <x v="2814"/>
    <x v="2818"/>
    <x v="1"/>
    <s v="plays"/>
  </r>
  <r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2815"/>
    <x v="2819"/>
    <x v="1"/>
    <s v="plays"/>
  </r>
  <r>
    <n v="200"/>
    <n v="272"/>
    <x v="0"/>
    <s v="GB"/>
    <s v="GBP"/>
    <n v="1456444800"/>
    <n v="1454337589"/>
    <b v="0"/>
    <n v="20"/>
    <b v="1"/>
    <s v="theater/plays"/>
    <n v="136"/>
    <n v="13.6"/>
    <x v="2816"/>
    <x v="2820"/>
    <x v="1"/>
    <s v="plays"/>
  </r>
  <r>
    <n v="1000"/>
    <n v="1000"/>
    <x v="0"/>
    <s v="GB"/>
    <s v="GBP"/>
    <n v="1411510135"/>
    <n v="1408918135"/>
    <b v="0"/>
    <n v="35"/>
    <b v="1"/>
    <s v="theater/plays"/>
    <n v="100"/>
    <n v="28.571428571428573"/>
    <x v="2817"/>
    <x v="2821"/>
    <x v="1"/>
    <s v="plays"/>
  </r>
  <r>
    <n v="6000"/>
    <n v="6000"/>
    <x v="0"/>
    <s v="US"/>
    <s v="USD"/>
    <n v="1427469892"/>
    <n v="1424881492"/>
    <b v="0"/>
    <n v="94"/>
    <b v="1"/>
    <s v="theater/plays"/>
    <n v="100"/>
    <n v="63.829787234042556"/>
    <x v="2818"/>
    <x v="2822"/>
    <x v="1"/>
    <s v="plays"/>
  </r>
  <r>
    <n v="100"/>
    <n v="124"/>
    <x v="0"/>
    <s v="GB"/>
    <s v="GBP"/>
    <n v="1427842740"/>
    <n v="1425428206"/>
    <b v="0"/>
    <n v="14"/>
    <b v="1"/>
    <s v="theater/plays"/>
    <n v="124"/>
    <n v="8.8571428571428577"/>
    <x v="2819"/>
    <x v="2823"/>
    <x v="1"/>
    <s v="plays"/>
  </r>
  <r>
    <n v="650"/>
    <n v="760"/>
    <x v="0"/>
    <s v="US"/>
    <s v="USD"/>
    <n v="1434159780"/>
    <n v="1431412196"/>
    <b v="0"/>
    <n v="15"/>
    <b v="1"/>
    <s v="theater/plays"/>
    <n v="116.92307692307693"/>
    <n v="50.666666666666664"/>
    <x v="2820"/>
    <x v="2824"/>
    <x v="1"/>
    <s v="plays"/>
  </r>
  <r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2821"/>
    <x v="2825"/>
    <x v="1"/>
    <s v="plays"/>
  </r>
  <r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2822"/>
    <x v="2826"/>
    <x v="1"/>
    <s v="plays"/>
  </r>
  <r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2823"/>
    <x v="2827"/>
    <x v="1"/>
    <s v="plays"/>
  </r>
  <r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2824"/>
    <x v="2828"/>
    <x v="1"/>
    <s v="plays"/>
  </r>
  <r>
    <n v="2500"/>
    <n v="2663"/>
    <x v="0"/>
    <s v="GB"/>
    <s v="GBP"/>
    <n v="1464863118"/>
    <n v="1462443918"/>
    <b v="0"/>
    <n v="76"/>
    <b v="1"/>
    <s v="theater/plays"/>
    <n v="106.52"/>
    <n v="35.039473684210527"/>
    <x v="2825"/>
    <x v="2829"/>
    <x v="1"/>
    <s v="plays"/>
  </r>
  <r>
    <n v="3000"/>
    <n v="3000"/>
    <x v="0"/>
    <s v="US"/>
    <s v="USD"/>
    <n v="1399867140"/>
    <n v="1398802148"/>
    <b v="0"/>
    <n v="11"/>
    <b v="1"/>
    <s v="theater/plays"/>
    <n v="100"/>
    <n v="272.72727272727275"/>
    <x v="2826"/>
    <x v="2830"/>
    <x v="1"/>
    <s v="plays"/>
  </r>
  <r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2827"/>
    <x v="2831"/>
    <x v="1"/>
    <s v="plays"/>
  </r>
  <r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2828"/>
    <x v="2832"/>
    <x v="1"/>
    <s v="plays"/>
  </r>
  <r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2829"/>
    <x v="2833"/>
    <x v="1"/>
    <s v="plays"/>
  </r>
  <r>
    <n v="800"/>
    <n v="1360"/>
    <x v="0"/>
    <s v="GB"/>
    <s v="GBP"/>
    <n v="1422658930"/>
    <n v="1421362930"/>
    <b v="0"/>
    <n v="21"/>
    <b v="1"/>
    <s v="theater/plays"/>
    <n v="170"/>
    <n v="64.761904761904759"/>
    <x v="2830"/>
    <x v="2834"/>
    <x v="1"/>
    <s v="plays"/>
  </r>
  <r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2831"/>
    <x v="2835"/>
    <x v="1"/>
    <s v="plays"/>
  </r>
  <r>
    <n v="450"/>
    <n v="485"/>
    <x v="0"/>
    <s v="US"/>
    <s v="USD"/>
    <n v="1487393940"/>
    <n v="1484115418"/>
    <b v="0"/>
    <n v="11"/>
    <b v="1"/>
    <s v="theater/plays"/>
    <n v="107.77777777777777"/>
    <n v="44.090909090909093"/>
    <x v="2832"/>
    <x v="2836"/>
    <x v="1"/>
    <s v="plays"/>
  </r>
  <r>
    <n v="850"/>
    <n v="850"/>
    <x v="0"/>
    <s v="CA"/>
    <s v="CAD"/>
    <n v="1449701284"/>
    <n v="1446241684"/>
    <b v="0"/>
    <n v="21"/>
    <b v="1"/>
    <s v="theater/plays"/>
    <n v="100"/>
    <n v="40.476190476190474"/>
    <x v="2833"/>
    <x v="2837"/>
    <x v="1"/>
    <s v="plays"/>
  </r>
  <r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2834"/>
    <x v="2838"/>
    <x v="1"/>
    <s v="plays"/>
  </r>
  <r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2835"/>
    <x v="2839"/>
    <x v="1"/>
    <s v="plays"/>
  </r>
  <r>
    <n v="2500"/>
    <n v="2600"/>
    <x v="0"/>
    <s v="GB"/>
    <s v="GBP"/>
    <n v="1426698000"/>
    <n v="1424825479"/>
    <b v="0"/>
    <n v="132"/>
    <b v="1"/>
    <s v="theater/plays"/>
    <n v="104"/>
    <n v="19.696969696969695"/>
    <x v="2836"/>
    <x v="2840"/>
    <x v="1"/>
    <s v="plays"/>
  </r>
  <r>
    <n v="1000"/>
    <n v="10"/>
    <x v="2"/>
    <s v="GB"/>
    <s v="GBP"/>
    <n v="1450032297"/>
    <n v="1444844697"/>
    <b v="0"/>
    <n v="1"/>
    <b v="0"/>
    <s v="theater/plays"/>
    <n v="1"/>
    <n v="10"/>
    <x v="2837"/>
    <x v="2841"/>
    <x v="1"/>
    <s v="plays"/>
  </r>
  <r>
    <n v="1500"/>
    <n v="0"/>
    <x v="2"/>
    <s v="GB"/>
    <s v="GBP"/>
    <n v="1403348400"/>
    <n v="1401058295"/>
    <b v="0"/>
    <n v="0"/>
    <b v="0"/>
    <s v="theater/plays"/>
    <n v="0"/>
    <e v="#DIV/0!"/>
    <x v="2838"/>
    <x v="2842"/>
    <x v="1"/>
    <s v="plays"/>
  </r>
  <r>
    <n v="1200"/>
    <n v="0"/>
    <x v="2"/>
    <s v="US"/>
    <s v="USD"/>
    <n v="1465790400"/>
    <n v="1462210950"/>
    <b v="0"/>
    <n v="0"/>
    <b v="0"/>
    <s v="theater/plays"/>
    <n v="0"/>
    <e v="#DIV/0!"/>
    <x v="2839"/>
    <x v="2843"/>
    <x v="1"/>
    <s v="plays"/>
  </r>
  <r>
    <n v="550"/>
    <n v="30"/>
    <x v="2"/>
    <s v="AT"/>
    <s v="EUR"/>
    <n v="1483535180"/>
    <n v="1480943180"/>
    <b v="0"/>
    <n v="1"/>
    <b v="0"/>
    <s v="theater/plays"/>
    <n v="5.4545454545454541"/>
    <n v="30"/>
    <x v="2840"/>
    <x v="2844"/>
    <x v="1"/>
    <s v="plays"/>
  </r>
  <r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2841"/>
    <x v="2845"/>
    <x v="1"/>
    <s v="plays"/>
  </r>
  <r>
    <n v="8000"/>
    <n v="0"/>
    <x v="2"/>
    <s v="US"/>
    <s v="USD"/>
    <n v="1432917394"/>
    <n v="1429029394"/>
    <b v="0"/>
    <n v="0"/>
    <b v="0"/>
    <s v="theater/plays"/>
    <n v="0"/>
    <e v="#DIV/0!"/>
    <x v="2842"/>
    <x v="2846"/>
    <x v="1"/>
    <s v="plays"/>
  </r>
  <r>
    <n v="2000"/>
    <n v="0"/>
    <x v="2"/>
    <s v="US"/>
    <s v="USD"/>
    <n v="1464031265"/>
    <n v="1458847265"/>
    <b v="0"/>
    <n v="0"/>
    <b v="0"/>
    <s v="theater/plays"/>
    <n v="0"/>
    <e v="#DIV/0!"/>
    <x v="2843"/>
    <x v="2847"/>
    <x v="1"/>
    <s v="plays"/>
  </r>
  <r>
    <n v="35000"/>
    <n v="70"/>
    <x v="2"/>
    <s v="US"/>
    <s v="USD"/>
    <n v="1432913659"/>
    <n v="1430321659"/>
    <b v="0"/>
    <n v="3"/>
    <b v="0"/>
    <s v="theater/plays"/>
    <n v="0.2"/>
    <n v="23.333333333333332"/>
    <x v="2844"/>
    <x v="2848"/>
    <x v="1"/>
    <s v="plays"/>
  </r>
  <r>
    <n v="500"/>
    <n v="5"/>
    <x v="2"/>
    <s v="GB"/>
    <s v="GBP"/>
    <n v="1461406600"/>
    <n v="1458814600"/>
    <b v="0"/>
    <n v="1"/>
    <b v="0"/>
    <s v="theater/plays"/>
    <n v="1"/>
    <n v="5"/>
    <x v="2845"/>
    <x v="2849"/>
    <x v="1"/>
    <s v="plays"/>
  </r>
  <r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2846"/>
    <x v="2850"/>
    <x v="1"/>
    <s v="plays"/>
  </r>
  <r>
    <n v="4500"/>
    <n v="0"/>
    <x v="2"/>
    <s v="IE"/>
    <s v="EUR"/>
    <n v="1454109420"/>
    <n v="1453334629"/>
    <b v="0"/>
    <n v="0"/>
    <b v="0"/>
    <s v="theater/plays"/>
    <n v="0"/>
    <e v="#DIV/0!"/>
    <x v="2847"/>
    <x v="2851"/>
    <x v="1"/>
    <s v="plays"/>
  </r>
  <r>
    <n v="5000"/>
    <n v="95"/>
    <x v="2"/>
    <s v="US"/>
    <s v="USD"/>
    <n v="1403312703"/>
    <n v="1400720703"/>
    <b v="0"/>
    <n v="6"/>
    <b v="0"/>
    <s v="theater/plays"/>
    <n v="1.9"/>
    <n v="15.833333333333334"/>
    <x v="2848"/>
    <x v="2852"/>
    <x v="1"/>
    <s v="plays"/>
  </r>
  <r>
    <n v="9500"/>
    <n v="0"/>
    <x v="2"/>
    <s v="CA"/>
    <s v="CAD"/>
    <n v="1410669297"/>
    <n v="1405485297"/>
    <b v="0"/>
    <n v="0"/>
    <b v="0"/>
    <s v="theater/plays"/>
    <n v="0"/>
    <e v="#DIV/0!"/>
    <x v="2849"/>
    <x v="2853"/>
    <x v="1"/>
    <s v="plays"/>
  </r>
  <r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2850"/>
    <x v="2854"/>
    <x v="1"/>
    <s v="plays"/>
  </r>
  <r>
    <n v="600"/>
    <n v="300"/>
    <x v="2"/>
    <s v="US"/>
    <s v="USD"/>
    <n v="1454110440"/>
    <n v="1451607071"/>
    <b v="0"/>
    <n v="5"/>
    <b v="0"/>
    <s v="theater/plays"/>
    <n v="50"/>
    <n v="60"/>
    <x v="2851"/>
    <x v="2855"/>
    <x v="1"/>
    <s v="plays"/>
  </r>
  <r>
    <n v="3000"/>
    <n v="146"/>
    <x v="2"/>
    <s v="US"/>
    <s v="USD"/>
    <n v="1439069640"/>
    <n v="1433897647"/>
    <b v="0"/>
    <n v="6"/>
    <b v="0"/>
    <s v="theater/plays"/>
    <n v="4.8666666666666663"/>
    <n v="24.333333333333332"/>
    <x v="2852"/>
    <x v="2856"/>
    <x v="1"/>
    <s v="plays"/>
  </r>
  <r>
    <n v="38000"/>
    <n v="7500"/>
    <x v="2"/>
    <s v="MX"/>
    <s v="MXN"/>
    <n v="1487613600"/>
    <n v="1482444295"/>
    <b v="0"/>
    <n v="15"/>
    <b v="0"/>
    <s v="theater/plays"/>
    <n v="19.736842105263158"/>
    <n v="500"/>
    <x v="2853"/>
    <x v="2857"/>
    <x v="1"/>
    <s v="plays"/>
  </r>
  <r>
    <n v="1000"/>
    <n v="0"/>
    <x v="2"/>
    <s v="NL"/>
    <s v="EUR"/>
    <n v="1417778880"/>
    <n v="1415711095"/>
    <b v="0"/>
    <n v="0"/>
    <b v="0"/>
    <s v="theater/plays"/>
    <n v="0"/>
    <e v="#DIV/0!"/>
    <x v="2854"/>
    <x v="2858"/>
    <x v="1"/>
    <s v="plays"/>
  </r>
  <r>
    <n v="2000"/>
    <n v="35"/>
    <x v="2"/>
    <s v="AU"/>
    <s v="AUD"/>
    <n v="1444984904"/>
    <n v="1439800904"/>
    <b v="0"/>
    <n v="1"/>
    <b v="0"/>
    <s v="theater/plays"/>
    <n v="1.7500000000000002"/>
    <n v="35"/>
    <x v="2855"/>
    <x v="2859"/>
    <x v="1"/>
    <s v="plays"/>
  </r>
  <r>
    <n v="4000"/>
    <n v="266"/>
    <x v="2"/>
    <s v="US"/>
    <s v="USD"/>
    <n v="1466363576"/>
    <n v="1461179576"/>
    <b v="0"/>
    <n v="9"/>
    <b v="0"/>
    <s v="theater/plays"/>
    <n v="6.65"/>
    <n v="29.555555555555557"/>
    <x v="2856"/>
    <x v="2860"/>
    <x v="1"/>
    <s v="plays"/>
  </r>
  <r>
    <n v="250"/>
    <n v="80"/>
    <x v="2"/>
    <s v="AU"/>
    <s v="AUD"/>
    <n v="1443103848"/>
    <n v="1441894248"/>
    <b v="0"/>
    <n v="3"/>
    <b v="0"/>
    <s v="theater/plays"/>
    <n v="32"/>
    <n v="26.666666666666668"/>
    <x v="2857"/>
    <x v="2861"/>
    <x v="1"/>
    <s v="plays"/>
  </r>
  <r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2858"/>
    <x v="2862"/>
    <x v="1"/>
    <s v="plays"/>
  </r>
  <r>
    <n v="50000"/>
    <n v="20"/>
    <x v="2"/>
    <s v="US"/>
    <s v="USD"/>
    <n v="1410279123"/>
    <n v="1405095123"/>
    <b v="0"/>
    <n v="1"/>
    <b v="0"/>
    <s v="theater/plays"/>
    <n v="0.04"/>
    <n v="20"/>
    <x v="2859"/>
    <x v="2863"/>
    <x v="1"/>
    <s v="plays"/>
  </r>
  <r>
    <n v="2500"/>
    <n v="40"/>
    <x v="2"/>
    <s v="GB"/>
    <s v="GBP"/>
    <n v="1437139080"/>
    <n v="1434552207"/>
    <b v="0"/>
    <n v="3"/>
    <b v="0"/>
    <s v="theater/plays"/>
    <n v="1.6"/>
    <n v="13.333333333333334"/>
    <x v="2860"/>
    <x v="2864"/>
    <x v="1"/>
    <s v="plays"/>
  </r>
  <r>
    <n v="2888"/>
    <n v="0"/>
    <x v="2"/>
    <s v="US"/>
    <s v="USD"/>
    <n v="1420512259"/>
    <n v="1415328259"/>
    <b v="0"/>
    <n v="0"/>
    <b v="0"/>
    <s v="theater/plays"/>
    <n v="0"/>
    <e v="#DIV/0!"/>
    <x v="2861"/>
    <x v="2865"/>
    <x v="1"/>
    <s v="plays"/>
  </r>
  <r>
    <n v="5000"/>
    <n v="45"/>
    <x v="2"/>
    <s v="US"/>
    <s v="USD"/>
    <n v="1476482400"/>
    <n v="1473893721"/>
    <b v="0"/>
    <n v="2"/>
    <b v="0"/>
    <s v="theater/plays"/>
    <n v="0.89999999999999991"/>
    <n v="22.5"/>
    <x v="2862"/>
    <x v="2866"/>
    <x v="1"/>
    <s v="plays"/>
  </r>
  <r>
    <n v="2500"/>
    <n v="504"/>
    <x v="2"/>
    <s v="US"/>
    <s v="USD"/>
    <n v="1467604800"/>
    <n v="1465533672"/>
    <b v="0"/>
    <n v="10"/>
    <b v="0"/>
    <s v="theater/plays"/>
    <n v="20.16"/>
    <n v="50.4"/>
    <x v="2863"/>
    <x v="2867"/>
    <x v="1"/>
    <s v="plays"/>
  </r>
  <r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2864"/>
    <x v="2868"/>
    <x v="1"/>
    <s v="plays"/>
  </r>
  <r>
    <n v="20000"/>
    <n v="177"/>
    <x v="2"/>
    <s v="US"/>
    <s v="USD"/>
    <n v="1468937681"/>
    <n v="1466345681"/>
    <b v="0"/>
    <n v="5"/>
    <b v="0"/>
    <s v="theater/plays"/>
    <n v="0.88500000000000001"/>
    <n v="35.4"/>
    <x v="2865"/>
    <x v="2869"/>
    <x v="1"/>
    <s v="plays"/>
  </r>
  <r>
    <n v="5000"/>
    <n v="750"/>
    <x v="2"/>
    <s v="US"/>
    <s v="USD"/>
    <n v="1400301165"/>
    <n v="1397709165"/>
    <b v="0"/>
    <n v="9"/>
    <b v="0"/>
    <s v="theater/plays"/>
    <n v="15"/>
    <n v="83.333333333333329"/>
    <x v="2866"/>
    <x v="2870"/>
    <x v="1"/>
    <s v="plays"/>
  </r>
  <r>
    <n v="10000"/>
    <n v="467"/>
    <x v="2"/>
    <s v="US"/>
    <s v="USD"/>
    <n v="1419183813"/>
    <n v="1417455813"/>
    <b v="0"/>
    <n v="13"/>
    <b v="0"/>
    <s v="theater/plays"/>
    <n v="4.67"/>
    <n v="35.92307692307692"/>
    <x v="2867"/>
    <x v="2871"/>
    <x v="1"/>
    <s v="plays"/>
  </r>
  <r>
    <n v="3000"/>
    <n v="0"/>
    <x v="2"/>
    <s v="US"/>
    <s v="USD"/>
    <n v="1434768438"/>
    <n v="1429584438"/>
    <b v="0"/>
    <n v="0"/>
    <b v="0"/>
    <s v="theater/plays"/>
    <n v="0"/>
    <e v="#DIV/0!"/>
    <x v="2868"/>
    <x v="2872"/>
    <x v="1"/>
    <s v="plays"/>
  </r>
  <r>
    <n v="2500"/>
    <n v="953"/>
    <x v="2"/>
    <s v="US"/>
    <s v="USD"/>
    <n v="1422473831"/>
    <n v="1419881831"/>
    <b v="0"/>
    <n v="8"/>
    <b v="0"/>
    <s v="theater/plays"/>
    <n v="38.119999999999997"/>
    <n v="119.125"/>
    <x v="2869"/>
    <x v="2873"/>
    <x v="1"/>
    <s v="plays"/>
  </r>
  <r>
    <n v="5000"/>
    <n v="271"/>
    <x v="2"/>
    <s v="US"/>
    <s v="USD"/>
    <n v="1484684186"/>
    <n v="1482092186"/>
    <b v="0"/>
    <n v="3"/>
    <b v="0"/>
    <s v="theater/plays"/>
    <n v="5.42"/>
    <n v="90.333333333333329"/>
    <x v="2870"/>
    <x v="2874"/>
    <x v="1"/>
    <s v="plays"/>
  </r>
  <r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2871"/>
    <x v="2875"/>
    <x v="1"/>
    <s v="plays"/>
  </r>
  <r>
    <n v="150000"/>
    <n v="0"/>
    <x v="2"/>
    <s v="US"/>
    <s v="USD"/>
    <n v="1437069079"/>
    <n v="1434477079"/>
    <b v="0"/>
    <n v="0"/>
    <b v="0"/>
    <s v="theater/plays"/>
    <n v="0"/>
    <e v="#DIV/0!"/>
    <x v="2872"/>
    <x v="2876"/>
    <x v="1"/>
    <s v="plays"/>
  </r>
  <r>
    <n v="6000"/>
    <n v="650"/>
    <x v="2"/>
    <s v="US"/>
    <s v="USD"/>
    <n v="1480525200"/>
    <n v="1477781724"/>
    <b v="0"/>
    <n v="6"/>
    <b v="0"/>
    <s v="theater/plays"/>
    <n v="10.833333333333334"/>
    <n v="108.33333333333333"/>
    <x v="2873"/>
    <x v="2877"/>
    <x v="1"/>
    <s v="plays"/>
  </r>
  <r>
    <n v="3000"/>
    <n v="63"/>
    <x v="2"/>
    <s v="GB"/>
    <s v="GBP"/>
    <n v="1435934795"/>
    <n v="1430750795"/>
    <b v="0"/>
    <n v="4"/>
    <b v="0"/>
    <s v="theater/plays"/>
    <n v="2.1"/>
    <n v="15.75"/>
    <x v="2874"/>
    <x v="2878"/>
    <x v="1"/>
    <s v="plays"/>
  </r>
  <r>
    <n v="11200"/>
    <n v="29"/>
    <x v="2"/>
    <s v="US"/>
    <s v="USD"/>
    <n v="1453310661"/>
    <n v="1450718661"/>
    <b v="0"/>
    <n v="1"/>
    <b v="0"/>
    <s v="theater/plays"/>
    <n v="0.2589285714285714"/>
    <n v="29"/>
    <x v="2875"/>
    <x v="2879"/>
    <x v="1"/>
    <s v="plays"/>
  </r>
  <r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2876"/>
    <x v="2880"/>
    <x v="1"/>
    <s v="plays"/>
  </r>
  <r>
    <n v="5500"/>
    <n v="0"/>
    <x v="2"/>
    <s v="US"/>
    <s v="USD"/>
    <n v="1417620036"/>
    <n v="1412432436"/>
    <b v="0"/>
    <n v="0"/>
    <b v="0"/>
    <s v="theater/plays"/>
    <n v="0"/>
    <e v="#DIV/0!"/>
    <x v="2877"/>
    <x v="2881"/>
    <x v="1"/>
    <s v="plays"/>
  </r>
  <r>
    <n v="750"/>
    <n v="252"/>
    <x v="2"/>
    <s v="US"/>
    <s v="USD"/>
    <n v="1462112318"/>
    <n v="1459520318"/>
    <b v="0"/>
    <n v="4"/>
    <b v="0"/>
    <s v="theater/plays"/>
    <n v="33.6"/>
    <n v="63"/>
    <x v="2878"/>
    <x v="2882"/>
    <x v="1"/>
    <s v="plays"/>
  </r>
  <r>
    <n v="10000"/>
    <n v="1908"/>
    <x v="2"/>
    <s v="US"/>
    <s v="USD"/>
    <n v="1454734740"/>
    <n v="1451684437"/>
    <b v="0"/>
    <n v="5"/>
    <b v="0"/>
    <s v="theater/plays"/>
    <n v="19.079999999999998"/>
    <n v="381.6"/>
    <x v="2879"/>
    <x v="2883"/>
    <x v="1"/>
    <s v="plays"/>
  </r>
  <r>
    <n v="45000"/>
    <n v="185"/>
    <x v="2"/>
    <s v="US"/>
    <s v="USD"/>
    <n v="1417800435"/>
    <n v="1415208435"/>
    <b v="0"/>
    <n v="4"/>
    <b v="0"/>
    <s v="theater/plays"/>
    <n v="0.41111111111111115"/>
    <n v="46.25"/>
    <x v="2880"/>
    <x v="2884"/>
    <x v="1"/>
    <s v="plays"/>
  </r>
  <r>
    <n v="400"/>
    <n v="130"/>
    <x v="2"/>
    <s v="US"/>
    <s v="USD"/>
    <n v="1426294201"/>
    <n v="1423705801"/>
    <b v="0"/>
    <n v="5"/>
    <b v="0"/>
    <s v="theater/plays"/>
    <n v="32.5"/>
    <n v="26"/>
    <x v="2881"/>
    <x v="2885"/>
    <x v="1"/>
    <s v="plays"/>
  </r>
  <r>
    <n v="200"/>
    <n v="10"/>
    <x v="2"/>
    <s v="US"/>
    <s v="USD"/>
    <n v="1442635140"/>
    <n v="1442243484"/>
    <b v="0"/>
    <n v="1"/>
    <b v="0"/>
    <s v="theater/plays"/>
    <n v="5"/>
    <n v="10"/>
    <x v="2882"/>
    <x v="2886"/>
    <x v="1"/>
    <s v="plays"/>
  </r>
  <r>
    <n v="3000"/>
    <n v="5"/>
    <x v="2"/>
    <s v="US"/>
    <s v="USD"/>
    <n v="1420971324"/>
    <n v="1418379324"/>
    <b v="0"/>
    <n v="1"/>
    <b v="0"/>
    <s v="theater/plays"/>
    <n v="0.16666666666666669"/>
    <n v="5"/>
    <x v="2883"/>
    <x v="2887"/>
    <x v="1"/>
    <s v="plays"/>
  </r>
  <r>
    <n v="30000"/>
    <n v="0"/>
    <x v="2"/>
    <s v="US"/>
    <s v="USD"/>
    <n v="1413608340"/>
    <n v="1412945440"/>
    <b v="0"/>
    <n v="0"/>
    <b v="0"/>
    <s v="theater/plays"/>
    <n v="0"/>
    <e v="#DIV/0!"/>
    <x v="2884"/>
    <x v="2888"/>
    <x v="1"/>
    <s v="plays"/>
  </r>
  <r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2885"/>
    <x v="2889"/>
    <x v="1"/>
    <s v="plays"/>
  </r>
  <r>
    <n v="2000"/>
    <n v="21"/>
    <x v="2"/>
    <s v="US"/>
    <s v="USD"/>
    <n v="1407553200"/>
    <n v="1405100992"/>
    <b v="0"/>
    <n v="3"/>
    <b v="0"/>
    <s v="theater/plays"/>
    <n v="1.05"/>
    <n v="7"/>
    <x v="2886"/>
    <x v="2890"/>
    <x v="1"/>
    <s v="plays"/>
  </r>
  <r>
    <n v="10000"/>
    <n v="273"/>
    <x v="2"/>
    <s v="US"/>
    <s v="USD"/>
    <n v="1460751128"/>
    <n v="1455570728"/>
    <b v="0"/>
    <n v="10"/>
    <b v="0"/>
    <s v="theater/plays"/>
    <n v="2.73"/>
    <n v="27.3"/>
    <x v="2887"/>
    <x v="2891"/>
    <x v="1"/>
    <s v="plays"/>
  </r>
  <r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2888"/>
    <x v="2892"/>
    <x v="1"/>
    <s v="plays"/>
  </r>
  <r>
    <n v="5000"/>
    <n v="25"/>
    <x v="2"/>
    <s v="US"/>
    <s v="USD"/>
    <n v="1420768800"/>
    <n v="1415644395"/>
    <b v="0"/>
    <n v="2"/>
    <b v="0"/>
    <s v="theater/plays"/>
    <n v="0.5"/>
    <n v="12.5"/>
    <x v="2889"/>
    <x v="2893"/>
    <x v="1"/>
    <s v="plays"/>
  </r>
  <r>
    <n v="50000"/>
    <n v="0"/>
    <x v="2"/>
    <s v="US"/>
    <s v="USD"/>
    <n v="1428100815"/>
    <n v="1422920415"/>
    <b v="0"/>
    <n v="0"/>
    <b v="0"/>
    <s v="theater/plays"/>
    <n v="0"/>
    <e v="#DIV/0!"/>
    <x v="2890"/>
    <x v="2894"/>
    <x v="1"/>
    <s v="plays"/>
  </r>
  <r>
    <n v="500"/>
    <n v="23"/>
    <x v="2"/>
    <s v="US"/>
    <s v="USD"/>
    <n v="1403470800"/>
    <n v="1403356792"/>
    <b v="0"/>
    <n v="4"/>
    <b v="0"/>
    <s v="theater/plays"/>
    <n v="4.5999999999999996"/>
    <n v="5.75"/>
    <x v="2891"/>
    <x v="2895"/>
    <x v="1"/>
    <s v="plays"/>
  </r>
  <r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2892"/>
    <x v="2896"/>
    <x v="1"/>
    <s v="plays"/>
  </r>
  <r>
    <n v="12000"/>
    <n v="550"/>
    <x v="2"/>
    <s v="US"/>
    <s v="USD"/>
    <n v="1444577345"/>
    <n v="1441985458"/>
    <b v="0"/>
    <n v="3"/>
    <b v="0"/>
    <s v="theater/plays"/>
    <n v="4.583333333333333"/>
    <n v="183.33333333333334"/>
    <x v="2893"/>
    <x v="2897"/>
    <x v="1"/>
    <s v="plays"/>
  </r>
  <r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2894"/>
    <x v="2898"/>
    <x v="1"/>
    <s v="plays"/>
  </r>
  <r>
    <n v="10000"/>
    <n v="0"/>
    <x v="2"/>
    <s v="US"/>
    <s v="USD"/>
    <n v="1469325158"/>
    <n v="1464141158"/>
    <b v="0"/>
    <n v="0"/>
    <b v="0"/>
    <s v="theater/plays"/>
    <n v="0"/>
    <e v="#DIV/0!"/>
    <x v="2895"/>
    <x v="2899"/>
    <x v="1"/>
    <s v="plays"/>
  </r>
  <r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2896"/>
    <x v="2900"/>
    <x v="1"/>
    <s v="plays"/>
  </r>
  <r>
    <n v="750"/>
    <n v="6"/>
    <x v="2"/>
    <s v="US"/>
    <s v="USD"/>
    <n v="1423345339"/>
    <n v="1418161339"/>
    <b v="0"/>
    <n v="2"/>
    <b v="0"/>
    <s v="theater/plays"/>
    <n v="0.8"/>
    <n v="3"/>
    <x v="2897"/>
    <x v="2901"/>
    <x v="1"/>
    <s v="plays"/>
  </r>
  <r>
    <n v="150000"/>
    <n v="25"/>
    <x v="2"/>
    <s v="US"/>
    <s v="USD"/>
    <n v="1440412396"/>
    <n v="1437820396"/>
    <b v="0"/>
    <n v="1"/>
    <b v="0"/>
    <s v="theater/plays"/>
    <n v="1.6666666666666666E-2"/>
    <n v="25"/>
    <x v="2898"/>
    <x v="2902"/>
    <x v="1"/>
    <s v="plays"/>
  </r>
  <r>
    <n v="5000"/>
    <n v="39"/>
    <x v="2"/>
    <s v="US"/>
    <s v="USD"/>
    <n v="1441771218"/>
    <n v="1436587218"/>
    <b v="0"/>
    <n v="4"/>
    <b v="0"/>
    <s v="theater/plays"/>
    <n v="0.77999999999999992"/>
    <n v="9.75"/>
    <x v="2899"/>
    <x v="2903"/>
    <x v="1"/>
    <s v="plays"/>
  </r>
  <r>
    <n v="1500"/>
    <n v="75"/>
    <x v="2"/>
    <s v="GB"/>
    <s v="GBP"/>
    <n v="1415534400"/>
    <n v="1414538031"/>
    <b v="0"/>
    <n v="4"/>
    <b v="0"/>
    <s v="theater/plays"/>
    <n v="5"/>
    <n v="18.75"/>
    <x v="2900"/>
    <x v="2904"/>
    <x v="1"/>
    <s v="plays"/>
  </r>
  <r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2901"/>
    <x v="2905"/>
    <x v="1"/>
    <s v="plays"/>
  </r>
  <r>
    <n v="6000"/>
    <n v="565"/>
    <x v="2"/>
    <s v="US"/>
    <s v="USD"/>
    <n v="1438390800"/>
    <n v="1436888066"/>
    <b v="0"/>
    <n v="7"/>
    <b v="0"/>
    <s v="theater/plays"/>
    <n v="9.4166666666666661"/>
    <n v="80.714285714285708"/>
    <x v="2902"/>
    <x v="2906"/>
    <x v="1"/>
    <s v="plays"/>
  </r>
  <r>
    <n v="2500"/>
    <n v="2"/>
    <x v="2"/>
    <s v="US"/>
    <s v="USD"/>
    <n v="1463259837"/>
    <n v="1458075837"/>
    <b v="0"/>
    <n v="2"/>
    <b v="0"/>
    <s v="theater/plays"/>
    <n v="0.08"/>
    <n v="1"/>
    <x v="2903"/>
    <x v="2907"/>
    <x v="1"/>
    <s v="plays"/>
  </r>
  <r>
    <n v="9600"/>
    <n v="264"/>
    <x v="2"/>
    <s v="US"/>
    <s v="USD"/>
    <n v="1465407219"/>
    <n v="1462815219"/>
    <b v="0"/>
    <n v="5"/>
    <b v="0"/>
    <s v="theater/plays"/>
    <n v="2.75"/>
    <n v="52.8"/>
    <x v="2904"/>
    <x v="2908"/>
    <x v="1"/>
    <s v="plays"/>
  </r>
  <r>
    <n v="180000"/>
    <n v="20"/>
    <x v="2"/>
    <s v="US"/>
    <s v="USD"/>
    <n v="1416944760"/>
    <n v="1413527001"/>
    <b v="0"/>
    <n v="1"/>
    <b v="0"/>
    <s v="theater/plays"/>
    <n v="1.1111111111111112E-2"/>
    <n v="20"/>
    <x v="2905"/>
    <x v="2909"/>
    <x v="1"/>
    <s v="plays"/>
  </r>
  <r>
    <n v="30000"/>
    <n v="1"/>
    <x v="2"/>
    <s v="GB"/>
    <s v="GBP"/>
    <n v="1434139887"/>
    <n v="1428955887"/>
    <b v="0"/>
    <n v="1"/>
    <b v="0"/>
    <s v="theater/plays"/>
    <n v="3.3333333333333335E-3"/>
    <n v="1"/>
    <x v="2906"/>
    <x v="2910"/>
    <x v="1"/>
    <s v="plays"/>
  </r>
  <r>
    <n v="1800"/>
    <n v="657"/>
    <x v="2"/>
    <s v="US"/>
    <s v="USD"/>
    <n v="1435429626"/>
    <n v="1431973626"/>
    <b v="0"/>
    <n v="14"/>
    <b v="0"/>
    <s v="theater/plays"/>
    <n v="36.5"/>
    <n v="46.928571428571431"/>
    <x v="2907"/>
    <x v="2911"/>
    <x v="1"/>
    <s v="plays"/>
  </r>
  <r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2908"/>
    <x v="2912"/>
    <x v="1"/>
    <s v="plays"/>
  </r>
  <r>
    <n v="10000"/>
    <n v="2"/>
    <x v="2"/>
    <s v="US"/>
    <s v="USD"/>
    <n v="1410041339"/>
    <n v="1404857339"/>
    <b v="0"/>
    <n v="2"/>
    <b v="0"/>
    <s v="theater/plays"/>
    <n v="0.02"/>
    <n v="1"/>
    <x v="2909"/>
    <x v="2913"/>
    <x v="1"/>
    <s v="plays"/>
  </r>
  <r>
    <n v="25000"/>
    <n v="1"/>
    <x v="2"/>
    <s v="GB"/>
    <s v="GBP"/>
    <n v="1426365994"/>
    <n v="1421185594"/>
    <b v="0"/>
    <n v="1"/>
    <b v="0"/>
    <s v="theater/plays"/>
    <n v="4.0000000000000001E-3"/>
    <n v="1"/>
    <x v="2910"/>
    <x v="2914"/>
    <x v="1"/>
    <s v="plays"/>
  </r>
  <r>
    <n v="1000"/>
    <n v="611"/>
    <x v="2"/>
    <s v="GB"/>
    <s v="GBP"/>
    <n v="1458117190"/>
    <n v="1455528790"/>
    <b v="0"/>
    <n v="3"/>
    <b v="0"/>
    <s v="theater/plays"/>
    <n v="61.1"/>
    <n v="203.66666666666666"/>
    <x v="2911"/>
    <x v="2915"/>
    <x v="1"/>
    <s v="plays"/>
  </r>
  <r>
    <n v="1850"/>
    <n v="145"/>
    <x v="2"/>
    <s v="GB"/>
    <s v="GBP"/>
    <n v="1400498789"/>
    <n v="1398511589"/>
    <b v="0"/>
    <n v="7"/>
    <b v="0"/>
    <s v="theater/plays"/>
    <n v="7.8378378378378386"/>
    <n v="20.714285714285715"/>
    <x v="2912"/>
    <x v="2916"/>
    <x v="1"/>
    <s v="plays"/>
  </r>
  <r>
    <n v="2000"/>
    <n v="437"/>
    <x v="2"/>
    <s v="US"/>
    <s v="USD"/>
    <n v="1442381847"/>
    <n v="1440826647"/>
    <b v="0"/>
    <n v="9"/>
    <b v="0"/>
    <s v="theater/plays"/>
    <n v="21.85"/>
    <n v="48.555555555555557"/>
    <x v="2913"/>
    <x v="2917"/>
    <x v="1"/>
    <s v="plays"/>
  </r>
  <r>
    <n v="5000"/>
    <n v="1362"/>
    <x v="2"/>
    <s v="US"/>
    <s v="USD"/>
    <n v="1446131207"/>
    <n v="1443712007"/>
    <b v="0"/>
    <n v="20"/>
    <b v="0"/>
    <s v="theater/plays"/>
    <n v="27.24"/>
    <n v="68.099999999999994"/>
    <x v="2914"/>
    <x v="2918"/>
    <x v="1"/>
    <s v="plays"/>
  </r>
  <r>
    <n v="600"/>
    <n v="51"/>
    <x v="2"/>
    <s v="US"/>
    <s v="USD"/>
    <n v="1407250329"/>
    <n v="1404658329"/>
    <b v="0"/>
    <n v="6"/>
    <b v="0"/>
    <s v="theater/plays"/>
    <n v="8.5"/>
    <n v="8.5"/>
    <x v="2915"/>
    <x v="2919"/>
    <x v="1"/>
    <s v="plays"/>
  </r>
  <r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2916"/>
    <x v="2920"/>
    <x v="1"/>
    <s v="plays"/>
  </r>
  <r>
    <n v="100"/>
    <n v="129"/>
    <x v="0"/>
    <s v="US"/>
    <s v="USD"/>
    <n v="1411679804"/>
    <n v="1409087804"/>
    <b v="0"/>
    <n v="3"/>
    <b v="1"/>
    <s v="theater/musical"/>
    <n v="129"/>
    <n v="43"/>
    <x v="2917"/>
    <x v="2921"/>
    <x v="1"/>
    <s v="musical"/>
  </r>
  <r>
    <n v="500"/>
    <n v="500"/>
    <x v="0"/>
    <s v="GB"/>
    <s v="GBP"/>
    <n v="1431982727"/>
    <n v="1428094727"/>
    <b v="0"/>
    <n v="6"/>
    <b v="1"/>
    <s v="theater/musical"/>
    <n v="100"/>
    <n v="83.333333333333329"/>
    <x v="2918"/>
    <x v="2922"/>
    <x v="1"/>
    <s v="musical"/>
  </r>
  <r>
    <n v="300"/>
    <n v="300"/>
    <x v="0"/>
    <s v="US"/>
    <s v="USD"/>
    <n v="1422068400"/>
    <n v="1420774779"/>
    <b v="0"/>
    <n v="10"/>
    <b v="1"/>
    <s v="theater/musical"/>
    <n v="100"/>
    <n v="30"/>
    <x v="2919"/>
    <x v="2923"/>
    <x v="1"/>
    <s v="musical"/>
  </r>
  <r>
    <n v="25000"/>
    <n v="25800"/>
    <x v="0"/>
    <s v="US"/>
    <s v="USD"/>
    <n v="1431143940"/>
    <n v="1428585710"/>
    <b v="0"/>
    <n v="147"/>
    <b v="1"/>
    <s v="theater/musical"/>
    <n v="103.2"/>
    <n v="175.51020408163265"/>
    <x v="2920"/>
    <x v="2924"/>
    <x v="1"/>
    <s v="musical"/>
  </r>
  <r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2921"/>
    <x v="2925"/>
    <x v="1"/>
    <s v="musical"/>
  </r>
  <r>
    <n v="3000"/>
    <n v="3750"/>
    <x v="0"/>
    <s v="US"/>
    <s v="USD"/>
    <n v="1424715779"/>
    <n v="1423506179"/>
    <b v="0"/>
    <n v="50"/>
    <b v="1"/>
    <s v="theater/musical"/>
    <n v="125"/>
    <n v="75"/>
    <x v="2922"/>
    <x v="2926"/>
    <x v="1"/>
    <s v="musical"/>
  </r>
  <r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2923"/>
    <x v="2927"/>
    <x v="1"/>
    <s v="musical"/>
  </r>
  <r>
    <n v="1000"/>
    <n v="1000"/>
    <x v="0"/>
    <s v="US"/>
    <s v="USD"/>
    <n v="1457135846"/>
    <n v="1454543846"/>
    <b v="0"/>
    <n v="24"/>
    <b v="1"/>
    <s v="theater/musical"/>
    <n v="100"/>
    <n v="41.666666666666664"/>
    <x v="2924"/>
    <x v="2928"/>
    <x v="1"/>
    <s v="musical"/>
  </r>
  <r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2925"/>
    <x v="2929"/>
    <x v="1"/>
    <s v="musical"/>
  </r>
  <r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2926"/>
    <x v="2930"/>
    <x v="1"/>
    <s v="musical"/>
  </r>
  <r>
    <n v="750"/>
    <n v="795"/>
    <x v="0"/>
    <s v="CA"/>
    <s v="CAD"/>
    <n v="1410761280"/>
    <n v="1408604363"/>
    <b v="0"/>
    <n v="9"/>
    <b v="1"/>
    <s v="theater/musical"/>
    <n v="106"/>
    <n v="88.333333333333329"/>
    <x v="2927"/>
    <x v="2931"/>
    <x v="1"/>
    <s v="musical"/>
  </r>
  <r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2928"/>
    <x v="2932"/>
    <x v="1"/>
    <s v="musical"/>
  </r>
  <r>
    <n v="2500"/>
    <n v="2569"/>
    <x v="0"/>
    <s v="US"/>
    <s v="USD"/>
    <n v="1465081053"/>
    <n v="1462489053"/>
    <b v="0"/>
    <n v="54"/>
    <b v="1"/>
    <s v="theater/musical"/>
    <n v="102.76"/>
    <n v="47.574074074074076"/>
    <x v="2929"/>
    <x v="2933"/>
    <x v="1"/>
    <s v="musical"/>
  </r>
  <r>
    <n v="2500"/>
    <n v="2700"/>
    <x v="0"/>
    <s v="CA"/>
    <s v="CAD"/>
    <n v="1402845364"/>
    <n v="1400253364"/>
    <b v="0"/>
    <n v="37"/>
    <b v="1"/>
    <s v="theater/musical"/>
    <n v="108"/>
    <n v="72.972972972972968"/>
    <x v="2930"/>
    <x v="2934"/>
    <x v="1"/>
    <s v="musical"/>
  </r>
  <r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2931"/>
    <x v="2935"/>
    <x v="1"/>
    <s v="musical"/>
  </r>
  <r>
    <n v="1000"/>
    <n v="1280"/>
    <x v="0"/>
    <s v="US"/>
    <s v="USD"/>
    <n v="1413176340"/>
    <n v="1412091423"/>
    <b v="0"/>
    <n v="34"/>
    <b v="1"/>
    <s v="theater/musical"/>
    <n v="128"/>
    <n v="37.647058823529413"/>
    <x v="2932"/>
    <x v="2936"/>
    <x v="1"/>
    <s v="musical"/>
  </r>
  <r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2933"/>
    <x v="2937"/>
    <x v="1"/>
    <s v="musical"/>
  </r>
  <r>
    <n v="4000"/>
    <n v="4055"/>
    <x v="0"/>
    <s v="US"/>
    <s v="USD"/>
    <n v="1422636814"/>
    <n v="1420044814"/>
    <b v="0"/>
    <n v="32"/>
    <b v="1"/>
    <s v="theater/musical"/>
    <n v="101.375"/>
    <n v="126.71875"/>
    <x v="2934"/>
    <x v="2938"/>
    <x v="1"/>
    <s v="musical"/>
  </r>
  <r>
    <n v="8000"/>
    <n v="8230"/>
    <x v="0"/>
    <s v="US"/>
    <s v="USD"/>
    <n v="1409187600"/>
    <n v="1406316312"/>
    <b v="0"/>
    <n v="25"/>
    <b v="1"/>
    <s v="theater/musical"/>
    <n v="102.875"/>
    <n v="329.2"/>
    <x v="2935"/>
    <x v="2939"/>
    <x v="1"/>
    <s v="musical"/>
  </r>
  <r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2936"/>
    <x v="2940"/>
    <x v="1"/>
    <s v="musical"/>
  </r>
  <r>
    <n v="25000"/>
    <n v="1"/>
    <x v="2"/>
    <s v="US"/>
    <s v="USD"/>
    <n v="1425250955"/>
    <n v="1422658955"/>
    <b v="0"/>
    <n v="1"/>
    <b v="0"/>
    <s v="theater/spaces"/>
    <n v="4.0000000000000001E-3"/>
    <n v="1"/>
    <x v="2937"/>
    <x v="2941"/>
    <x v="1"/>
    <s v="spaces"/>
  </r>
  <r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2938"/>
    <x v="2942"/>
    <x v="1"/>
    <s v="spaces"/>
  </r>
  <r>
    <n v="3000"/>
    <n v="0"/>
    <x v="2"/>
    <s v="US"/>
    <s v="USD"/>
    <n v="1428894380"/>
    <n v="1426302380"/>
    <b v="0"/>
    <n v="0"/>
    <b v="0"/>
    <s v="theater/spaces"/>
    <n v="0"/>
    <e v="#DIV/0!"/>
    <x v="2939"/>
    <x v="2943"/>
    <x v="1"/>
    <s v="spaces"/>
  </r>
  <r>
    <n v="10000"/>
    <n v="100"/>
    <x v="2"/>
    <s v="US"/>
    <s v="USD"/>
    <n v="1433714198"/>
    <n v="1431122198"/>
    <b v="0"/>
    <n v="1"/>
    <b v="0"/>
    <s v="theater/spaces"/>
    <n v="1"/>
    <n v="100"/>
    <x v="2940"/>
    <x v="2944"/>
    <x v="1"/>
    <s v="spaces"/>
  </r>
  <r>
    <n v="50000"/>
    <n v="0"/>
    <x v="2"/>
    <s v="US"/>
    <s v="USD"/>
    <n v="1432437660"/>
    <n v="1429845660"/>
    <b v="0"/>
    <n v="0"/>
    <b v="0"/>
    <s v="theater/spaces"/>
    <n v="0"/>
    <e v="#DIV/0!"/>
    <x v="2941"/>
    <x v="2945"/>
    <x v="1"/>
    <s v="spaces"/>
  </r>
  <r>
    <n v="2000"/>
    <n v="2"/>
    <x v="2"/>
    <s v="GB"/>
    <s v="GBP"/>
    <n v="1471265092"/>
    <n v="1468673092"/>
    <b v="0"/>
    <n v="2"/>
    <b v="0"/>
    <s v="theater/spaces"/>
    <n v="0.1"/>
    <n v="1"/>
    <x v="2942"/>
    <x v="2946"/>
    <x v="1"/>
    <s v="spaces"/>
  </r>
  <r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2943"/>
    <x v="2947"/>
    <x v="1"/>
    <s v="spaces"/>
  </r>
  <r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2944"/>
    <x v="2948"/>
    <x v="1"/>
    <s v="spaces"/>
  </r>
  <r>
    <n v="1000"/>
    <n v="25"/>
    <x v="2"/>
    <s v="US"/>
    <s v="USD"/>
    <n v="1447965917"/>
    <n v="1445370317"/>
    <b v="0"/>
    <n v="2"/>
    <b v="0"/>
    <s v="theater/spaces"/>
    <n v="2.5"/>
    <n v="12.5"/>
    <x v="2945"/>
    <x v="2949"/>
    <x v="1"/>
    <s v="spaces"/>
  </r>
  <r>
    <n v="5000000"/>
    <n v="0"/>
    <x v="2"/>
    <s v="US"/>
    <s v="USD"/>
    <n v="1453538752"/>
    <n v="1450946752"/>
    <b v="0"/>
    <n v="0"/>
    <b v="0"/>
    <s v="theater/spaces"/>
    <n v="0"/>
    <e v="#DIV/0!"/>
    <x v="2946"/>
    <x v="2950"/>
    <x v="1"/>
    <s v="spaces"/>
  </r>
  <r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2947"/>
    <x v="2951"/>
    <x v="1"/>
    <s v="spaces"/>
  </r>
  <r>
    <n v="20000"/>
    <n v="1605"/>
    <x v="1"/>
    <s v="US"/>
    <s v="USD"/>
    <n v="1476676800"/>
    <n v="1473957239"/>
    <b v="0"/>
    <n v="8"/>
    <b v="0"/>
    <s v="theater/spaces"/>
    <n v="8.0250000000000004"/>
    <n v="200.625"/>
    <x v="2948"/>
    <x v="2952"/>
    <x v="1"/>
    <s v="spaces"/>
  </r>
  <r>
    <n v="400000"/>
    <n v="605"/>
    <x v="1"/>
    <s v="US"/>
    <s v="USD"/>
    <n v="1444330821"/>
    <n v="1441738821"/>
    <b v="0"/>
    <n v="3"/>
    <b v="0"/>
    <s v="theater/spaces"/>
    <n v="0.15125"/>
    <n v="201.66666666666666"/>
    <x v="2949"/>
    <x v="2953"/>
    <x v="1"/>
    <s v="spaces"/>
  </r>
  <r>
    <n v="15000"/>
    <n v="0"/>
    <x v="1"/>
    <s v="US"/>
    <s v="USD"/>
    <n v="1489669203"/>
    <n v="1487944803"/>
    <b v="0"/>
    <n v="0"/>
    <b v="0"/>
    <s v="theater/spaces"/>
    <n v="0"/>
    <e v="#DIV/0!"/>
    <x v="2950"/>
    <x v="2954"/>
    <x v="1"/>
    <s v="spaces"/>
  </r>
  <r>
    <n v="1200"/>
    <n v="715"/>
    <x v="1"/>
    <s v="US"/>
    <s v="USD"/>
    <n v="1434476849"/>
    <n v="1431884849"/>
    <b v="0"/>
    <n v="11"/>
    <b v="0"/>
    <s v="theater/spaces"/>
    <n v="59.583333333333336"/>
    <n v="65"/>
    <x v="2951"/>
    <x v="2955"/>
    <x v="1"/>
    <s v="spaces"/>
  </r>
  <r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2952"/>
    <x v="2956"/>
    <x v="1"/>
    <s v="spaces"/>
  </r>
  <r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2953"/>
    <x v="2957"/>
    <x v="1"/>
    <s v="spaces"/>
  </r>
  <r>
    <n v="80000"/>
    <n v="0"/>
    <x v="1"/>
    <s v="US"/>
    <s v="USD"/>
    <n v="1462729317"/>
    <n v="1457548917"/>
    <b v="0"/>
    <n v="0"/>
    <b v="0"/>
    <s v="theater/spaces"/>
    <n v="0"/>
    <e v="#DIV/0!"/>
    <x v="2954"/>
    <x v="2958"/>
    <x v="1"/>
    <s v="spaces"/>
  </r>
  <r>
    <n v="10000"/>
    <n v="0"/>
    <x v="1"/>
    <s v="GB"/>
    <s v="GBP"/>
    <n v="1465258325"/>
    <n v="1462666325"/>
    <b v="0"/>
    <n v="0"/>
    <b v="0"/>
    <s v="theater/spaces"/>
    <n v="0"/>
    <e v="#DIV/0!"/>
    <x v="2955"/>
    <x v="2959"/>
    <x v="1"/>
    <s v="spaces"/>
  </r>
  <r>
    <n v="30000000"/>
    <n v="0"/>
    <x v="1"/>
    <s v="US"/>
    <s v="USD"/>
    <n v="1410459023"/>
    <n v="1407867023"/>
    <b v="0"/>
    <n v="0"/>
    <b v="0"/>
    <s v="theater/spaces"/>
    <n v="0"/>
    <e v="#DIV/0!"/>
    <x v="2956"/>
    <x v="2960"/>
    <x v="1"/>
    <s v="spaces"/>
  </r>
  <r>
    <n v="5000"/>
    <n v="5481"/>
    <x v="0"/>
    <s v="US"/>
    <s v="USD"/>
    <n v="1427342400"/>
    <n v="1424927159"/>
    <b v="0"/>
    <n v="108"/>
    <b v="1"/>
    <s v="theater/plays"/>
    <n v="109.62"/>
    <n v="50.75"/>
    <x v="2957"/>
    <x v="2961"/>
    <x v="1"/>
    <s v="plays"/>
  </r>
  <r>
    <n v="1000"/>
    <n v="1218"/>
    <x v="0"/>
    <s v="US"/>
    <s v="USD"/>
    <n v="1425193140"/>
    <n v="1422769906"/>
    <b v="0"/>
    <n v="20"/>
    <b v="1"/>
    <s v="theater/plays"/>
    <n v="121.8"/>
    <n v="60.9"/>
    <x v="2958"/>
    <x v="2962"/>
    <x v="1"/>
    <s v="plays"/>
  </r>
  <r>
    <n v="10000"/>
    <n v="10685"/>
    <x v="0"/>
    <s v="US"/>
    <s v="USD"/>
    <n v="1435835824"/>
    <n v="1433243824"/>
    <b v="0"/>
    <n v="98"/>
    <b v="1"/>
    <s v="theater/plays"/>
    <n v="106.85"/>
    <n v="109.03061224489795"/>
    <x v="2959"/>
    <x v="2963"/>
    <x v="1"/>
    <s v="plays"/>
  </r>
  <r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2960"/>
    <x v="2964"/>
    <x v="1"/>
    <s v="plays"/>
  </r>
  <r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2961"/>
    <x v="2965"/>
    <x v="1"/>
    <s v="plays"/>
  </r>
  <r>
    <n v="10000"/>
    <n v="11363"/>
    <x v="0"/>
    <s v="US"/>
    <s v="USD"/>
    <n v="1442425412"/>
    <n v="1439833412"/>
    <b v="0"/>
    <n v="128"/>
    <b v="1"/>
    <s v="theater/plays"/>
    <n v="113.63000000000001"/>
    <n v="88.7734375"/>
    <x v="2962"/>
    <x v="2966"/>
    <x v="1"/>
    <s v="plays"/>
  </r>
  <r>
    <n v="5000"/>
    <n v="5696"/>
    <x v="0"/>
    <s v="US"/>
    <s v="USD"/>
    <n v="1425872692"/>
    <n v="1423284292"/>
    <b v="0"/>
    <n v="71"/>
    <b v="1"/>
    <s v="theater/plays"/>
    <n v="113.92"/>
    <n v="80.225352112676063"/>
    <x v="2963"/>
    <x v="2967"/>
    <x v="1"/>
    <s v="plays"/>
  </r>
  <r>
    <n v="3500"/>
    <n v="3710"/>
    <x v="0"/>
    <s v="US"/>
    <s v="USD"/>
    <n v="1471406340"/>
    <n v="1470227660"/>
    <b v="0"/>
    <n v="47"/>
    <b v="1"/>
    <s v="theater/plays"/>
    <n v="106"/>
    <n v="78.936170212765958"/>
    <x v="2964"/>
    <x v="2968"/>
    <x v="1"/>
    <s v="plays"/>
  </r>
  <r>
    <n v="1000"/>
    <n v="1625"/>
    <x v="0"/>
    <s v="CA"/>
    <s v="CAD"/>
    <n v="1430693460"/>
    <n v="1428087153"/>
    <b v="0"/>
    <n v="17"/>
    <b v="1"/>
    <s v="theater/plays"/>
    <n v="162.5"/>
    <n v="95.588235294117652"/>
    <x v="2965"/>
    <x v="2969"/>
    <x v="1"/>
    <s v="plays"/>
  </r>
  <r>
    <n v="6000"/>
    <n v="6360"/>
    <x v="0"/>
    <s v="US"/>
    <s v="USD"/>
    <n v="1405699451"/>
    <n v="1403107451"/>
    <b v="0"/>
    <n v="91"/>
    <b v="1"/>
    <s v="theater/plays"/>
    <n v="106"/>
    <n v="69.890109890109883"/>
    <x v="2966"/>
    <x v="2970"/>
    <x v="1"/>
    <s v="plays"/>
  </r>
  <r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2967"/>
    <x v="2971"/>
    <x v="1"/>
    <s v="plays"/>
  </r>
  <r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2968"/>
    <x v="2972"/>
    <x v="1"/>
    <s v="plays"/>
  </r>
  <r>
    <n v="5000"/>
    <n v="8740"/>
    <x v="0"/>
    <s v="US"/>
    <s v="USD"/>
    <n v="1451620800"/>
    <n v="1449171508"/>
    <b v="0"/>
    <n v="33"/>
    <b v="1"/>
    <s v="theater/plays"/>
    <n v="174.8"/>
    <n v="264.84848484848487"/>
    <x v="2969"/>
    <x v="2973"/>
    <x v="1"/>
    <s v="plays"/>
  </r>
  <r>
    <n v="5000"/>
    <n v="5100"/>
    <x v="0"/>
    <s v="US"/>
    <s v="USD"/>
    <n v="1411695300"/>
    <n v="1409275671"/>
    <b v="0"/>
    <n v="87"/>
    <b v="1"/>
    <s v="theater/plays"/>
    <n v="102"/>
    <n v="58.620689655172413"/>
    <x v="2970"/>
    <x v="2974"/>
    <x v="1"/>
    <s v="plays"/>
  </r>
  <r>
    <n v="8000"/>
    <n v="8010"/>
    <x v="0"/>
    <s v="US"/>
    <s v="USD"/>
    <n v="1417057200"/>
    <n v="1414599886"/>
    <b v="0"/>
    <n v="113"/>
    <b v="1"/>
    <s v="theater/plays"/>
    <n v="100.125"/>
    <n v="70.884955752212392"/>
    <x v="2971"/>
    <x v="2975"/>
    <x v="1"/>
    <s v="plays"/>
  </r>
  <r>
    <n v="70"/>
    <n v="120"/>
    <x v="0"/>
    <s v="GB"/>
    <s v="GBP"/>
    <n v="1457870400"/>
    <n v="1456421530"/>
    <b v="0"/>
    <n v="14"/>
    <b v="1"/>
    <s v="theater/plays"/>
    <n v="171.42857142857142"/>
    <n v="8.5714285714285712"/>
    <x v="2972"/>
    <x v="2976"/>
    <x v="1"/>
    <s v="plays"/>
  </r>
  <r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2973"/>
    <x v="2977"/>
    <x v="1"/>
    <s v="plays"/>
  </r>
  <r>
    <n v="750"/>
    <n v="971"/>
    <x v="0"/>
    <s v="US"/>
    <s v="USD"/>
    <n v="1413784740"/>
    <n v="1412954547"/>
    <b v="0"/>
    <n v="16"/>
    <b v="1"/>
    <s v="theater/plays"/>
    <n v="129.46666666666667"/>
    <n v="60.6875"/>
    <x v="2974"/>
    <x v="2978"/>
    <x v="1"/>
    <s v="plays"/>
  </r>
  <r>
    <n v="5000"/>
    <n v="5070"/>
    <x v="0"/>
    <s v="US"/>
    <s v="USD"/>
    <n v="1420524000"/>
    <n v="1419104823"/>
    <b v="0"/>
    <n v="46"/>
    <b v="1"/>
    <s v="theater/plays"/>
    <n v="101.4"/>
    <n v="110.21739130434783"/>
    <x v="2975"/>
    <x v="2979"/>
    <x v="1"/>
    <s v="plays"/>
  </r>
  <r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2976"/>
    <x v="2980"/>
    <x v="1"/>
    <s v="plays"/>
  </r>
  <r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2977"/>
    <x v="2981"/>
    <x v="1"/>
    <s v="spaces"/>
  </r>
  <r>
    <n v="5000"/>
    <n v="5103"/>
    <x v="0"/>
    <s v="GB"/>
    <s v="GBP"/>
    <n v="1455208143"/>
    <n v="1452616143"/>
    <b v="1"/>
    <n v="59"/>
    <b v="1"/>
    <s v="theater/spaces"/>
    <n v="102.06"/>
    <n v="86.491525423728817"/>
    <x v="2978"/>
    <x v="2982"/>
    <x v="1"/>
    <s v="spaces"/>
  </r>
  <r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2979"/>
    <x v="2983"/>
    <x v="1"/>
    <s v="spaces"/>
  </r>
  <r>
    <n v="25000"/>
    <n v="25088"/>
    <x v="0"/>
    <s v="US"/>
    <s v="USD"/>
    <n v="1472020881"/>
    <n v="1469428881"/>
    <b v="1"/>
    <n v="218"/>
    <b v="1"/>
    <s v="theater/spaces"/>
    <n v="100.352"/>
    <n v="115.08256880733946"/>
    <x v="2980"/>
    <x v="2984"/>
    <x v="1"/>
    <s v="spaces"/>
  </r>
  <r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2981"/>
    <x v="2985"/>
    <x v="1"/>
    <s v="spaces"/>
  </r>
  <r>
    <n v="2400"/>
    <n v="2532"/>
    <x v="0"/>
    <s v="GB"/>
    <s v="GBP"/>
    <n v="1462100406"/>
    <n v="1456920006"/>
    <b v="0"/>
    <n v="56"/>
    <b v="1"/>
    <s v="theater/spaces"/>
    <n v="105.5"/>
    <n v="45.214285714285715"/>
    <x v="2982"/>
    <x v="2986"/>
    <x v="1"/>
    <s v="spaces"/>
  </r>
  <r>
    <n v="25000"/>
    <n v="27600.2"/>
    <x v="0"/>
    <s v="US"/>
    <s v="USD"/>
    <n v="1476316800"/>
    <n v="1473837751"/>
    <b v="0"/>
    <n v="265"/>
    <b v="1"/>
    <s v="theater/spaces"/>
    <n v="110.4008"/>
    <n v="104.15169811320754"/>
    <x v="2983"/>
    <x v="2987"/>
    <x v="1"/>
    <s v="spaces"/>
  </r>
  <r>
    <n v="1000"/>
    <n v="1000"/>
    <x v="0"/>
    <s v="GB"/>
    <s v="GBP"/>
    <n v="1466412081"/>
    <n v="1463820081"/>
    <b v="0"/>
    <n v="28"/>
    <b v="1"/>
    <s v="theater/spaces"/>
    <n v="100"/>
    <n v="35.714285714285715"/>
    <x v="2984"/>
    <x v="2988"/>
    <x v="1"/>
    <s v="spaces"/>
  </r>
  <r>
    <n v="20000"/>
    <n v="35307"/>
    <x v="0"/>
    <s v="US"/>
    <s v="USD"/>
    <n v="1450673940"/>
    <n v="1448756962"/>
    <b v="0"/>
    <n v="364"/>
    <b v="1"/>
    <s v="theater/spaces"/>
    <n v="176.535"/>
    <n v="96.997252747252745"/>
    <x v="2985"/>
    <x v="2989"/>
    <x v="1"/>
    <s v="spaces"/>
  </r>
  <r>
    <n v="10000"/>
    <n v="10000"/>
    <x v="0"/>
    <s v="US"/>
    <s v="USD"/>
    <n v="1452174420"/>
    <n v="1449150420"/>
    <b v="0"/>
    <n v="27"/>
    <b v="1"/>
    <s v="theater/spaces"/>
    <n v="100"/>
    <n v="370.37037037037038"/>
    <x v="2986"/>
    <x v="2990"/>
    <x v="1"/>
    <s v="spaces"/>
  </r>
  <r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2987"/>
    <x v="2991"/>
    <x v="1"/>
    <s v="spaces"/>
  </r>
  <r>
    <n v="3000"/>
    <n v="3135"/>
    <x v="0"/>
    <s v="US"/>
    <s v="USD"/>
    <n v="1476037510"/>
    <n v="1473445510"/>
    <b v="0"/>
    <n v="64"/>
    <b v="1"/>
    <s v="theater/spaces"/>
    <n v="104.5"/>
    <n v="48.984375"/>
    <x v="2988"/>
    <x v="2992"/>
    <x v="1"/>
    <s v="spaces"/>
  </r>
  <r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2989"/>
    <x v="2993"/>
    <x v="1"/>
    <s v="spaces"/>
  </r>
  <r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2990"/>
    <x v="2994"/>
    <x v="1"/>
    <s v="spaces"/>
  </r>
  <r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2991"/>
    <x v="2995"/>
    <x v="1"/>
    <s v="spaces"/>
  </r>
  <r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2992"/>
    <x v="2996"/>
    <x v="1"/>
    <s v="spaces"/>
  </r>
  <r>
    <n v="10000"/>
    <n v="10373"/>
    <x v="0"/>
    <s v="US"/>
    <s v="USD"/>
    <n v="1488171540"/>
    <n v="1486661793"/>
    <b v="0"/>
    <n v="115"/>
    <b v="1"/>
    <s v="theater/spaces"/>
    <n v="103.73000000000002"/>
    <n v="90.2"/>
    <x v="2993"/>
    <x v="2997"/>
    <x v="1"/>
    <s v="spaces"/>
  </r>
  <r>
    <n v="50000"/>
    <n v="51514.5"/>
    <x v="0"/>
    <s v="US"/>
    <s v="USD"/>
    <n v="1402892700"/>
    <n v="1400474329"/>
    <b v="0"/>
    <n v="433"/>
    <b v="1"/>
    <s v="theater/spaces"/>
    <n v="103.029"/>
    <n v="118.97113163972287"/>
    <x v="2994"/>
    <x v="2998"/>
    <x v="1"/>
    <s v="spaces"/>
  </r>
  <r>
    <n v="1350"/>
    <n v="1605"/>
    <x v="0"/>
    <s v="US"/>
    <s v="USD"/>
    <n v="1488333600"/>
    <n v="1487094360"/>
    <b v="0"/>
    <n v="20"/>
    <b v="1"/>
    <s v="theater/spaces"/>
    <n v="118.88888888888889"/>
    <n v="80.25"/>
    <x v="807"/>
    <x v="2999"/>
    <x v="1"/>
    <s v="spaces"/>
  </r>
  <r>
    <n v="500"/>
    <n v="500"/>
    <x v="0"/>
    <s v="US"/>
    <s v="USD"/>
    <n v="1485885600"/>
    <n v="1484682670"/>
    <b v="0"/>
    <n v="8"/>
    <b v="1"/>
    <s v="theater/spaces"/>
    <n v="100"/>
    <n v="62.5"/>
    <x v="2995"/>
    <x v="3000"/>
    <x v="1"/>
    <s v="spaces"/>
  </r>
  <r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2996"/>
    <x v="3001"/>
    <x v="1"/>
    <s v="spaces"/>
  </r>
  <r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2997"/>
    <x v="3002"/>
    <x v="1"/>
    <s v="spaces"/>
  </r>
  <r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2998"/>
    <x v="3003"/>
    <x v="1"/>
    <s v="spaces"/>
  </r>
  <r>
    <n v="40000"/>
    <n v="45126"/>
    <x v="0"/>
    <s v="US"/>
    <s v="USD"/>
    <n v="1416089324"/>
    <n v="1413493724"/>
    <b v="0"/>
    <n v="277"/>
    <b v="1"/>
    <s v="theater/spaces"/>
    <n v="112.815"/>
    <n v="162.90974729241879"/>
    <x v="2999"/>
    <x v="3004"/>
    <x v="1"/>
    <s v="spaces"/>
  </r>
  <r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3000"/>
    <x v="3005"/>
    <x v="1"/>
    <s v="spaces"/>
  </r>
  <r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3001"/>
    <x v="3006"/>
    <x v="1"/>
    <s v="spaces"/>
  </r>
  <r>
    <n v="600"/>
    <n v="1080"/>
    <x v="0"/>
    <s v="US"/>
    <s v="USD"/>
    <n v="1429938683"/>
    <n v="1428124283"/>
    <b v="0"/>
    <n v="20"/>
    <b v="1"/>
    <s v="theater/spaces"/>
    <n v="180"/>
    <n v="54"/>
    <x v="3002"/>
    <x v="3007"/>
    <x v="1"/>
    <s v="spaces"/>
  </r>
  <r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3003"/>
    <x v="3008"/>
    <x v="1"/>
    <s v="spaces"/>
  </r>
  <r>
    <n v="25000"/>
    <n v="29939"/>
    <x v="0"/>
    <s v="US"/>
    <s v="USD"/>
    <n v="1417012840"/>
    <n v="1414417240"/>
    <b v="0"/>
    <n v="128"/>
    <b v="1"/>
    <s v="theater/spaces"/>
    <n v="119.756"/>
    <n v="233.8984375"/>
    <x v="3004"/>
    <x v="3009"/>
    <x v="1"/>
    <s v="spaces"/>
  </r>
  <r>
    <n v="1500"/>
    <n v="2370"/>
    <x v="0"/>
    <s v="US"/>
    <s v="USD"/>
    <n v="1424548719"/>
    <n v="1419364719"/>
    <b v="0"/>
    <n v="15"/>
    <b v="1"/>
    <s v="theater/spaces"/>
    <n v="158"/>
    <n v="158"/>
    <x v="3005"/>
    <x v="3010"/>
    <x v="1"/>
    <s v="spaces"/>
  </r>
  <r>
    <n v="300"/>
    <n v="371"/>
    <x v="0"/>
    <s v="ES"/>
    <s v="EUR"/>
    <n v="1450911540"/>
    <n v="1448536516"/>
    <b v="0"/>
    <n v="25"/>
    <b v="1"/>
    <s v="theater/spaces"/>
    <n v="123.66666666666666"/>
    <n v="14.84"/>
    <x v="3006"/>
    <x v="3011"/>
    <x v="1"/>
    <s v="spaces"/>
  </r>
  <r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3007"/>
    <x v="3012"/>
    <x v="1"/>
    <s v="spaces"/>
  </r>
  <r>
    <n v="10000"/>
    <n v="15696"/>
    <x v="0"/>
    <s v="US"/>
    <s v="USD"/>
    <n v="1434917049"/>
    <n v="1432325049"/>
    <b v="0"/>
    <n v="107"/>
    <b v="1"/>
    <s v="theater/spaces"/>
    <n v="156.96"/>
    <n v="146.69158878504672"/>
    <x v="3008"/>
    <x v="3013"/>
    <x v="1"/>
    <s v="spaces"/>
  </r>
  <r>
    <n v="25000"/>
    <n v="28276"/>
    <x v="0"/>
    <s v="US"/>
    <s v="USD"/>
    <n v="1415163600"/>
    <n v="1412737080"/>
    <b v="0"/>
    <n v="557"/>
    <b v="1"/>
    <s v="theater/spaces"/>
    <n v="113.104"/>
    <n v="50.764811490125673"/>
    <x v="3009"/>
    <x v="3014"/>
    <x v="1"/>
    <s v="spaces"/>
  </r>
  <r>
    <n v="3400"/>
    <n v="3508"/>
    <x v="0"/>
    <s v="US"/>
    <s v="USD"/>
    <n v="1402459200"/>
    <n v="1401125238"/>
    <b v="0"/>
    <n v="40"/>
    <b v="1"/>
    <s v="theater/spaces"/>
    <n v="103.17647058823529"/>
    <n v="87.7"/>
    <x v="3010"/>
    <x v="3015"/>
    <x v="1"/>
    <s v="spaces"/>
  </r>
  <r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3011"/>
    <x v="3016"/>
    <x v="1"/>
    <s v="spaces"/>
  </r>
  <r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3012"/>
    <x v="3017"/>
    <x v="1"/>
    <s v="spaces"/>
  </r>
  <r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3013"/>
    <x v="3018"/>
    <x v="1"/>
    <s v="spaces"/>
  </r>
  <r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3014"/>
    <x v="3019"/>
    <x v="1"/>
    <s v="spaces"/>
  </r>
  <r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3015"/>
    <x v="3020"/>
    <x v="1"/>
    <s v="spaces"/>
  </r>
  <r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3016"/>
    <x v="3021"/>
    <x v="1"/>
    <s v="spaces"/>
  </r>
  <r>
    <n v="10000"/>
    <n v="10088"/>
    <x v="0"/>
    <s v="US"/>
    <s v="USD"/>
    <n v="1472338409"/>
    <n v="1468450409"/>
    <b v="0"/>
    <n v="62"/>
    <b v="1"/>
    <s v="theater/spaces"/>
    <n v="100.88"/>
    <n v="162.70967741935485"/>
    <x v="3017"/>
    <x v="3022"/>
    <x v="1"/>
    <s v="spaces"/>
  </r>
  <r>
    <n v="700"/>
    <n v="721"/>
    <x v="0"/>
    <s v="GB"/>
    <s v="GBP"/>
    <n v="1434039186"/>
    <n v="1430151186"/>
    <b v="0"/>
    <n v="6"/>
    <b v="1"/>
    <s v="theater/spaces"/>
    <n v="103"/>
    <n v="120.16666666666667"/>
    <x v="3018"/>
    <x v="3023"/>
    <x v="1"/>
    <s v="spaces"/>
  </r>
  <r>
    <n v="5000"/>
    <n v="12321"/>
    <x v="0"/>
    <s v="US"/>
    <s v="USD"/>
    <n v="1349567475"/>
    <n v="1346975475"/>
    <b v="0"/>
    <n v="182"/>
    <b v="1"/>
    <s v="theater/spaces"/>
    <n v="246.42"/>
    <n v="67.697802197802204"/>
    <x v="3019"/>
    <x v="3024"/>
    <x v="1"/>
    <s v="spaces"/>
  </r>
  <r>
    <n v="2500"/>
    <n v="7555"/>
    <x v="0"/>
    <s v="GB"/>
    <s v="GBP"/>
    <n v="1401465600"/>
    <n v="1399032813"/>
    <b v="0"/>
    <n v="145"/>
    <b v="1"/>
    <s v="theater/spaces"/>
    <n v="302.2"/>
    <n v="52.103448275862071"/>
    <x v="3020"/>
    <x v="3025"/>
    <x v="1"/>
    <s v="spaces"/>
  </r>
  <r>
    <n v="900"/>
    <n v="1290"/>
    <x v="0"/>
    <s v="GB"/>
    <s v="GBP"/>
    <n v="1488538892"/>
    <n v="1487329292"/>
    <b v="0"/>
    <n v="25"/>
    <b v="1"/>
    <s v="theater/spaces"/>
    <n v="143.33333333333334"/>
    <n v="51.6"/>
    <x v="3021"/>
    <x v="3026"/>
    <x v="1"/>
    <s v="spaces"/>
  </r>
  <r>
    <n v="40000"/>
    <n v="52576"/>
    <x v="0"/>
    <s v="US"/>
    <s v="USD"/>
    <n v="1426866851"/>
    <n v="1424278451"/>
    <b v="0"/>
    <n v="320"/>
    <b v="1"/>
    <s v="theater/spaces"/>
    <n v="131.44"/>
    <n v="164.3"/>
    <x v="3022"/>
    <x v="3027"/>
    <x v="1"/>
    <s v="spaces"/>
  </r>
  <r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3023"/>
    <x v="3028"/>
    <x v="1"/>
    <s v="spaces"/>
  </r>
  <r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3024"/>
    <x v="3029"/>
    <x v="1"/>
    <s v="spaces"/>
  </r>
  <r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3025"/>
    <x v="3030"/>
    <x v="1"/>
    <s v="spaces"/>
  </r>
  <r>
    <n v="1500"/>
    <n v="1500"/>
    <x v="0"/>
    <s v="US"/>
    <s v="USD"/>
    <n v="1476479447"/>
    <n v="1471295447"/>
    <b v="0"/>
    <n v="29"/>
    <b v="1"/>
    <s v="theater/spaces"/>
    <n v="100"/>
    <n v="51.724137931034484"/>
    <x v="3026"/>
    <x v="3031"/>
    <x v="1"/>
    <s v="spaces"/>
  </r>
  <r>
    <n v="1000"/>
    <n v="1272"/>
    <x v="0"/>
    <s v="US"/>
    <s v="USD"/>
    <n v="1441933459"/>
    <n v="1439341459"/>
    <b v="0"/>
    <n v="25"/>
    <b v="1"/>
    <s v="theater/spaces"/>
    <n v="127.2"/>
    <n v="50.88"/>
    <x v="3027"/>
    <x v="3032"/>
    <x v="1"/>
    <s v="spaces"/>
  </r>
  <r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3028"/>
    <x v="3033"/>
    <x v="1"/>
    <s v="spaces"/>
  </r>
  <r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3029"/>
    <x v="3034"/>
    <x v="1"/>
    <s v="spaces"/>
  </r>
  <r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3030"/>
    <x v="3035"/>
    <x v="1"/>
    <s v="spaces"/>
  </r>
  <r>
    <n v="25000"/>
    <n v="31683"/>
    <x v="0"/>
    <s v="US"/>
    <s v="USD"/>
    <n v="1376654340"/>
    <n v="1373568644"/>
    <b v="0"/>
    <n v="329"/>
    <b v="1"/>
    <s v="theater/spaces"/>
    <n v="126.732"/>
    <n v="96.300911854103347"/>
    <x v="3031"/>
    <x v="3036"/>
    <x v="1"/>
    <s v="spaces"/>
  </r>
  <r>
    <n v="500"/>
    <n v="1066"/>
    <x v="0"/>
    <s v="US"/>
    <s v="USD"/>
    <n v="1285995540"/>
    <n v="1279574773"/>
    <b v="0"/>
    <n v="32"/>
    <b v="1"/>
    <s v="theater/spaces"/>
    <n v="213.20000000000002"/>
    <n v="33.3125"/>
    <x v="3032"/>
    <x v="3037"/>
    <x v="1"/>
    <s v="spaces"/>
  </r>
  <r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3033"/>
    <x v="3038"/>
    <x v="1"/>
    <s v="spaces"/>
  </r>
  <r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3034"/>
    <x v="3039"/>
    <x v="1"/>
    <s v="spaces"/>
  </r>
  <r>
    <n v="3000"/>
    <n v="3225"/>
    <x v="0"/>
    <s v="US"/>
    <s v="USD"/>
    <n v="1435359600"/>
    <n v="1434999621"/>
    <b v="0"/>
    <n v="42"/>
    <b v="1"/>
    <s v="theater/spaces"/>
    <n v="107.5"/>
    <n v="76.785714285714292"/>
    <x v="3035"/>
    <x v="3040"/>
    <x v="1"/>
    <s v="spaces"/>
  </r>
  <r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3036"/>
    <x v="3041"/>
    <x v="1"/>
    <s v="spaces"/>
  </r>
  <r>
    <n v="1500"/>
    <n v="1920"/>
    <x v="0"/>
    <s v="GB"/>
    <s v="GBP"/>
    <n v="1444149047"/>
    <n v="1441557047"/>
    <b v="0"/>
    <n v="37"/>
    <b v="1"/>
    <s v="theater/spaces"/>
    <n v="128"/>
    <n v="51.891891891891895"/>
    <x v="3037"/>
    <x v="3042"/>
    <x v="1"/>
    <s v="spaces"/>
  </r>
  <r>
    <n v="15000"/>
    <n v="16501"/>
    <x v="0"/>
    <s v="CA"/>
    <s v="CAD"/>
    <n v="1429152600"/>
    <n v="1426815699"/>
    <b v="0"/>
    <n v="128"/>
    <b v="1"/>
    <s v="theater/spaces"/>
    <n v="110.00666666666667"/>
    <n v="128.9140625"/>
    <x v="3038"/>
    <x v="3043"/>
    <x v="1"/>
    <s v="spaces"/>
  </r>
  <r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3039"/>
    <x v="3044"/>
    <x v="1"/>
    <s v="spaces"/>
  </r>
  <r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3040"/>
    <x v="3045"/>
    <x v="1"/>
    <s v="spaces"/>
  </r>
  <r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3041"/>
    <x v="3046"/>
    <x v="1"/>
    <s v="spaces"/>
  </r>
  <r>
    <n v="500"/>
    <n v="745"/>
    <x v="0"/>
    <s v="US"/>
    <s v="USD"/>
    <n v="1461762960"/>
    <n v="1457999054"/>
    <b v="0"/>
    <n v="20"/>
    <b v="1"/>
    <s v="theater/spaces"/>
    <n v="149"/>
    <n v="37.25"/>
    <x v="3042"/>
    <x v="3047"/>
    <x v="1"/>
    <s v="spaces"/>
  </r>
  <r>
    <n v="5000"/>
    <n v="8320"/>
    <x v="0"/>
    <s v="US"/>
    <s v="USD"/>
    <n v="1420060920"/>
    <n v="1417556262"/>
    <b v="0"/>
    <n v="47"/>
    <b v="1"/>
    <s v="theater/spaces"/>
    <n v="166.4"/>
    <n v="177.02127659574469"/>
    <x v="3043"/>
    <x v="3048"/>
    <x v="1"/>
    <s v="spaces"/>
  </r>
  <r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3044"/>
    <x v="3049"/>
    <x v="1"/>
    <s v="spaces"/>
  </r>
  <r>
    <n v="600"/>
    <n v="636"/>
    <x v="0"/>
    <s v="US"/>
    <s v="USD"/>
    <n v="1462420960"/>
    <n v="1459828960"/>
    <b v="0"/>
    <n v="9"/>
    <b v="1"/>
    <s v="theater/spaces"/>
    <n v="106"/>
    <n v="70.666666666666671"/>
    <x v="3045"/>
    <x v="3050"/>
    <x v="1"/>
    <s v="spaces"/>
  </r>
  <r>
    <n v="3500"/>
    <n v="827"/>
    <x v="2"/>
    <s v="GB"/>
    <s v="GBP"/>
    <n v="1486547945"/>
    <n v="1483955945"/>
    <b v="1"/>
    <n v="35"/>
    <b v="0"/>
    <s v="theater/spaces"/>
    <n v="23.62857142857143"/>
    <n v="23.62857142857143"/>
    <x v="3046"/>
    <x v="3051"/>
    <x v="1"/>
    <s v="spaces"/>
  </r>
  <r>
    <n v="50000"/>
    <n v="75"/>
    <x v="2"/>
    <s v="US"/>
    <s v="USD"/>
    <n v="1432828740"/>
    <n v="1430237094"/>
    <b v="0"/>
    <n v="2"/>
    <b v="0"/>
    <s v="theater/spaces"/>
    <n v="0.15"/>
    <n v="37.5"/>
    <x v="3047"/>
    <x v="3052"/>
    <x v="1"/>
    <s v="spaces"/>
  </r>
  <r>
    <n v="10000"/>
    <n v="40"/>
    <x v="2"/>
    <s v="US"/>
    <s v="USD"/>
    <n v="1412222340"/>
    <n v="1407781013"/>
    <b v="0"/>
    <n v="3"/>
    <b v="0"/>
    <s v="theater/spaces"/>
    <n v="0.4"/>
    <n v="13.333333333333334"/>
    <x v="3048"/>
    <x v="3053"/>
    <x v="1"/>
    <s v="spaces"/>
  </r>
  <r>
    <n v="300"/>
    <n v="0"/>
    <x v="2"/>
    <s v="US"/>
    <s v="USD"/>
    <n v="1425258240"/>
    <n v="1422043154"/>
    <b v="0"/>
    <n v="0"/>
    <b v="0"/>
    <s v="theater/spaces"/>
    <n v="0"/>
    <e v="#DIV/0!"/>
    <x v="3049"/>
    <x v="3054"/>
    <x v="1"/>
    <s v="spaces"/>
  </r>
  <r>
    <n v="20000"/>
    <n v="1"/>
    <x v="2"/>
    <s v="US"/>
    <s v="USD"/>
    <n v="1420844390"/>
    <n v="1415660390"/>
    <b v="0"/>
    <n v="1"/>
    <b v="0"/>
    <s v="theater/spaces"/>
    <n v="5.0000000000000001E-3"/>
    <n v="1"/>
    <x v="3050"/>
    <x v="3055"/>
    <x v="1"/>
    <s v="spaces"/>
  </r>
  <r>
    <n v="25000"/>
    <n v="0"/>
    <x v="2"/>
    <s v="US"/>
    <s v="USD"/>
    <n v="1412003784"/>
    <n v="1406819784"/>
    <b v="0"/>
    <n v="0"/>
    <b v="0"/>
    <s v="theater/spaces"/>
    <n v="0"/>
    <e v="#DIV/0!"/>
    <x v="3051"/>
    <x v="3056"/>
    <x v="1"/>
    <s v="spaces"/>
  </r>
  <r>
    <n v="50000"/>
    <n v="0"/>
    <x v="2"/>
    <s v="GB"/>
    <s v="GBP"/>
    <n v="1459694211"/>
    <n v="1457105811"/>
    <b v="0"/>
    <n v="0"/>
    <b v="0"/>
    <s v="theater/spaces"/>
    <n v="0"/>
    <e v="#DIV/0!"/>
    <x v="3052"/>
    <x v="3057"/>
    <x v="1"/>
    <s v="spaces"/>
  </r>
  <r>
    <n v="18000"/>
    <n v="3"/>
    <x v="2"/>
    <s v="IT"/>
    <s v="EUR"/>
    <n v="1463734740"/>
    <n v="1459414740"/>
    <b v="0"/>
    <n v="3"/>
    <b v="0"/>
    <s v="theater/spaces"/>
    <n v="1.6666666666666666E-2"/>
    <n v="1"/>
    <x v="3053"/>
    <x v="3058"/>
    <x v="1"/>
    <s v="spaces"/>
  </r>
  <r>
    <n v="15000"/>
    <n v="451"/>
    <x v="2"/>
    <s v="US"/>
    <s v="USD"/>
    <n v="1407536846"/>
    <n v="1404944846"/>
    <b v="0"/>
    <n v="11"/>
    <b v="0"/>
    <s v="theater/spaces"/>
    <n v="3.0066666666666664"/>
    <n v="41"/>
    <x v="3054"/>
    <x v="3059"/>
    <x v="1"/>
    <s v="spaces"/>
  </r>
  <r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3055"/>
    <x v="3060"/>
    <x v="1"/>
    <s v="spaces"/>
  </r>
  <r>
    <n v="1000000"/>
    <n v="0"/>
    <x v="2"/>
    <s v="US"/>
    <s v="USD"/>
    <n v="1407955748"/>
    <n v="1405363748"/>
    <b v="0"/>
    <n v="0"/>
    <b v="0"/>
    <s v="theater/spaces"/>
    <n v="0"/>
    <e v="#DIV/0!"/>
    <x v="3056"/>
    <x v="3061"/>
    <x v="1"/>
    <s v="spaces"/>
  </r>
  <r>
    <n v="10000"/>
    <n v="6684"/>
    <x v="2"/>
    <s v="US"/>
    <s v="USD"/>
    <n v="1443636000"/>
    <n v="1441111892"/>
    <b v="0"/>
    <n v="67"/>
    <b v="0"/>
    <s v="theater/spaces"/>
    <n v="66.84"/>
    <n v="99.761194029850742"/>
    <x v="3057"/>
    <x v="3062"/>
    <x v="1"/>
    <s v="spaces"/>
  </r>
  <r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3058"/>
    <x v="3063"/>
    <x v="1"/>
    <s v="spaces"/>
  </r>
  <r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3059"/>
    <x v="3064"/>
    <x v="1"/>
    <s v="spaces"/>
  </r>
  <r>
    <n v="25000"/>
    <n v="10"/>
    <x v="2"/>
    <s v="US"/>
    <s v="USD"/>
    <n v="1406683172"/>
    <n v="1404523172"/>
    <b v="0"/>
    <n v="2"/>
    <b v="0"/>
    <s v="theater/spaces"/>
    <n v="0.04"/>
    <n v="5"/>
    <x v="3060"/>
    <x v="3065"/>
    <x v="1"/>
    <s v="spaces"/>
  </r>
  <r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3061"/>
    <x v="3066"/>
    <x v="1"/>
    <s v="spaces"/>
  </r>
  <r>
    <n v="8000"/>
    <n v="200"/>
    <x v="2"/>
    <s v="NZ"/>
    <s v="NZD"/>
    <n v="1441837879"/>
    <n v="1439245879"/>
    <b v="0"/>
    <n v="1"/>
    <b v="0"/>
    <s v="theater/spaces"/>
    <n v="2.5"/>
    <n v="200"/>
    <x v="3062"/>
    <x v="3067"/>
    <x v="1"/>
    <s v="spaces"/>
  </r>
  <r>
    <n v="250000"/>
    <n v="175"/>
    <x v="2"/>
    <s v="US"/>
    <s v="USD"/>
    <n v="1445013352"/>
    <n v="1442421352"/>
    <b v="0"/>
    <n v="2"/>
    <b v="0"/>
    <s v="theater/spaces"/>
    <n v="6.9999999999999993E-2"/>
    <n v="87.5"/>
    <x v="3063"/>
    <x v="3068"/>
    <x v="1"/>
    <s v="spaces"/>
  </r>
  <r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3064"/>
    <x v="3069"/>
    <x v="1"/>
    <s v="spaces"/>
  </r>
  <r>
    <n v="10000"/>
    <n v="334"/>
    <x v="2"/>
    <s v="GB"/>
    <s v="GBP"/>
    <n v="1481132169"/>
    <n v="1479317769"/>
    <b v="0"/>
    <n v="16"/>
    <b v="0"/>
    <s v="theater/spaces"/>
    <n v="3.34"/>
    <n v="20.875"/>
    <x v="3065"/>
    <x v="3070"/>
    <x v="1"/>
    <s v="spaces"/>
  </r>
  <r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3066"/>
    <x v="3071"/>
    <x v="1"/>
    <s v="spaces"/>
  </r>
  <r>
    <n v="12000"/>
    <n v="2"/>
    <x v="2"/>
    <s v="US"/>
    <s v="USD"/>
    <n v="1477791960"/>
    <n v="1476549262"/>
    <b v="0"/>
    <n v="2"/>
    <b v="0"/>
    <s v="theater/spaces"/>
    <n v="1.6666666666666666E-2"/>
    <n v="1"/>
    <x v="3067"/>
    <x v="3072"/>
    <x v="1"/>
    <s v="spaces"/>
  </r>
  <r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3068"/>
    <x v="3073"/>
    <x v="1"/>
    <s v="spaces"/>
  </r>
  <r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3069"/>
    <x v="3074"/>
    <x v="1"/>
    <s v="spaces"/>
  </r>
  <r>
    <n v="15000"/>
    <n v="1296"/>
    <x v="2"/>
    <s v="US"/>
    <s v="USD"/>
    <n v="1471573640"/>
    <n v="1467253640"/>
    <b v="0"/>
    <n v="20"/>
    <b v="0"/>
    <s v="theater/spaces"/>
    <n v="8.64"/>
    <n v="64.8"/>
    <x v="3070"/>
    <x v="3075"/>
    <x v="1"/>
    <s v="spaces"/>
  </r>
  <r>
    <n v="10000"/>
    <n v="1506"/>
    <x v="2"/>
    <s v="US"/>
    <s v="USD"/>
    <n v="1444405123"/>
    <n v="1439221123"/>
    <b v="0"/>
    <n v="50"/>
    <b v="0"/>
    <s v="theater/spaces"/>
    <n v="15.06"/>
    <n v="30.12"/>
    <x v="3071"/>
    <x v="3076"/>
    <x v="1"/>
    <s v="spaces"/>
  </r>
  <r>
    <n v="22000"/>
    <n v="105"/>
    <x v="2"/>
    <s v="CA"/>
    <s v="CAD"/>
    <n v="1488495478"/>
    <n v="1485903478"/>
    <b v="0"/>
    <n v="2"/>
    <b v="0"/>
    <s v="theater/spaces"/>
    <n v="0.47727272727272729"/>
    <n v="52.5"/>
    <x v="3072"/>
    <x v="3077"/>
    <x v="1"/>
    <s v="spaces"/>
  </r>
  <r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3073"/>
    <x v="3078"/>
    <x v="1"/>
    <s v="spaces"/>
  </r>
  <r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3074"/>
    <x v="3079"/>
    <x v="1"/>
    <s v="spaces"/>
  </r>
  <r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3075"/>
    <x v="3080"/>
    <x v="1"/>
    <s v="spaces"/>
  </r>
  <r>
    <n v="1000000"/>
    <n v="2103"/>
    <x v="2"/>
    <s v="US"/>
    <s v="USD"/>
    <n v="1442722891"/>
    <n v="1440130891"/>
    <b v="0"/>
    <n v="5"/>
    <b v="0"/>
    <s v="theater/spaces"/>
    <n v="0.21029999999999999"/>
    <n v="420.6"/>
    <x v="3076"/>
    <x v="3081"/>
    <x v="1"/>
    <s v="spaces"/>
  </r>
  <r>
    <n v="9000"/>
    <n v="0"/>
    <x v="2"/>
    <s v="US"/>
    <s v="USD"/>
    <n v="1447628946"/>
    <n v="1445033346"/>
    <b v="0"/>
    <n v="0"/>
    <b v="0"/>
    <s v="theater/spaces"/>
    <n v="0"/>
    <e v="#DIV/0!"/>
    <x v="3077"/>
    <x v="3082"/>
    <x v="1"/>
    <s v="spaces"/>
  </r>
  <r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3078"/>
    <x v="3083"/>
    <x v="1"/>
    <s v="spaces"/>
  </r>
  <r>
    <n v="4059"/>
    <n v="470"/>
    <x v="2"/>
    <s v="US"/>
    <s v="USD"/>
    <n v="1430851680"/>
    <n v="1428340931"/>
    <b v="0"/>
    <n v="6"/>
    <b v="0"/>
    <s v="theater/spaces"/>
    <n v="11.57920670115792"/>
    <n v="78.333333333333329"/>
    <x v="3079"/>
    <x v="3084"/>
    <x v="1"/>
    <s v="spaces"/>
  </r>
  <r>
    <n v="25000"/>
    <n v="610"/>
    <x v="2"/>
    <s v="US"/>
    <s v="USD"/>
    <n v="1443561159"/>
    <n v="1440969159"/>
    <b v="0"/>
    <n v="9"/>
    <b v="0"/>
    <s v="theater/spaces"/>
    <n v="2.44"/>
    <n v="67.777777777777771"/>
    <x v="3080"/>
    <x v="3085"/>
    <x v="1"/>
    <s v="spaces"/>
  </r>
  <r>
    <n v="20000"/>
    <n v="50"/>
    <x v="2"/>
    <s v="IT"/>
    <s v="EUR"/>
    <n v="1439827559"/>
    <n v="1434643559"/>
    <b v="0"/>
    <n v="3"/>
    <b v="0"/>
    <s v="theater/spaces"/>
    <n v="0.25"/>
    <n v="16.666666666666668"/>
    <x v="3081"/>
    <x v="3086"/>
    <x v="1"/>
    <s v="spaces"/>
  </r>
  <r>
    <n v="20000"/>
    <n v="125"/>
    <x v="2"/>
    <s v="US"/>
    <s v="USD"/>
    <n v="1482294990"/>
    <n v="1477107390"/>
    <b v="0"/>
    <n v="2"/>
    <b v="0"/>
    <s v="theater/spaces"/>
    <n v="0.625"/>
    <n v="62.5"/>
    <x v="3082"/>
    <x v="3087"/>
    <x v="1"/>
    <s v="spaces"/>
  </r>
  <r>
    <n v="65000"/>
    <n v="126"/>
    <x v="2"/>
    <s v="US"/>
    <s v="USD"/>
    <n v="1420724460"/>
    <n v="1418046247"/>
    <b v="0"/>
    <n v="3"/>
    <b v="0"/>
    <s v="theater/spaces"/>
    <n v="0.19384615384615383"/>
    <n v="42"/>
    <x v="3083"/>
    <x v="3088"/>
    <x v="1"/>
    <s v="spaces"/>
  </r>
  <r>
    <n v="25000"/>
    <n v="5854"/>
    <x v="2"/>
    <s v="US"/>
    <s v="USD"/>
    <n v="1468029540"/>
    <n v="1465304483"/>
    <b v="0"/>
    <n v="45"/>
    <b v="0"/>
    <s v="theater/spaces"/>
    <n v="23.416"/>
    <n v="130.0888888888889"/>
    <x v="3084"/>
    <x v="3089"/>
    <x v="1"/>
    <s v="spaces"/>
  </r>
  <r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3085"/>
    <x v="3090"/>
    <x v="1"/>
    <s v="spaces"/>
  </r>
  <r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3086"/>
    <x v="3091"/>
    <x v="1"/>
    <s v="spaces"/>
  </r>
  <r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3087"/>
    <x v="3092"/>
    <x v="1"/>
    <s v="spaces"/>
  </r>
  <r>
    <n v="4000"/>
    <n v="910"/>
    <x v="2"/>
    <s v="CA"/>
    <s v="CAD"/>
    <n v="1401595140"/>
    <n v="1398980941"/>
    <b v="0"/>
    <n v="17"/>
    <b v="0"/>
    <s v="theater/spaces"/>
    <n v="22.75"/>
    <n v="53.529411764705884"/>
    <x v="2806"/>
    <x v="3093"/>
    <x v="1"/>
    <s v="spaces"/>
  </r>
  <r>
    <n v="100000"/>
    <n v="25"/>
    <x v="2"/>
    <s v="US"/>
    <s v="USD"/>
    <n v="1442775956"/>
    <n v="1437591956"/>
    <b v="0"/>
    <n v="1"/>
    <b v="0"/>
    <s v="theater/spaces"/>
    <n v="2.5000000000000001E-2"/>
    <n v="25"/>
    <x v="3088"/>
    <x v="3094"/>
    <x v="1"/>
    <s v="spaces"/>
  </r>
  <r>
    <n v="14920"/>
    <n v="50"/>
    <x v="2"/>
    <s v="US"/>
    <s v="USD"/>
    <n v="1470011780"/>
    <n v="1464827780"/>
    <b v="0"/>
    <n v="1"/>
    <b v="0"/>
    <s v="theater/spaces"/>
    <n v="0.33512064343163539"/>
    <n v="50"/>
    <x v="3089"/>
    <x v="3095"/>
    <x v="1"/>
    <s v="spaces"/>
  </r>
  <r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3090"/>
    <x v="3096"/>
    <x v="1"/>
    <s v="spaces"/>
  </r>
  <r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3091"/>
    <x v="3097"/>
    <x v="1"/>
    <s v="spaces"/>
  </r>
  <r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3092"/>
    <x v="3098"/>
    <x v="1"/>
    <s v="spaces"/>
  </r>
  <r>
    <n v="2000"/>
    <n v="278"/>
    <x v="2"/>
    <s v="US"/>
    <s v="USD"/>
    <n v="1455251591"/>
    <n v="1452659591"/>
    <b v="0"/>
    <n v="5"/>
    <b v="0"/>
    <s v="theater/spaces"/>
    <n v="13.900000000000002"/>
    <n v="55.6"/>
    <x v="3093"/>
    <x v="3099"/>
    <x v="1"/>
    <s v="spaces"/>
  </r>
  <r>
    <n v="12000"/>
    <n v="1827"/>
    <x v="2"/>
    <s v="US"/>
    <s v="USD"/>
    <n v="1413816975"/>
    <n v="1411224975"/>
    <b v="0"/>
    <n v="13"/>
    <b v="0"/>
    <s v="theater/spaces"/>
    <n v="15.225"/>
    <n v="140.53846153846155"/>
    <x v="3094"/>
    <x v="3100"/>
    <x v="1"/>
    <s v="spaces"/>
  </r>
  <r>
    <n v="2500"/>
    <n v="300"/>
    <x v="2"/>
    <s v="FR"/>
    <s v="EUR"/>
    <n v="1437033360"/>
    <n v="1434445937"/>
    <b v="0"/>
    <n v="12"/>
    <b v="0"/>
    <s v="theater/spaces"/>
    <n v="12"/>
    <n v="25"/>
    <x v="3095"/>
    <x v="3101"/>
    <x v="1"/>
    <s v="spaces"/>
  </r>
  <r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3096"/>
    <x v="3102"/>
    <x v="1"/>
    <s v="spaces"/>
  </r>
  <r>
    <n v="4100"/>
    <n v="11"/>
    <x v="2"/>
    <s v="US"/>
    <s v="USD"/>
    <n v="1434080706"/>
    <n v="1428896706"/>
    <b v="0"/>
    <n v="2"/>
    <b v="0"/>
    <s v="theater/spaces"/>
    <n v="0.26829268292682928"/>
    <n v="5.5"/>
    <x v="3097"/>
    <x v="3103"/>
    <x v="1"/>
    <s v="spaces"/>
  </r>
  <r>
    <n v="4000"/>
    <n v="1185"/>
    <x v="2"/>
    <s v="AU"/>
    <s v="AUD"/>
    <n v="1422928800"/>
    <n v="1420235311"/>
    <b v="0"/>
    <n v="5"/>
    <b v="0"/>
    <s v="theater/spaces"/>
    <n v="29.625"/>
    <n v="237"/>
    <x v="3098"/>
    <x v="3104"/>
    <x v="1"/>
    <s v="spaces"/>
  </r>
  <r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3099"/>
    <x v="3105"/>
    <x v="1"/>
    <s v="spaces"/>
  </r>
  <r>
    <n v="1000"/>
    <n v="41"/>
    <x v="2"/>
    <s v="GB"/>
    <s v="GBP"/>
    <n v="1442440800"/>
    <n v="1440497876"/>
    <b v="0"/>
    <n v="4"/>
    <b v="0"/>
    <s v="theater/spaces"/>
    <n v="4.1000000000000005"/>
    <n v="10.25"/>
    <x v="3100"/>
    <x v="3106"/>
    <x v="1"/>
    <s v="spaces"/>
  </r>
  <r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3101"/>
    <x v="3107"/>
    <x v="1"/>
    <s v="spaces"/>
  </r>
  <r>
    <n v="50000"/>
    <n v="26"/>
    <x v="2"/>
    <s v="US"/>
    <s v="USD"/>
    <n v="1430234394"/>
    <n v="1425053994"/>
    <b v="0"/>
    <n v="2"/>
    <b v="0"/>
    <s v="theater/spaces"/>
    <n v="5.1999999999999998E-2"/>
    <n v="13"/>
    <x v="3102"/>
    <x v="3108"/>
    <x v="1"/>
    <s v="spaces"/>
  </r>
  <r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3103"/>
    <x v="3109"/>
    <x v="1"/>
    <s v="spaces"/>
  </r>
  <r>
    <n v="25000"/>
    <n v="10"/>
    <x v="2"/>
    <s v="US"/>
    <s v="USD"/>
    <n v="1487465119"/>
    <n v="1484009119"/>
    <b v="0"/>
    <n v="1"/>
    <b v="0"/>
    <s v="theater/spaces"/>
    <n v="0.04"/>
    <n v="10"/>
    <x v="3104"/>
    <x v="3110"/>
    <x v="1"/>
    <s v="spaces"/>
  </r>
  <r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3105"/>
    <x v="3111"/>
    <x v="1"/>
    <s v="spaces"/>
  </r>
  <r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3106"/>
    <x v="3112"/>
    <x v="1"/>
    <s v="spaces"/>
  </r>
  <r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3107"/>
    <x v="3113"/>
    <x v="1"/>
    <s v="spaces"/>
  </r>
  <r>
    <n v="75000"/>
    <n v="0"/>
    <x v="2"/>
    <s v="US"/>
    <s v="USD"/>
    <n v="1411312250"/>
    <n v="1406128250"/>
    <b v="0"/>
    <n v="0"/>
    <b v="0"/>
    <s v="theater/spaces"/>
    <n v="0"/>
    <e v="#DIV/0!"/>
    <x v="3108"/>
    <x v="3114"/>
    <x v="1"/>
    <s v="spaces"/>
  </r>
  <r>
    <n v="10000"/>
    <n v="300"/>
    <x v="2"/>
    <s v="SE"/>
    <s v="SEK"/>
    <n v="1465123427"/>
    <n v="1462531427"/>
    <b v="0"/>
    <n v="1"/>
    <b v="0"/>
    <s v="theater/spaces"/>
    <n v="3"/>
    <n v="300"/>
    <x v="3109"/>
    <x v="3115"/>
    <x v="1"/>
    <s v="spaces"/>
  </r>
  <r>
    <n v="750"/>
    <n v="430"/>
    <x v="2"/>
    <s v="US"/>
    <s v="USD"/>
    <n v="1427890925"/>
    <n v="1426681325"/>
    <b v="0"/>
    <n v="10"/>
    <b v="0"/>
    <s v="theater/spaces"/>
    <n v="57.333333333333336"/>
    <n v="43"/>
    <x v="3110"/>
    <x v="3116"/>
    <x v="1"/>
    <s v="spaces"/>
  </r>
  <r>
    <n v="1000"/>
    <n v="1"/>
    <x v="2"/>
    <s v="GB"/>
    <s v="GBP"/>
    <n v="1464354720"/>
    <n v="1463648360"/>
    <b v="0"/>
    <n v="1"/>
    <b v="0"/>
    <s v="theater/spaces"/>
    <n v="0.1"/>
    <n v="1"/>
    <x v="3111"/>
    <x v="3117"/>
    <x v="1"/>
    <s v="spaces"/>
  </r>
  <r>
    <n v="500000"/>
    <n v="1550"/>
    <x v="2"/>
    <s v="SE"/>
    <s v="SEK"/>
    <n v="1467473723"/>
    <n v="1465832123"/>
    <b v="0"/>
    <n v="2"/>
    <b v="0"/>
    <s v="theater/spaces"/>
    <n v="0.31"/>
    <n v="775"/>
    <x v="3112"/>
    <x v="3118"/>
    <x v="1"/>
    <s v="spaces"/>
  </r>
  <r>
    <n v="10000"/>
    <n v="5"/>
    <x v="2"/>
    <s v="US"/>
    <s v="USD"/>
    <n v="1427414732"/>
    <n v="1424826332"/>
    <b v="0"/>
    <n v="1"/>
    <b v="0"/>
    <s v="theater/spaces"/>
    <n v="0.05"/>
    <n v="5"/>
    <x v="3113"/>
    <x v="3119"/>
    <x v="1"/>
    <s v="spaces"/>
  </r>
  <r>
    <n v="1300000"/>
    <n v="128"/>
    <x v="2"/>
    <s v="NL"/>
    <s v="EUR"/>
    <n v="1462484196"/>
    <n v="1457303796"/>
    <b v="0"/>
    <n v="10"/>
    <b v="0"/>
    <s v="theater/spaces"/>
    <n v="9.8461538461538465E-3"/>
    <n v="12.8"/>
    <x v="3114"/>
    <x v="3120"/>
    <x v="1"/>
    <s v="spaces"/>
  </r>
  <r>
    <n v="1500"/>
    <n v="10"/>
    <x v="1"/>
    <s v="CA"/>
    <s v="CAD"/>
    <n v="1411748335"/>
    <n v="1406564335"/>
    <b v="0"/>
    <n v="1"/>
    <b v="0"/>
    <s v="theater/spaces"/>
    <n v="0.66666666666666674"/>
    <n v="10"/>
    <x v="3115"/>
    <x v="3121"/>
    <x v="1"/>
    <s v="spaces"/>
  </r>
  <r>
    <n v="199"/>
    <n v="116"/>
    <x v="1"/>
    <s v="US"/>
    <s v="USD"/>
    <n v="1478733732"/>
    <n v="1478298132"/>
    <b v="0"/>
    <n v="2"/>
    <b v="0"/>
    <s v="theater/spaces"/>
    <n v="58.291457286432156"/>
    <n v="58"/>
    <x v="3116"/>
    <x v="3122"/>
    <x v="1"/>
    <s v="spaces"/>
  </r>
  <r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3117"/>
    <x v="3123"/>
    <x v="1"/>
    <s v="spaces"/>
  </r>
  <r>
    <n v="800000"/>
    <n v="26"/>
    <x v="1"/>
    <s v="US"/>
    <s v="USD"/>
    <n v="1422902601"/>
    <n v="1417718601"/>
    <b v="0"/>
    <n v="4"/>
    <b v="0"/>
    <s v="theater/spaces"/>
    <n v="3.2499999999999999E-3"/>
    <n v="6.5"/>
    <x v="3118"/>
    <x v="3124"/>
    <x v="1"/>
    <s v="spaces"/>
  </r>
  <r>
    <n v="1500000"/>
    <n v="0"/>
    <x v="1"/>
    <s v="US"/>
    <s v="USD"/>
    <n v="1452142672"/>
    <n v="1449550672"/>
    <b v="0"/>
    <n v="0"/>
    <b v="0"/>
    <s v="theater/spaces"/>
    <n v="0"/>
    <e v="#DIV/0!"/>
    <x v="3119"/>
    <x v="3125"/>
    <x v="1"/>
    <s v="spaces"/>
  </r>
  <r>
    <n v="25000"/>
    <n v="1040"/>
    <x v="1"/>
    <s v="US"/>
    <s v="USD"/>
    <n v="1459121162"/>
    <n v="1456532762"/>
    <b v="0"/>
    <n v="17"/>
    <b v="0"/>
    <s v="theater/spaces"/>
    <n v="4.16"/>
    <n v="61.176470588235297"/>
    <x v="3120"/>
    <x v="3126"/>
    <x v="1"/>
    <s v="spaces"/>
  </r>
  <r>
    <n v="100000"/>
    <n v="0"/>
    <x v="1"/>
    <s v="US"/>
    <s v="USD"/>
    <n v="1425242029"/>
    <n v="1422650029"/>
    <b v="0"/>
    <n v="0"/>
    <b v="0"/>
    <s v="theater/spaces"/>
    <n v="0"/>
    <e v="#DIV/0!"/>
    <x v="3121"/>
    <x v="3127"/>
    <x v="1"/>
    <s v="spaces"/>
  </r>
  <r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3122"/>
    <x v="3128"/>
    <x v="1"/>
    <s v="plays"/>
  </r>
  <r>
    <n v="1250"/>
    <n v="10"/>
    <x v="3"/>
    <s v="US"/>
    <s v="USD"/>
    <n v="1492542819"/>
    <n v="1489090419"/>
    <b v="0"/>
    <n v="1"/>
    <b v="0"/>
    <s v="theater/plays"/>
    <n v="0.8"/>
    <n v="10"/>
    <x v="3123"/>
    <x v="3129"/>
    <x v="1"/>
    <s v="plays"/>
  </r>
  <r>
    <n v="10000"/>
    <n v="375"/>
    <x v="3"/>
    <s v="US"/>
    <s v="USD"/>
    <n v="1492145940"/>
    <n v="1489504916"/>
    <b v="0"/>
    <n v="4"/>
    <b v="0"/>
    <s v="theater/plays"/>
    <n v="3.75"/>
    <n v="93.75"/>
    <x v="3124"/>
    <x v="3130"/>
    <x v="1"/>
    <s v="plays"/>
  </r>
  <r>
    <n v="4100"/>
    <n v="645"/>
    <x v="3"/>
    <s v="US"/>
    <s v="USD"/>
    <n v="1491656045"/>
    <n v="1489067645"/>
    <b v="0"/>
    <n v="12"/>
    <b v="0"/>
    <s v="theater/plays"/>
    <n v="15.731707317073171"/>
    <n v="53.75"/>
    <x v="3125"/>
    <x v="3131"/>
    <x v="1"/>
    <s v="plays"/>
  </r>
  <r>
    <n v="30000"/>
    <n v="10"/>
    <x v="3"/>
    <s v="US"/>
    <s v="USD"/>
    <n v="1492759460"/>
    <n v="1487579060"/>
    <b v="0"/>
    <n v="1"/>
    <b v="0"/>
    <s v="theater/plays"/>
    <n v="3.3333333333333333E-2"/>
    <n v="10"/>
    <x v="3126"/>
    <x v="3132"/>
    <x v="1"/>
    <s v="plays"/>
  </r>
  <r>
    <n v="500"/>
    <n v="540"/>
    <x v="3"/>
    <s v="GB"/>
    <s v="GBP"/>
    <n v="1490358834"/>
    <n v="1487770434"/>
    <b v="0"/>
    <n v="16"/>
    <b v="0"/>
    <s v="theater/plays"/>
    <n v="108"/>
    <n v="33.75"/>
    <x v="3127"/>
    <x v="3133"/>
    <x v="1"/>
    <s v="plays"/>
  </r>
  <r>
    <n v="1000"/>
    <n v="225"/>
    <x v="3"/>
    <s v="GB"/>
    <s v="GBP"/>
    <n v="1490631419"/>
    <n v="1488820619"/>
    <b v="0"/>
    <n v="12"/>
    <b v="0"/>
    <s v="theater/plays"/>
    <n v="22.5"/>
    <n v="18.75"/>
    <x v="3128"/>
    <x v="3134"/>
    <x v="1"/>
    <s v="plays"/>
  </r>
  <r>
    <n v="777"/>
    <n v="162"/>
    <x v="3"/>
    <s v="US"/>
    <s v="USD"/>
    <n v="1491277121"/>
    <n v="1489376321"/>
    <b v="0"/>
    <n v="7"/>
    <b v="0"/>
    <s v="theater/plays"/>
    <n v="20.849420849420849"/>
    <n v="23.142857142857142"/>
    <x v="3129"/>
    <x v="3135"/>
    <x v="1"/>
    <s v="plays"/>
  </r>
  <r>
    <n v="500"/>
    <n v="639"/>
    <x v="3"/>
    <s v="GB"/>
    <s v="GBP"/>
    <n v="1491001140"/>
    <n v="1487847954"/>
    <b v="0"/>
    <n v="22"/>
    <b v="0"/>
    <s v="theater/plays"/>
    <n v="127.8"/>
    <n v="29.045454545454547"/>
    <x v="3130"/>
    <x v="3136"/>
    <x v="1"/>
    <s v="plays"/>
  </r>
  <r>
    <n v="1500"/>
    <n v="50"/>
    <x v="3"/>
    <s v="US"/>
    <s v="USD"/>
    <n v="1493838720"/>
    <n v="1489439669"/>
    <b v="0"/>
    <n v="1"/>
    <b v="0"/>
    <s v="theater/plays"/>
    <n v="3.3333333333333335"/>
    <n v="50"/>
    <x v="3131"/>
    <x v="3137"/>
    <x v="1"/>
    <s v="plays"/>
  </r>
  <r>
    <n v="200"/>
    <n v="0"/>
    <x v="3"/>
    <s v="GB"/>
    <s v="GBP"/>
    <n v="1491233407"/>
    <n v="1489591807"/>
    <b v="0"/>
    <n v="0"/>
    <b v="0"/>
    <s v="theater/plays"/>
    <n v="0"/>
    <e v="#DIV/0!"/>
    <x v="3132"/>
    <x v="3138"/>
    <x v="1"/>
    <s v="plays"/>
  </r>
  <r>
    <n v="50000"/>
    <n v="2700"/>
    <x v="3"/>
    <s v="MX"/>
    <s v="MXN"/>
    <n v="1490416380"/>
    <n v="1487485760"/>
    <b v="0"/>
    <n v="6"/>
    <b v="0"/>
    <s v="theater/plays"/>
    <n v="5.4"/>
    <n v="450"/>
    <x v="3133"/>
    <x v="3139"/>
    <x v="1"/>
    <s v="plays"/>
  </r>
  <r>
    <n v="10000"/>
    <n v="96"/>
    <x v="3"/>
    <s v="FR"/>
    <s v="EUR"/>
    <n v="1491581703"/>
    <n v="1488993303"/>
    <b v="0"/>
    <n v="4"/>
    <b v="0"/>
    <s v="theater/plays"/>
    <n v="0.96"/>
    <n v="24"/>
    <x v="3134"/>
    <x v="3140"/>
    <x v="1"/>
    <s v="plays"/>
  </r>
  <r>
    <n v="500"/>
    <n v="258"/>
    <x v="3"/>
    <s v="NL"/>
    <s v="EUR"/>
    <n v="1492372800"/>
    <n v="1488823488"/>
    <b v="0"/>
    <n v="8"/>
    <b v="0"/>
    <s v="theater/plays"/>
    <n v="51.6"/>
    <n v="32.25"/>
    <x v="3135"/>
    <x v="3141"/>
    <x v="1"/>
    <s v="plays"/>
  </r>
  <r>
    <n v="2750"/>
    <n v="45"/>
    <x v="3"/>
    <s v="GB"/>
    <s v="GBP"/>
    <n v="1489922339"/>
    <n v="1487333939"/>
    <b v="0"/>
    <n v="3"/>
    <b v="0"/>
    <s v="theater/plays"/>
    <n v="1.6363636363636365"/>
    <n v="15"/>
    <x v="3136"/>
    <x v="3142"/>
    <x v="1"/>
    <s v="plays"/>
  </r>
  <r>
    <n v="700"/>
    <n v="0"/>
    <x v="3"/>
    <s v="GB"/>
    <s v="GBP"/>
    <n v="1491726956"/>
    <n v="1489480556"/>
    <b v="0"/>
    <n v="0"/>
    <b v="0"/>
    <s v="theater/plays"/>
    <n v="0"/>
    <e v="#DIV/0!"/>
    <x v="3137"/>
    <x v="3143"/>
    <x v="1"/>
    <s v="plays"/>
  </r>
  <r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3138"/>
    <x v="3144"/>
    <x v="1"/>
    <s v="plays"/>
  </r>
  <r>
    <n v="25000"/>
    <n v="0"/>
    <x v="3"/>
    <s v="US"/>
    <s v="USD"/>
    <n v="1490659134"/>
    <n v="1485478734"/>
    <b v="0"/>
    <n v="0"/>
    <b v="0"/>
    <s v="theater/plays"/>
    <n v="0"/>
    <e v="#DIV/0!"/>
    <x v="3139"/>
    <x v="3145"/>
    <x v="1"/>
    <s v="plays"/>
  </r>
  <r>
    <n v="50000"/>
    <n v="5250"/>
    <x v="3"/>
    <s v="MX"/>
    <s v="MXN"/>
    <n v="1492356166"/>
    <n v="1488471766"/>
    <b v="0"/>
    <n v="12"/>
    <b v="0"/>
    <s v="theater/plays"/>
    <n v="10.5"/>
    <n v="437.5"/>
    <x v="3140"/>
    <x v="3146"/>
    <x v="1"/>
    <s v="plays"/>
  </r>
  <r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3141"/>
    <x v="3147"/>
    <x v="1"/>
    <s v="plays"/>
  </r>
  <r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3142"/>
    <x v="3148"/>
    <x v="1"/>
    <s v="plays"/>
  </r>
  <r>
    <n v="1250"/>
    <n v="1300"/>
    <x v="0"/>
    <s v="US"/>
    <s v="USD"/>
    <n v="1354845600"/>
    <n v="1352766300"/>
    <b v="1"/>
    <n v="25"/>
    <b v="1"/>
    <s v="theater/plays"/>
    <n v="104"/>
    <n v="52"/>
    <x v="3143"/>
    <x v="3149"/>
    <x v="1"/>
    <s v="plays"/>
  </r>
  <r>
    <n v="3500"/>
    <n v="3535"/>
    <x v="0"/>
    <s v="US"/>
    <s v="USD"/>
    <n v="1295928000"/>
    <n v="1288160403"/>
    <b v="1"/>
    <n v="104"/>
    <b v="1"/>
    <s v="theater/plays"/>
    <n v="101"/>
    <n v="33.990384615384613"/>
    <x v="3144"/>
    <x v="3150"/>
    <x v="1"/>
    <s v="plays"/>
  </r>
  <r>
    <n v="3500"/>
    <n v="3514"/>
    <x v="0"/>
    <s v="US"/>
    <s v="USD"/>
    <n v="1410379774"/>
    <n v="1407787774"/>
    <b v="1"/>
    <n v="34"/>
    <b v="1"/>
    <s v="theater/plays"/>
    <n v="100.4"/>
    <n v="103.35294117647059"/>
    <x v="3145"/>
    <x v="3151"/>
    <x v="1"/>
    <s v="plays"/>
  </r>
  <r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3146"/>
    <x v="3152"/>
    <x v="1"/>
    <s v="plays"/>
  </r>
  <r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3147"/>
    <x v="3153"/>
    <x v="1"/>
    <s v="plays"/>
  </r>
  <r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3148"/>
    <x v="3154"/>
    <x v="1"/>
    <s v="plays"/>
  </r>
  <r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3149"/>
    <x v="3155"/>
    <x v="1"/>
    <s v="plays"/>
  </r>
  <r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3150"/>
    <x v="3156"/>
    <x v="1"/>
    <s v="plays"/>
  </r>
  <r>
    <n v="4000"/>
    <n v="4040"/>
    <x v="0"/>
    <s v="US"/>
    <s v="USD"/>
    <n v="1405746000"/>
    <n v="1404932105"/>
    <b v="1"/>
    <n v="41"/>
    <b v="1"/>
    <s v="theater/plays"/>
    <n v="101"/>
    <n v="98.536585365853654"/>
    <x v="3151"/>
    <x v="3157"/>
    <x v="1"/>
    <s v="plays"/>
  </r>
  <r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3152"/>
    <x v="3158"/>
    <x v="1"/>
    <s v="plays"/>
  </r>
  <r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3153"/>
    <x v="3159"/>
    <x v="1"/>
    <s v="plays"/>
  </r>
  <r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3154"/>
    <x v="3160"/>
    <x v="1"/>
    <s v="plays"/>
  </r>
  <r>
    <n v="2000"/>
    <n v="2102"/>
    <x v="0"/>
    <s v="GB"/>
    <s v="GBP"/>
    <n v="1413377522"/>
    <n v="1410785522"/>
    <b v="1"/>
    <n v="74"/>
    <b v="1"/>
    <s v="theater/plays"/>
    <n v="105.1"/>
    <n v="28.405405405405407"/>
    <x v="3155"/>
    <x v="3161"/>
    <x v="1"/>
    <s v="plays"/>
  </r>
  <r>
    <n v="4000"/>
    <n v="5086"/>
    <x v="0"/>
    <s v="US"/>
    <s v="USD"/>
    <n v="1404698400"/>
    <n v="1402331262"/>
    <b v="1"/>
    <n v="63"/>
    <b v="1"/>
    <s v="theater/plays"/>
    <n v="127.15"/>
    <n v="80.730158730158735"/>
    <x v="3156"/>
    <x v="3162"/>
    <x v="1"/>
    <s v="plays"/>
  </r>
  <r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3157"/>
    <x v="3163"/>
    <x v="1"/>
    <s v="plays"/>
  </r>
  <r>
    <n v="2500"/>
    <n v="2669"/>
    <x v="0"/>
    <s v="US"/>
    <s v="USD"/>
    <n v="1402341615"/>
    <n v="1399490415"/>
    <b v="1"/>
    <n v="71"/>
    <b v="1"/>
    <s v="theater/plays"/>
    <n v="106.76"/>
    <n v="37.591549295774648"/>
    <x v="3158"/>
    <x v="3164"/>
    <x v="1"/>
    <s v="plays"/>
  </r>
  <r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73"/>
    <x v="3165"/>
    <x v="1"/>
    <s v="plays"/>
  </r>
  <r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3159"/>
    <x v="3166"/>
    <x v="1"/>
    <s v="plays"/>
  </r>
  <r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3160"/>
    <x v="3167"/>
    <x v="1"/>
    <s v="plays"/>
  </r>
  <r>
    <n v="2500"/>
    <n v="3105"/>
    <x v="0"/>
    <s v="US"/>
    <s v="USD"/>
    <n v="1402696800"/>
    <n v="1399948353"/>
    <b v="1"/>
    <n v="61"/>
    <b v="1"/>
    <s v="theater/plays"/>
    <n v="124.2"/>
    <n v="50.901639344262293"/>
    <x v="3161"/>
    <x v="3168"/>
    <x v="1"/>
    <s v="plays"/>
  </r>
  <r>
    <n v="8000"/>
    <n v="8241"/>
    <x v="0"/>
    <s v="US"/>
    <s v="USD"/>
    <n v="1386910740"/>
    <n v="1384364561"/>
    <b v="1"/>
    <n v="82"/>
    <b v="1"/>
    <s v="theater/plays"/>
    <n v="103.01249999999999"/>
    <n v="100.5"/>
    <x v="3162"/>
    <x v="3169"/>
    <x v="1"/>
    <s v="plays"/>
  </r>
  <r>
    <n v="2000"/>
    <n v="2245"/>
    <x v="0"/>
    <s v="US"/>
    <s v="USD"/>
    <n v="1404273600"/>
    <n v="1401414944"/>
    <b v="1"/>
    <n v="71"/>
    <b v="1"/>
    <s v="theater/plays"/>
    <n v="112.25"/>
    <n v="31.619718309859156"/>
    <x v="3163"/>
    <x v="3170"/>
    <x v="1"/>
    <s v="plays"/>
  </r>
  <r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3164"/>
    <x v="3171"/>
    <x v="1"/>
    <s v="plays"/>
  </r>
  <r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3165"/>
    <x v="3172"/>
    <x v="1"/>
    <s v="plays"/>
  </r>
  <r>
    <n v="10000"/>
    <n v="10300"/>
    <x v="0"/>
    <s v="US"/>
    <s v="USD"/>
    <n v="1411765492"/>
    <n v="1409173492"/>
    <b v="1"/>
    <n v="74"/>
    <b v="1"/>
    <s v="theater/plays"/>
    <n v="103"/>
    <n v="139.18918918918919"/>
    <x v="3166"/>
    <x v="3173"/>
    <x v="1"/>
    <s v="plays"/>
  </r>
  <r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3167"/>
    <x v="3174"/>
    <x v="1"/>
    <s v="plays"/>
  </r>
  <r>
    <n v="5000"/>
    <n v="5478"/>
    <x v="0"/>
    <s v="US"/>
    <s v="USD"/>
    <n v="1297977427"/>
    <n v="1292793427"/>
    <b v="1"/>
    <n v="60"/>
    <b v="1"/>
    <s v="theater/plays"/>
    <n v="109.55999999999999"/>
    <n v="91.3"/>
    <x v="3168"/>
    <x v="3175"/>
    <x v="1"/>
    <s v="plays"/>
  </r>
  <r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3169"/>
    <x v="3176"/>
    <x v="1"/>
    <s v="plays"/>
  </r>
  <r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3170"/>
    <x v="3177"/>
    <x v="1"/>
    <s v="plays"/>
  </r>
  <r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3171"/>
    <x v="3178"/>
    <x v="1"/>
    <s v="plays"/>
  </r>
  <r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3172"/>
    <x v="3179"/>
    <x v="1"/>
    <s v="plays"/>
  </r>
  <r>
    <n v="1200"/>
    <n v="1437"/>
    <x v="0"/>
    <s v="GB"/>
    <s v="GBP"/>
    <n v="1403258049"/>
    <n v="1400666049"/>
    <b v="1"/>
    <n v="45"/>
    <b v="1"/>
    <s v="theater/plays"/>
    <n v="119.75"/>
    <n v="31.933333333333334"/>
    <x v="3173"/>
    <x v="3180"/>
    <x v="1"/>
    <s v="plays"/>
  </r>
  <r>
    <n v="500"/>
    <n v="545"/>
    <x v="0"/>
    <s v="GB"/>
    <s v="GBP"/>
    <n v="1402848000"/>
    <n v="1400570787"/>
    <b v="1"/>
    <n v="15"/>
    <b v="1"/>
    <s v="theater/plays"/>
    <n v="109.00000000000001"/>
    <n v="36.333333333333336"/>
    <x v="3174"/>
    <x v="3181"/>
    <x v="1"/>
    <s v="plays"/>
  </r>
  <r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3175"/>
    <x v="3182"/>
    <x v="1"/>
    <s v="plays"/>
  </r>
  <r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3176"/>
    <x v="3183"/>
    <x v="1"/>
    <s v="plays"/>
  </r>
  <r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3177"/>
    <x v="3184"/>
    <x v="1"/>
    <s v="plays"/>
  </r>
  <r>
    <n v="1000"/>
    <n v="1000"/>
    <x v="0"/>
    <s v="GB"/>
    <s v="GBP"/>
    <n v="1405553241"/>
    <n v="1404948441"/>
    <b v="1"/>
    <n v="24"/>
    <b v="1"/>
    <s v="theater/plays"/>
    <n v="100"/>
    <n v="41.666666666666664"/>
    <x v="3178"/>
    <x v="3185"/>
    <x v="1"/>
    <s v="plays"/>
  </r>
  <r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3179"/>
    <x v="3186"/>
    <x v="1"/>
    <s v="plays"/>
  </r>
  <r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3180"/>
    <x v="3187"/>
    <x v="1"/>
    <s v="plays"/>
  </r>
  <r>
    <n v="200"/>
    <n v="130"/>
    <x v="2"/>
    <s v="GB"/>
    <s v="GBP"/>
    <n v="1433930302"/>
    <n v="1432115902"/>
    <b v="0"/>
    <n v="9"/>
    <b v="0"/>
    <s v="theater/musical"/>
    <n v="65"/>
    <n v="14.444444444444445"/>
    <x v="3181"/>
    <x v="3188"/>
    <x v="1"/>
    <s v="musical"/>
  </r>
  <r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3182"/>
    <x v="3189"/>
    <x v="1"/>
    <s v="musical"/>
  </r>
  <r>
    <n v="4000"/>
    <n v="0"/>
    <x v="2"/>
    <s v="CA"/>
    <s v="CAD"/>
    <n v="1481258275"/>
    <n v="1478662675"/>
    <b v="0"/>
    <n v="0"/>
    <b v="0"/>
    <s v="theater/musical"/>
    <n v="0"/>
    <e v="#DIV/0!"/>
    <x v="3183"/>
    <x v="3190"/>
    <x v="1"/>
    <s v="musical"/>
  </r>
  <r>
    <n v="3750"/>
    <n v="151"/>
    <x v="2"/>
    <s v="US"/>
    <s v="USD"/>
    <n v="1471370869"/>
    <n v="1466186869"/>
    <b v="0"/>
    <n v="4"/>
    <b v="0"/>
    <s v="theater/musical"/>
    <n v="4.0266666666666664"/>
    <n v="37.75"/>
    <x v="3184"/>
    <x v="3191"/>
    <x v="1"/>
    <s v="musical"/>
  </r>
  <r>
    <n v="10000"/>
    <n v="102"/>
    <x v="2"/>
    <s v="GB"/>
    <s v="GBP"/>
    <n v="1425160800"/>
    <n v="1421274859"/>
    <b v="0"/>
    <n v="8"/>
    <b v="0"/>
    <s v="theater/musical"/>
    <n v="1.02"/>
    <n v="12.75"/>
    <x v="3185"/>
    <x v="3192"/>
    <x v="1"/>
    <s v="musical"/>
  </r>
  <r>
    <n v="5000"/>
    <n v="587"/>
    <x v="2"/>
    <s v="GB"/>
    <s v="GBP"/>
    <n v="1424474056"/>
    <n v="1420586056"/>
    <b v="0"/>
    <n v="24"/>
    <b v="0"/>
    <s v="theater/musical"/>
    <n v="11.74"/>
    <n v="24.458333333333332"/>
    <x v="3186"/>
    <x v="3193"/>
    <x v="1"/>
    <s v="musical"/>
  </r>
  <r>
    <n v="11000"/>
    <n v="0"/>
    <x v="2"/>
    <s v="US"/>
    <s v="USD"/>
    <n v="1437960598"/>
    <n v="1435368598"/>
    <b v="0"/>
    <n v="0"/>
    <b v="0"/>
    <s v="theater/musical"/>
    <n v="0"/>
    <e v="#DIV/0!"/>
    <x v="3187"/>
    <x v="3194"/>
    <x v="1"/>
    <s v="musical"/>
  </r>
  <r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3188"/>
    <x v="3195"/>
    <x v="1"/>
    <s v="musical"/>
  </r>
  <r>
    <n v="3000000"/>
    <n v="1800"/>
    <x v="2"/>
    <s v="US"/>
    <s v="USD"/>
    <n v="1438437600"/>
    <n v="1433254875"/>
    <b v="0"/>
    <n v="6"/>
    <b v="0"/>
    <s v="theater/musical"/>
    <n v="0.06"/>
    <n v="300"/>
    <x v="3189"/>
    <x v="3196"/>
    <x v="1"/>
    <s v="musical"/>
  </r>
  <r>
    <n v="10000"/>
    <n v="1145"/>
    <x v="2"/>
    <s v="NO"/>
    <s v="NOK"/>
    <n v="1423050618"/>
    <n v="1420458618"/>
    <b v="0"/>
    <n v="4"/>
    <b v="0"/>
    <s v="theater/musical"/>
    <n v="11.450000000000001"/>
    <n v="286.25"/>
    <x v="3190"/>
    <x v="3197"/>
    <x v="1"/>
    <s v="musical"/>
  </r>
  <r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3191"/>
    <x v="3198"/>
    <x v="1"/>
    <s v="musical"/>
  </r>
  <r>
    <n v="5000"/>
    <n v="2608"/>
    <x v="2"/>
    <s v="US"/>
    <s v="USD"/>
    <n v="1410037200"/>
    <n v="1407435418"/>
    <b v="0"/>
    <n v="53"/>
    <b v="0"/>
    <s v="theater/musical"/>
    <n v="52.16"/>
    <n v="49.20754716981132"/>
    <x v="3192"/>
    <x v="3199"/>
    <x v="1"/>
    <s v="musical"/>
  </r>
  <r>
    <n v="50000"/>
    <n v="1"/>
    <x v="2"/>
    <s v="US"/>
    <s v="USD"/>
    <n v="1461994440"/>
    <n v="1459410101"/>
    <b v="0"/>
    <n v="1"/>
    <b v="0"/>
    <s v="theater/musical"/>
    <n v="2E-3"/>
    <n v="1"/>
    <x v="3193"/>
    <x v="3200"/>
    <x v="1"/>
    <s v="musical"/>
  </r>
  <r>
    <n v="2000"/>
    <n v="25"/>
    <x v="2"/>
    <s v="GB"/>
    <s v="GBP"/>
    <n v="1409509477"/>
    <n v="1407695077"/>
    <b v="0"/>
    <n v="2"/>
    <b v="0"/>
    <s v="theater/musical"/>
    <n v="1.25"/>
    <n v="12.5"/>
    <x v="3194"/>
    <x v="3201"/>
    <x v="1"/>
    <s v="musical"/>
  </r>
  <r>
    <n v="5000"/>
    <n v="2726"/>
    <x v="2"/>
    <s v="US"/>
    <s v="USD"/>
    <n v="1450072740"/>
    <n v="1445027346"/>
    <b v="0"/>
    <n v="25"/>
    <b v="0"/>
    <s v="theater/musical"/>
    <n v="54.52"/>
    <n v="109.04"/>
    <x v="3195"/>
    <x v="3202"/>
    <x v="1"/>
    <s v="musical"/>
  </r>
  <r>
    <n v="1000"/>
    <n v="250"/>
    <x v="2"/>
    <s v="US"/>
    <s v="USD"/>
    <n v="1443224622"/>
    <n v="1440632622"/>
    <b v="0"/>
    <n v="6"/>
    <b v="0"/>
    <s v="theater/musical"/>
    <n v="25"/>
    <n v="41.666666666666664"/>
    <x v="3196"/>
    <x v="3203"/>
    <x v="1"/>
    <s v="musical"/>
  </r>
  <r>
    <n v="500"/>
    <n v="0"/>
    <x v="2"/>
    <s v="US"/>
    <s v="USD"/>
    <n v="1437149640"/>
    <n v="1434558479"/>
    <b v="0"/>
    <n v="0"/>
    <b v="0"/>
    <s v="theater/musical"/>
    <n v="0"/>
    <e v="#DIV/0!"/>
    <x v="3197"/>
    <x v="3204"/>
    <x v="1"/>
    <s v="musical"/>
  </r>
  <r>
    <n v="8000"/>
    <n v="273"/>
    <x v="2"/>
    <s v="GB"/>
    <s v="GBP"/>
    <n v="1430470772"/>
    <n v="1427878772"/>
    <b v="0"/>
    <n v="12"/>
    <b v="0"/>
    <s v="theater/musical"/>
    <n v="3.4125000000000001"/>
    <n v="22.75"/>
    <x v="3198"/>
    <x v="3205"/>
    <x v="1"/>
    <s v="musical"/>
  </r>
  <r>
    <n v="5000"/>
    <n v="0"/>
    <x v="2"/>
    <s v="US"/>
    <s v="USD"/>
    <n v="1442644651"/>
    <n v="1440052651"/>
    <b v="0"/>
    <n v="0"/>
    <b v="0"/>
    <s v="theater/musical"/>
    <n v="0"/>
    <e v="#DIV/0!"/>
    <x v="3199"/>
    <x v="3206"/>
    <x v="1"/>
    <s v="musical"/>
  </r>
  <r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3200"/>
    <x v="3207"/>
    <x v="1"/>
    <s v="musical"/>
  </r>
  <r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3201"/>
    <x v="3208"/>
    <x v="1"/>
    <s v="plays"/>
  </r>
  <r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3202"/>
    <x v="3209"/>
    <x v="1"/>
    <s v="plays"/>
  </r>
  <r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3203"/>
    <x v="3210"/>
    <x v="1"/>
    <s v="plays"/>
  </r>
  <r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3204"/>
    <x v="3211"/>
    <x v="1"/>
    <s v="plays"/>
  </r>
  <r>
    <n v="4000"/>
    <n v="5050"/>
    <x v="0"/>
    <s v="US"/>
    <s v="USD"/>
    <n v="1407524751"/>
    <n v="1404932751"/>
    <b v="1"/>
    <n v="94"/>
    <b v="1"/>
    <s v="theater/plays"/>
    <n v="126.25"/>
    <n v="53.723404255319146"/>
    <x v="3205"/>
    <x v="3212"/>
    <x v="1"/>
    <s v="plays"/>
  </r>
  <r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3206"/>
    <x v="3213"/>
    <x v="1"/>
    <s v="plays"/>
  </r>
  <r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3207"/>
    <x v="3214"/>
    <x v="1"/>
    <s v="plays"/>
  </r>
  <r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3208"/>
    <x v="3215"/>
    <x v="1"/>
    <s v="plays"/>
  </r>
  <r>
    <n v="2000"/>
    <n v="2001"/>
    <x v="0"/>
    <s v="GB"/>
    <s v="GBP"/>
    <n v="1436625000"/>
    <n v="1433934371"/>
    <b v="1"/>
    <n v="35"/>
    <b v="1"/>
    <s v="theater/plays"/>
    <n v="100.05"/>
    <n v="57.171428571428571"/>
    <x v="3209"/>
    <x v="3216"/>
    <x v="1"/>
    <s v="plays"/>
  </r>
  <r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3210"/>
    <x v="3217"/>
    <x v="1"/>
    <s v="plays"/>
  </r>
  <r>
    <n v="12000"/>
    <n v="12252"/>
    <x v="0"/>
    <s v="GB"/>
    <s v="GBP"/>
    <n v="1419984000"/>
    <n v="1417132986"/>
    <b v="1"/>
    <n v="184"/>
    <b v="1"/>
    <s v="theater/plays"/>
    <n v="102.1"/>
    <n v="66.586956521739125"/>
    <x v="3211"/>
    <x v="3218"/>
    <x v="1"/>
    <s v="plays"/>
  </r>
  <r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3212"/>
    <x v="3219"/>
    <x v="1"/>
    <s v="plays"/>
  </r>
  <r>
    <n v="15000"/>
    <n v="15126"/>
    <x v="0"/>
    <s v="US"/>
    <s v="USD"/>
    <n v="1489352400"/>
    <n v="1486411204"/>
    <b v="1"/>
    <n v="59"/>
    <b v="1"/>
    <s v="theater/plays"/>
    <n v="100.84"/>
    <n v="256.37288135593218"/>
    <x v="3213"/>
    <x v="3220"/>
    <x v="1"/>
    <s v="plays"/>
  </r>
  <r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3214"/>
    <x v="3221"/>
    <x v="1"/>
    <s v="plays"/>
  </r>
  <r>
    <n v="2500"/>
    <n v="3120"/>
    <x v="0"/>
    <s v="US"/>
    <s v="USD"/>
    <n v="1445722140"/>
    <n v="1443016697"/>
    <b v="1"/>
    <n v="84"/>
    <b v="1"/>
    <s v="theater/plays"/>
    <n v="124.8"/>
    <n v="37.142857142857146"/>
    <x v="3215"/>
    <x v="3222"/>
    <x v="1"/>
    <s v="plays"/>
  </r>
  <r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3216"/>
    <x v="3223"/>
    <x v="1"/>
    <s v="plays"/>
  </r>
  <r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3217"/>
    <x v="3224"/>
    <x v="1"/>
    <s v="plays"/>
  </r>
  <r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3218"/>
    <x v="3225"/>
    <x v="1"/>
    <s v="plays"/>
  </r>
  <r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3219"/>
    <x v="3226"/>
    <x v="1"/>
    <s v="plays"/>
  </r>
  <r>
    <n v="1200"/>
    <n v="1500"/>
    <x v="0"/>
    <s v="GB"/>
    <s v="GBP"/>
    <n v="1484687436"/>
    <n v="1482095436"/>
    <b v="0"/>
    <n v="30"/>
    <b v="1"/>
    <s v="theater/plays"/>
    <n v="125"/>
    <n v="50"/>
    <x v="3220"/>
    <x v="3227"/>
    <x v="1"/>
    <s v="plays"/>
  </r>
  <r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3221"/>
    <x v="3228"/>
    <x v="1"/>
    <s v="plays"/>
  </r>
  <r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3222"/>
    <x v="3229"/>
    <x v="1"/>
    <s v="plays"/>
  </r>
  <r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341"/>
    <x v="3230"/>
    <x v="1"/>
    <s v="plays"/>
  </r>
  <r>
    <n v="1000"/>
    <n v="1610"/>
    <x v="0"/>
    <s v="US"/>
    <s v="USD"/>
    <n v="1460846347"/>
    <n v="1458254347"/>
    <b v="0"/>
    <n v="28"/>
    <b v="1"/>
    <s v="theater/plays"/>
    <n v="161"/>
    <n v="57.5"/>
    <x v="3223"/>
    <x v="3231"/>
    <x v="1"/>
    <s v="plays"/>
  </r>
  <r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3224"/>
    <x v="3232"/>
    <x v="1"/>
    <s v="plays"/>
  </r>
  <r>
    <n v="5000"/>
    <n v="5940"/>
    <x v="0"/>
    <s v="US"/>
    <s v="USD"/>
    <n v="1488482355"/>
    <n v="1485890355"/>
    <b v="0"/>
    <n v="61"/>
    <b v="1"/>
    <s v="theater/plays"/>
    <n v="118.8"/>
    <n v="97.377049180327873"/>
    <x v="3225"/>
    <x v="3233"/>
    <x v="1"/>
    <s v="plays"/>
  </r>
  <r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3226"/>
    <x v="3234"/>
    <x v="1"/>
    <s v="plays"/>
  </r>
  <r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3227"/>
    <x v="3235"/>
    <x v="1"/>
    <s v="plays"/>
  </r>
  <r>
    <n v="20000"/>
    <n v="20120"/>
    <x v="0"/>
    <s v="US"/>
    <s v="USD"/>
    <n v="1482962433"/>
    <n v="1480370433"/>
    <b v="0"/>
    <n v="110"/>
    <b v="1"/>
    <s v="theater/plays"/>
    <n v="100.6"/>
    <n v="182.90909090909091"/>
    <x v="3228"/>
    <x v="3236"/>
    <x v="1"/>
    <s v="plays"/>
  </r>
  <r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3229"/>
    <x v="3237"/>
    <x v="1"/>
    <s v="plays"/>
  </r>
  <r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3230"/>
    <x v="3238"/>
    <x v="1"/>
    <s v="plays"/>
  </r>
  <r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3231"/>
    <x v="3239"/>
    <x v="1"/>
    <s v="plays"/>
  </r>
  <r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3232"/>
    <x v="3240"/>
    <x v="1"/>
    <s v="plays"/>
  </r>
  <r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3233"/>
    <x v="3241"/>
    <x v="1"/>
    <s v="plays"/>
  </r>
  <r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3234"/>
    <x v="3242"/>
    <x v="1"/>
    <s v="plays"/>
  </r>
  <r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3235"/>
    <x v="3243"/>
    <x v="1"/>
    <s v="plays"/>
  </r>
  <r>
    <n v="1600"/>
    <n v="1647"/>
    <x v="0"/>
    <s v="GB"/>
    <s v="GBP"/>
    <n v="1480613982"/>
    <n v="1478018382"/>
    <b v="0"/>
    <n v="69"/>
    <b v="1"/>
    <s v="theater/plays"/>
    <n v="102.9375"/>
    <n v="23.869565217391305"/>
    <x v="3236"/>
    <x v="3244"/>
    <x v="1"/>
    <s v="plays"/>
  </r>
  <r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3237"/>
    <x v="3245"/>
    <x v="1"/>
    <s v="plays"/>
  </r>
  <r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3238"/>
    <x v="3246"/>
    <x v="1"/>
    <s v="plays"/>
  </r>
  <r>
    <n v="2500"/>
    <n v="2646.5"/>
    <x v="0"/>
    <s v="GB"/>
    <s v="GBP"/>
    <n v="1436696712"/>
    <n v="1434104712"/>
    <b v="1"/>
    <n v="57"/>
    <b v="1"/>
    <s v="theater/plays"/>
    <n v="105.86"/>
    <n v="46.429824561403507"/>
    <x v="3239"/>
    <x v="3247"/>
    <x v="1"/>
    <s v="plays"/>
  </r>
  <r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3240"/>
    <x v="3248"/>
    <x v="1"/>
    <s v="plays"/>
  </r>
  <r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3241"/>
    <x v="3249"/>
    <x v="1"/>
    <s v="plays"/>
  </r>
  <r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3242"/>
    <x v="3250"/>
    <x v="1"/>
    <s v="plays"/>
  </r>
  <r>
    <n v="1500"/>
    <n v="1661"/>
    <x v="0"/>
    <s v="US"/>
    <s v="USD"/>
    <n v="1434907966"/>
    <n v="1432315966"/>
    <b v="1"/>
    <n v="20"/>
    <b v="1"/>
    <s v="theater/plays"/>
    <n v="110.73333333333333"/>
    <n v="83.05"/>
    <x v="3243"/>
    <x v="3251"/>
    <x v="1"/>
    <s v="plays"/>
  </r>
  <r>
    <n v="2250"/>
    <n v="2876"/>
    <x v="0"/>
    <s v="GB"/>
    <s v="GBP"/>
    <n v="1473247240"/>
    <n v="1470655240"/>
    <b v="1"/>
    <n v="50"/>
    <b v="1"/>
    <s v="theater/plays"/>
    <n v="127.82222222222221"/>
    <n v="57.52"/>
    <x v="3244"/>
    <x v="3252"/>
    <x v="1"/>
    <s v="plays"/>
  </r>
  <r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3245"/>
    <x v="3253"/>
    <x v="1"/>
    <s v="plays"/>
  </r>
  <r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3246"/>
    <x v="3254"/>
    <x v="1"/>
    <s v="plays"/>
  </r>
  <r>
    <n v="300"/>
    <n v="525"/>
    <x v="0"/>
    <s v="GB"/>
    <s v="GBP"/>
    <n v="1412706375"/>
    <n v="1410114375"/>
    <b v="1"/>
    <n v="18"/>
    <b v="1"/>
    <s v="theater/plays"/>
    <n v="175"/>
    <n v="29.166666666666668"/>
    <x v="3247"/>
    <x v="3255"/>
    <x v="1"/>
    <s v="plays"/>
  </r>
  <r>
    <n v="10000"/>
    <n v="12806"/>
    <x v="0"/>
    <s v="US"/>
    <s v="USD"/>
    <n v="1433995140"/>
    <n v="1432129577"/>
    <b v="1"/>
    <n v="176"/>
    <b v="1"/>
    <s v="theater/plays"/>
    <n v="128.06"/>
    <n v="72.76136363636364"/>
    <x v="3248"/>
    <x v="3256"/>
    <x v="1"/>
    <s v="plays"/>
  </r>
  <r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3249"/>
    <x v="3257"/>
    <x v="1"/>
    <s v="plays"/>
  </r>
  <r>
    <n v="7000"/>
    <n v="7365"/>
    <x v="0"/>
    <s v="US"/>
    <s v="USD"/>
    <n v="1420751861"/>
    <n v="1418159861"/>
    <b v="1"/>
    <n v="75"/>
    <b v="1"/>
    <s v="theater/plays"/>
    <n v="105.21428571428571"/>
    <n v="98.2"/>
    <x v="3250"/>
    <x v="3258"/>
    <x v="1"/>
    <s v="plays"/>
  </r>
  <r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3251"/>
    <x v="3259"/>
    <x v="1"/>
    <s v="plays"/>
  </r>
  <r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3252"/>
    <x v="3260"/>
    <x v="1"/>
    <s v="plays"/>
  </r>
  <r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3253"/>
    <x v="3261"/>
    <x v="1"/>
    <s v="plays"/>
  </r>
  <r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3254"/>
    <x v="3262"/>
    <x v="1"/>
    <s v="plays"/>
  </r>
  <r>
    <n v="2500"/>
    <n v="2804.16"/>
    <x v="0"/>
    <s v="US"/>
    <s v="USD"/>
    <n v="1446238800"/>
    <n v="1444220588"/>
    <b v="1"/>
    <n v="68"/>
    <b v="1"/>
    <s v="theater/plays"/>
    <n v="112.1664"/>
    <n v="41.237647058823526"/>
    <x v="3255"/>
    <x v="3263"/>
    <x v="1"/>
    <s v="plays"/>
  </r>
  <r>
    <n v="2500"/>
    <n v="2575"/>
    <x v="0"/>
    <s v="US"/>
    <s v="USD"/>
    <n v="1422482400"/>
    <n v="1421089938"/>
    <b v="1"/>
    <n v="49"/>
    <b v="1"/>
    <s v="theater/plays"/>
    <n v="103"/>
    <n v="52.551020408163268"/>
    <x v="3256"/>
    <x v="3264"/>
    <x v="1"/>
    <s v="plays"/>
  </r>
  <r>
    <n v="2700"/>
    <n v="4428"/>
    <x v="0"/>
    <s v="IE"/>
    <s v="EUR"/>
    <n v="1449162000"/>
    <n v="1446570315"/>
    <b v="1"/>
    <n v="63"/>
    <b v="1"/>
    <s v="theater/plays"/>
    <n v="164"/>
    <n v="70.285714285714292"/>
    <x v="3257"/>
    <x v="3265"/>
    <x v="1"/>
    <s v="plays"/>
  </r>
  <r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3258"/>
    <x v="3266"/>
    <x v="1"/>
    <s v="plays"/>
  </r>
  <r>
    <n v="15000"/>
    <n v="15315"/>
    <x v="0"/>
    <s v="US"/>
    <s v="USD"/>
    <n v="1437156660"/>
    <n v="1434564660"/>
    <b v="1"/>
    <n v="288"/>
    <b v="1"/>
    <s v="theater/plays"/>
    <n v="102.1"/>
    <n v="53.177083333333336"/>
    <x v="3259"/>
    <x v="3267"/>
    <x v="1"/>
    <s v="plays"/>
  </r>
  <r>
    <n v="2000"/>
    <n v="2560"/>
    <x v="0"/>
    <s v="US"/>
    <s v="USD"/>
    <n v="1472074928"/>
    <n v="1470692528"/>
    <b v="1"/>
    <n v="42"/>
    <b v="1"/>
    <s v="theater/plays"/>
    <n v="128"/>
    <n v="60.952380952380949"/>
    <x v="3260"/>
    <x v="3268"/>
    <x v="1"/>
    <s v="plays"/>
  </r>
  <r>
    <n v="8000"/>
    <n v="8120"/>
    <x v="0"/>
    <s v="GB"/>
    <s v="GBP"/>
    <n v="1434452400"/>
    <n v="1431509397"/>
    <b v="1"/>
    <n v="70"/>
    <b v="1"/>
    <s v="theater/plays"/>
    <n v="101.49999999999999"/>
    <n v="116"/>
    <x v="3261"/>
    <x v="3269"/>
    <x v="1"/>
    <s v="plays"/>
  </r>
  <r>
    <n v="1800"/>
    <n v="1830"/>
    <x v="0"/>
    <s v="GB"/>
    <s v="GBP"/>
    <n v="1436705265"/>
    <n v="1434113265"/>
    <b v="1"/>
    <n v="30"/>
    <b v="1"/>
    <s v="theater/plays"/>
    <n v="101.66666666666666"/>
    <n v="61"/>
    <x v="3262"/>
    <x v="3270"/>
    <x v="1"/>
    <s v="plays"/>
  </r>
  <r>
    <n v="1500"/>
    <n v="1950"/>
    <x v="0"/>
    <s v="GB"/>
    <s v="GBP"/>
    <n v="1414927775"/>
    <n v="1412332175"/>
    <b v="1"/>
    <n v="51"/>
    <b v="1"/>
    <s v="theater/plays"/>
    <n v="130"/>
    <n v="38.235294117647058"/>
    <x v="3263"/>
    <x v="3271"/>
    <x v="1"/>
    <s v="plays"/>
  </r>
  <r>
    <n v="10000"/>
    <n v="15443"/>
    <x v="0"/>
    <s v="US"/>
    <s v="USD"/>
    <n v="1446814809"/>
    <n v="1444219209"/>
    <b v="1"/>
    <n v="145"/>
    <b v="1"/>
    <s v="theater/plays"/>
    <n v="154.43"/>
    <n v="106.50344827586207"/>
    <x v="3264"/>
    <x v="3272"/>
    <x v="1"/>
    <s v="plays"/>
  </r>
  <r>
    <n v="4000"/>
    <n v="4296"/>
    <x v="0"/>
    <s v="US"/>
    <s v="USD"/>
    <n v="1473879600"/>
    <n v="1472498042"/>
    <b v="1"/>
    <n v="21"/>
    <b v="1"/>
    <s v="theater/plays"/>
    <n v="107.4"/>
    <n v="204.57142857142858"/>
    <x v="3265"/>
    <x v="3273"/>
    <x v="1"/>
    <s v="plays"/>
  </r>
  <r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3266"/>
    <x v="3274"/>
    <x v="1"/>
    <s v="plays"/>
  </r>
  <r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3267"/>
    <x v="3275"/>
    <x v="1"/>
    <s v="plays"/>
  </r>
  <r>
    <n v="4500"/>
    <n v="5258"/>
    <x v="0"/>
    <s v="CA"/>
    <s v="CAD"/>
    <n v="1459483140"/>
    <n v="1456526879"/>
    <b v="1"/>
    <n v="100"/>
    <b v="1"/>
    <s v="theater/plays"/>
    <n v="116.84444444444443"/>
    <n v="52.58"/>
    <x v="3268"/>
    <x v="3276"/>
    <x v="1"/>
    <s v="plays"/>
  </r>
  <r>
    <n v="5000"/>
    <n v="5430"/>
    <x v="0"/>
    <s v="GB"/>
    <s v="GBP"/>
    <n v="1416331406"/>
    <n v="1413735806"/>
    <b v="1"/>
    <n v="100"/>
    <b v="1"/>
    <s v="theater/plays"/>
    <n v="108.60000000000001"/>
    <n v="54.3"/>
    <x v="3269"/>
    <x v="3277"/>
    <x v="1"/>
    <s v="plays"/>
  </r>
  <r>
    <n v="2500"/>
    <n v="2585"/>
    <x v="0"/>
    <s v="GB"/>
    <s v="GBP"/>
    <n v="1433017303"/>
    <n v="1430425303"/>
    <b v="1"/>
    <n v="34"/>
    <b v="1"/>
    <s v="theater/plays"/>
    <n v="103.4"/>
    <n v="76.029411764705884"/>
    <x v="3270"/>
    <x v="3278"/>
    <x v="1"/>
    <s v="plays"/>
  </r>
  <r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3271"/>
    <x v="3279"/>
    <x v="1"/>
    <s v="plays"/>
  </r>
  <r>
    <n v="2000"/>
    <n v="2060"/>
    <x v="0"/>
    <s v="US"/>
    <s v="USD"/>
    <n v="1433134800"/>
    <n v="1430158198"/>
    <b v="0"/>
    <n v="30"/>
    <b v="1"/>
    <s v="theater/plays"/>
    <n v="103"/>
    <n v="68.666666666666671"/>
    <x v="3272"/>
    <x v="3280"/>
    <x v="1"/>
    <s v="plays"/>
  </r>
  <r>
    <n v="5000"/>
    <n v="6080"/>
    <x v="0"/>
    <s v="US"/>
    <s v="USD"/>
    <n v="1441153705"/>
    <n v="1438561705"/>
    <b v="0"/>
    <n v="47"/>
    <b v="1"/>
    <s v="theater/plays"/>
    <n v="121.6"/>
    <n v="129.36170212765958"/>
    <x v="3273"/>
    <x v="3281"/>
    <x v="1"/>
    <s v="plays"/>
  </r>
  <r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3274"/>
    <x v="3282"/>
    <x v="1"/>
    <s v="plays"/>
  </r>
  <r>
    <n v="800"/>
    <n v="838"/>
    <x v="0"/>
    <s v="GB"/>
    <s v="GBP"/>
    <n v="1455138000"/>
    <n v="1452448298"/>
    <b v="0"/>
    <n v="47"/>
    <b v="1"/>
    <s v="theater/plays"/>
    <n v="104.75000000000001"/>
    <n v="17.829787234042552"/>
    <x v="3275"/>
    <x v="3283"/>
    <x v="1"/>
    <s v="plays"/>
  </r>
  <r>
    <n v="3000"/>
    <n v="3048"/>
    <x v="0"/>
    <s v="US"/>
    <s v="USD"/>
    <n v="1454047140"/>
    <n v="1452546853"/>
    <b v="0"/>
    <n v="15"/>
    <b v="1"/>
    <s v="theater/plays"/>
    <n v="101.6"/>
    <n v="203.2"/>
    <x v="3276"/>
    <x v="3284"/>
    <x v="1"/>
    <s v="plays"/>
  </r>
  <r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3277"/>
    <x v="3285"/>
    <x v="1"/>
    <s v="plays"/>
  </r>
  <r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3278"/>
    <x v="3286"/>
    <x v="1"/>
    <s v="plays"/>
  </r>
  <r>
    <n v="2500"/>
    <n v="2500"/>
    <x v="0"/>
    <s v="CA"/>
    <s v="CAD"/>
    <n v="1448733628"/>
    <n v="1446573628"/>
    <b v="0"/>
    <n v="34"/>
    <b v="1"/>
    <s v="theater/plays"/>
    <n v="100"/>
    <n v="73.529411764705884"/>
    <x v="3279"/>
    <x v="3287"/>
    <x v="1"/>
    <s v="plays"/>
  </r>
  <r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3280"/>
    <x v="3288"/>
    <x v="1"/>
    <s v="plays"/>
  </r>
  <r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3281"/>
    <x v="3289"/>
    <x v="1"/>
    <s v="plays"/>
  </r>
  <r>
    <n v="2000"/>
    <n v="2424"/>
    <x v="0"/>
    <s v="GB"/>
    <s v="GBP"/>
    <n v="1489234891"/>
    <n v="1486642891"/>
    <b v="0"/>
    <n v="72"/>
    <b v="1"/>
    <s v="theater/plays"/>
    <n v="121.2"/>
    <n v="33.666666666666664"/>
    <x v="3282"/>
    <x v="3290"/>
    <x v="1"/>
    <s v="plays"/>
  </r>
  <r>
    <n v="500"/>
    <n v="570"/>
    <x v="0"/>
    <s v="US"/>
    <s v="USD"/>
    <n v="1442462340"/>
    <n v="1439743900"/>
    <b v="0"/>
    <n v="14"/>
    <b v="1"/>
    <s v="theater/plays"/>
    <n v="113.99999999999999"/>
    <n v="40.714285714285715"/>
    <x v="3283"/>
    <x v="3291"/>
    <x v="1"/>
    <s v="plays"/>
  </r>
  <r>
    <n v="101"/>
    <n v="289"/>
    <x v="0"/>
    <s v="GB"/>
    <s v="GBP"/>
    <n v="1449257348"/>
    <n v="1444069748"/>
    <b v="0"/>
    <n v="15"/>
    <b v="1"/>
    <s v="theater/plays"/>
    <n v="286.13861386138615"/>
    <n v="19.266666666666666"/>
    <x v="3284"/>
    <x v="3292"/>
    <x v="1"/>
    <s v="plays"/>
  </r>
  <r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3285"/>
    <x v="3293"/>
    <x v="1"/>
    <s v="plays"/>
  </r>
  <r>
    <n v="600"/>
    <n v="710"/>
    <x v="0"/>
    <s v="GB"/>
    <s v="GBP"/>
    <n v="1434459554"/>
    <n v="1431867554"/>
    <b v="0"/>
    <n v="24"/>
    <b v="1"/>
    <s v="theater/plays"/>
    <n v="118.33333333333333"/>
    <n v="29.583333333333332"/>
    <x v="3286"/>
    <x v="3294"/>
    <x v="1"/>
    <s v="plays"/>
  </r>
  <r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3287"/>
    <x v="3295"/>
    <x v="1"/>
    <s v="plays"/>
  </r>
  <r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3288"/>
    <x v="3296"/>
    <x v="1"/>
    <s v="plays"/>
  </r>
  <r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3289"/>
    <x v="3297"/>
    <x v="1"/>
    <s v="plays"/>
  </r>
  <r>
    <n v="10000"/>
    <n v="10173"/>
    <x v="0"/>
    <s v="US"/>
    <s v="USD"/>
    <n v="1442102400"/>
    <n v="1440370768"/>
    <b v="0"/>
    <n v="72"/>
    <b v="1"/>
    <s v="theater/plays"/>
    <n v="101.73"/>
    <n v="141.29166666666666"/>
    <x v="3290"/>
    <x v="3298"/>
    <x v="1"/>
    <s v="plays"/>
  </r>
  <r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3291"/>
    <x v="3299"/>
    <x v="1"/>
    <s v="plays"/>
  </r>
  <r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3292"/>
    <x v="3300"/>
    <x v="1"/>
    <s v="plays"/>
  </r>
  <r>
    <n v="3000"/>
    <n v="4004"/>
    <x v="0"/>
    <s v="US"/>
    <s v="USD"/>
    <n v="1470034740"/>
    <n v="1466185176"/>
    <b v="0"/>
    <n v="70"/>
    <b v="1"/>
    <s v="theater/plays"/>
    <n v="133.46666666666667"/>
    <n v="57.2"/>
    <x v="3293"/>
    <x v="3301"/>
    <x v="1"/>
    <s v="plays"/>
  </r>
  <r>
    <n v="8400"/>
    <n v="8685"/>
    <x v="0"/>
    <s v="ES"/>
    <s v="EUR"/>
    <n v="1481099176"/>
    <n v="1478507176"/>
    <b v="0"/>
    <n v="50"/>
    <b v="1"/>
    <s v="theater/plays"/>
    <n v="103.39285714285715"/>
    <n v="173.7"/>
    <x v="3294"/>
    <x v="3302"/>
    <x v="1"/>
    <s v="plays"/>
  </r>
  <r>
    <n v="1800"/>
    <n v="2086"/>
    <x v="0"/>
    <s v="US"/>
    <s v="USD"/>
    <n v="1427553484"/>
    <n v="1424533084"/>
    <b v="0"/>
    <n v="35"/>
    <b v="1"/>
    <s v="theater/plays"/>
    <n v="115.88888888888889"/>
    <n v="59.6"/>
    <x v="3295"/>
    <x v="3303"/>
    <x v="1"/>
    <s v="plays"/>
  </r>
  <r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3296"/>
    <x v="3304"/>
    <x v="1"/>
    <s v="plays"/>
  </r>
  <r>
    <n v="4000"/>
    <n v="4081"/>
    <x v="0"/>
    <s v="US"/>
    <s v="USD"/>
    <n v="1438374748"/>
    <n v="1435782748"/>
    <b v="0"/>
    <n v="20"/>
    <b v="1"/>
    <s v="theater/plays"/>
    <n v="102.02500000000001"/>
    <n v="204.05"/>
    <x v="3297"/>
    <x v="3305"/>
    <x v="1"/>
    <s v="plays"/>
  </r>
  <r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3298"/>
    <x v="3306"/>
    <x v="1"/>
    <s v="plays"/>
  </r>
  <r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3299"/>
    <x v="3307"/>
    <x v="1"/>
    <s v="plays"/>
  </r>
  <r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3300"/>
    <x v="3308"/>
    <x v="1"/>
    <s v="plays"/>
  </r>
  <r>
    <n v="350"/>
    <n v="558"/>
    <x v="0"/>
    <s v="GB"/>
    <s v="GBP"/>
    <n v="1476632178"/>
    <n v="1473953778"/>
    <b v="0"/>
    <n v="31"/>
    <b v="1"/>
    <s v="theater/plays"/>
    <n v="159.42857142857144"/>
    <n v="18"/>
    <x v="3301"/>
    <x v="3309"/>
    <x v="1"/>
    <s v="plays"/>
  </r>
  <r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3302"/>
    <x v="3310"/>
    <x v="1"/>
    <s v="plays"/>
  </r>
  <r>
    <n v="2500"/>
    <n v="2746"/>
    <x v="0"/>
    <s v="US"/>
    <s v="USD"/>
    <n v="1445065210"/>
    <n v="1442473210"/>
    <b v="0"/>
    <n v="45"/>
    <b v="1"/>
    <s v="theater/plays"/>
    <n v="109.84"/>
    <n v="61.022222222222226"/>
    <x v="3303"/>
    <x v="3311"/>
    <x v="1"/>
    <s v="plays"/>
  </r>
  <r>
    <n v="2500"/>
    <n v="2501"/>
    <x v="0"/>
    <s v="US"/>
    <s v="USD"/>
    <n v="1478901600"/>
    <n v="1477077946"/>
    <b v="0"/>
    <n v="41"/>
    <b v="1"/>
    <s v="theater/plays"/>
    <n v="100.03999999999999"/>
    <n v="61"/>
    <x v="3304"/>
    <x v="3312"/>
    <x v="1"/>
    <s v="plays"/>
  </r>
  <r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3305"/>
    <x v="3313"/>
    <x v="1"/>
    <s v="plays"/>
  </r>
  <r>
    <n v="800"/>
    <n v="1686"/>
    <x v="0"/>
    <s v="GB"/>
    <s v="GBP"/>
    <n v="1431115500"/>
    <n v="1428733511"/>
    <b v="0"/>
    <n v="58"/>
    <b v="1"/>
    <s v="theater/plays"/>
    <n v="210.75"/>
    <n v="29.068965517241381"/>
    <x v="3306"/>
    <x v="3314"/>
    <x v="1"/>
    <s v="plays"/>
  </r>
  <r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3307"/>
    <x v="3315"/>
    <x v="1"/>
    <s v="plays"/>
  </r>
  <r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3308"/>
    <x v="3316"/>
    <x v="1"/>
    <s v="plays"/>
  </r>
  <r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3309"/>
    <x v="3317"/>
    <x v="1"/>
    <s v="plays"/>
  </r>
  <r>
    <n v="2000"/>
    <n v="2512"/>
    <x v="0"/>
    <s v="CA"/>
    <s v="CAD"/>
    <n v="1460341800"/>
    <n v="1456902893"/>
    <b v="0"/>
    <n v="32"/>
    <b v="1"/>
    <s v="theater/plays"/>
    <n v="125.6"/>
    <n v="78.5"/>
    <x v="3310"/>
    <x v="3318"/>
    <x v="1"/>
    <s v="plays"/>
  </r>
  <r>
    <n v="500"/>
    <n v="540"/>
    <x v="0"/>
    <s v="GB"/>
    <s v="GBP"/>
    <n v="1422712986"/>
    <n v="1418824986"/>
    <b v="0"/>
    <n v="16"/>
    <b v="1"/>
    <s v="theater/plays"/>
    <n v="108"/>
    <n v="33.75"/>
    <x v="3311"/>
    <x v="3319"/>
    <x v="1"/>
    <s v="plays"/>
  </r>
  <r>
    <n v="2500"/>
    <n v="2525"/>
    <x v="0"/>
    <s v="US"/>
    <s v="USD"/>
    <n v="1466557557"/>
    <n v="1463965557"/>
    <b v="0"/>
    <n v="38"/>
    <b v="1"/>
    <s v="theater/plays"/>
    <n v="101"/>
    <n v="66.44736842105263"/>
    <x v="3312"/>
    <x v="3320"/>
    <x v="1"/>
    <s v="plays"/>
  </r>
  <r>
    <n v="500"/>
    <n v="537"/>
    <x v="0"/>
    <s v="US"/>
    <s v="USD"/>
    <n v="1413431940"/>
    <n v="1412216665"/>
    <b v="0"/>
    <n v="15"/>
    <b v="1"/>
    <s v="theater/plays"/>
    <n v="107.4"/>
    <n v="35.799999999999997"/>
    <x v="3313"/>
    <x v="3321"/>
    <x v="1"/>
    <s v="plays"/>
  </r>
  <r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3314"/>
    <x v="3322"/>
    <x v="1"/>
    <s v="plays"/>
  </r>
  <r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3315"/>
    <x v="3323"/>
    <x v="1"/>
    <s v="plays"/>
  </r>
  <r>
    <n v="1500"/>
    <n v="1525"/>
    <x v="0"/>
    <s v="IE"/>
    <s v="EUR"/>
    <n v="1465135190"/>
    <n v="1463925590"/>
    <b v="0"/>
    <n v="10"/>
    <b v="1"/>
    <s v="theater/plays"/>
    <n v="101.66666666666666"/>
    <n v="152.5"/>
    <x v="3316"/>
    <x v="3324"/>
    <x v="1"/>
    <s v="plays"/>
  </r>
  <r>
    <n v="400"/>
    <n v="450"/>
    <x v="0"/>
    <s v="GB"/>
    <s v="GBP"/>
    <n v="1428256277"/>
    <n v="1425235877"/>
    <b v="0"/>
    <n v="15"/>
    <b v="1"/>
    <s v="theater/plays"/>
    <n v="112.5"/>
    <n v="30"/>
    <x v="3317"/>
    <x v="3325"/>
    <x v="1"/>
    <s v="plays"/>
  </r>
  <r>
    <n v="8000"/>
    <n v="8110"/>
    <x v="0"/>
    <s v="US"/>
    <s v="USD"/>
    <n v="1425830905"/>
    <n v="1423242505"/>
    <b v="0"/>
    <n v="57"/>
    <b v="1"/>
    <s v="theater/plays"/>
    <n v="101.375"/>
    <n v="142.28070175438597"/>
    <x v="3318"/>
    <x v="3326"/>
    <x v="1"/>
    <s v="plays"/>
  </r>
  <r>
    <n v="800"/>
    <n v="810"/>
    <x v="0"/>
    <s v="GB"/>
    <s v="GBP"/>
    <n v="1462697966"/>
    <n v="1460105966"/>
    <b v="0"/>
    <n v="33"/>
    <b v="1"/>
    <s v="theater/plays"/>
    <n v="101.25"/>
    <n v="24.545454545454547"/>
    <x v="3319"/>
    <x v="3327"/>
    <x v="1"/>
    <s v="plays"/>
  </r>
  <r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3320"/>
    <x v="3328"/>
    <x v="1"/>
    <s v="plays"/>
  </r>
  <r>
    <n v="1000"/>
    <n v="1168"/>
    <x v="0"/>
    <s v="GB"/>
    <s v="GBP"/>
    <n v="1406502000"/>
    <n v="1405583108"/>
    <b v="0"/>
    <n v="26"/>
    <b v="1"/>
    <s v="theater/plays"/>
    <n v="116.8"/>
    <n v="44.92307692307692"/>
    <x v="3321"/>
    <x v="3329"/>
    <x v="1"/>
    <s v="plays"/>
  </r>
  <r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3322"/>
    <x v="3330"/>
    <x v="1"/>
    <s v="plays"/>
  </r>
  <r>
    <n v="5000"/>
    <n v="5226"/>
    <x v="0"/>
    <s v="US"/>
    <s v="USD"/>
    <n v="1444149886"/>
    <n v="1441125886"/>
    <b v="0"/>
    <n v="65"/>
    <b v="1"/>
    <s v="theater/plays"/>
    <n v="104.52"/>
    <n v="80.400000000000006"/>
    <x v="3323"/>
    <x v="3331"/>
    <x v="1"/>
    <s v="plays"/>
  </r>
  <r>
    <n v="6000"/>
    <n v="6000"/>
    <x v="0"/>
    <s v="US"/>
    <s v="USD"/>
    <n v="1405802330"/>
    <n v="1403210330"/>
    <b v="0"/>
    <n v="83"/>
    <b v="1"/>
    <s v="theater/plays"/>
    <n v="100"/>
    <n v="72.289156626506028"/>
    <x v="3324"/>
    <x v="3332"/>
    <x v="1"/>
    <s v="plays"/>
  </r>
  <r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3325"/>
    <x v="3333"/>
    <x v="1"/>
    <s v="plays"/>
  </r>
  <r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3326"/>
    <x v="3334"/>
    <x v="1"/>
    <s v="plays"/>
  </r>
  <r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3327"/>
    <x v="3335"/>
    <x v="1"/>
    <s v="plays"/>
  </r>
  <r>
    <n v="250"/>
    <n v="250"/>
    <x v="0"/>
    <s v="GB"/>
    <s v="GBP"/>
    <n v="1459845246"/>
    <n v="1457429646"/>
    <b v="0"/>
    <n v="9"/>
    <b v="1"/>
    <s v="theater/plays"/>
    <n v="100"/>
    <n v="27.777777777777779"/>
    <x v="3328"/>
    <x v="3336"/>
    <x v="1"/>
    <s v="plays"/>
  </r>
  <r>
    <n v="2500"/>
    <n v="2755"/>
    <x v="0"/>
    <s v="GB"/>
    <s v="GBP"/>
    <n v="1412974800"/>
    <n v="1411109167"/>
    <b v="0"/>
    <n v="34"/>
    <b v="1"/>
    <s v="theater/plays"/>
    <n v="110.2"/>
    <n v="81.029411764705884"/>
    <x v="3329"/>
    <x v="3337"/>
    <x v="1"/>
    <s v="plays"/>
  </r>
  <r>
    <n v="15000"/>
    <n v="15327"/>
    <x v="0"/>
    <s v="US"/>
    <s v="USD"/>
    <n v="1487944080"/>
    <n v="1486129680"/>
    <b v="0"/>
    <n v="112"/>
    <b v="1"/>
    <s v="theater/plays"/>
    <n v="102.18"/>
    <n v="136.84821428571428"/>
    <x v="3330"/>
    <x v="3338"/>
    <x v="1"/>
    <s v="plays"/>
  </r>
  <r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3331"/>
    <x v="3339"/>
    <x v="1"/>
    <s v="plays"/>
  </r>
  <r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3332"/>
    <x v="3340"/>
    <x v="1"/>
    <s v="plays"/>
  </r>
  <r>
    <n v="3350"/>
    <n v="3350"/>
    <x v="0"/>
    <s v="GB"/>
    <s v="GBP"/>
    <n v="1465750800"/>
    <n v="1463771421"/>
    <b v="0"/>
    <n v="28"/>
    <b v="1"/>
    <s v="theater/plays"/>
    <n v="100"/>
    <n v="119.64285714285714"/>
    <x v="3333"/>
    <x v="3341"/>
    <x v="1"/>
    <s v="plays"/>
  </r>
  <r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3334"/>
    <x v="3342"/>
    <x v="1"/>
    <s v="plays"/>
  </r>
  <r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3335"/>
    <x v="3343"/>
    <x v="1"/>
    <s v="plays"/>
  </r>
  <r>
    <n v="4500"/>
    <n v="4565"/>
    <x v="0"/>
    <s v="US"/>
    <s v="USD"/>
    <n v="1409374093"/>
    <n v="1406782093"/>
    <b v="0"/>
    <n v="40"/>
    <b v="1"/>
    <s v="theater/plays"/>
    <n v="101.44444444444444"/>
    <n v="114.125"/>
    <x v="3336"/>
    <x v="3344"/>
    <x v="1"/>
    <s v="plays"/>
  </r>
  <r>
    <n v="500"/>
    <n v="650"/>
    <x v="0"/>
    <s v="US"/>
    <s v="USD"/>
    <n v="1429317420"/>
    <n v="1424226768"/>
    <b v="0"/>
    <n v="13"/>
    <b v="1"/>
    <s v="theater/plays"/>
    <n v="130"/>
    <n v="50"/>
    <x v="3337"/>
    <x v="3345"/>
    <x v="1"/>
    <s v="plays"/>
  </r>
  <r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3338"/>
    <x v="3346"/>
    <x v="1"/>
    <s v="plays"/>
  </r>
  <r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3339"/>
    <x v="3347"/>
    <x v="1"/>
    <s v="plays"/>
  </r>
  <r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3340"/>
    <x v="3348"/>
    <x v="1"/>
    <s v="plays"/>
  </r>
  <r>
    <n v="1000"/>
    <n v="1534"/>
    <x v="0"/>
    <s v="US"/>
    <s v="USD"/>
    <n v="1465837200"/>
    <n v="1463971172"/>
    <b v="0"/>
    <n v="14"/>
    <b v="1"/>
    <s v="theater/plays"/>
    <n v="153.4"/>
    <n v="109.57142857142857"/>
    <x v="3341"/>
    <x v="3349"/>
    <x v="1"/>
    <s v="plays"/>
  </r>
  <r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3342"/>
    <x v="3350"/>
    <x v="1"/>
    <s v="plays"/>
  </r>
  <r>
    <n v="5000"/>
    <n v="5055"/>
    <x v="0"/>
    <s v="GB"/>
    <s v="GBP"/>
    <n v="1406113200"/>
    <n v="1402910965"/>
    <b v="0"/>
    <n v="54"/>
    <b v="1"/>
    <s v="theater/plays"/>
    <n v="101.1"/>
    <n v="93.611111111111114"/>
    <x v="3343"/>
    <x v="3351"/>
    <x v="1"/>
    <s v="plays"/>
  </r>
  <r>
    <n v="5000"/>
    <n v="5376"/>
    <x v="0"/>
    <s v="GB"/>
    <s v="GBP"/>
    <n v="1467414000"/>
    <n v="1462492178"/>
    <b v="0"/>
    <n v="70"/>
    <b v="1"/>
    <s v="theater/plays"/>
    <n v="107.52"/>
    <n v="76.8"/>
    <x v="3344"/>
    <x v="3352"/>
    <x v="1"/>
    <s v="plays"/>
  </r>
  <r>
    <n v="500"/>
    <n v="1575"/>
    <x v="0"/>
    <s v="GB"/>
    <s v="GBP"/>
    <n v="1462230000"/>
    <n v="1461061350"/>
    <b v="0"/>
    <n v="44"/>
    <b v="1"/>
    <s v="theater/plays"/>
    <n v="315"/>
    <n v="35.795454545454547"/>
    <x v="3345"/>
    <x v="3353"/>
    <x v="1"/>
    <s v="plays"/>
  </r>
  <r>
    <n v="3000"/>
    <n v="3058"/>
    <x v="0"/>
    <s v="US"/>
    <s v="USD"/>
    <n v="1446091260"/>
    <n v="1443029206"/>
    <b v="0"/>
    <n v="55"/>
    <b v="1"/>
    <s v="theater/plays"/>
    <n v="101.93333333333334"/>
    <n v="55.6"/>
    <x v="3346"/>
    <x v="3354"/>
    <x v="1"/>
    <s v="plays"/>
  </r>
  <r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3347"/>
    <x v="3355"/>
    <x v="1"/>
    <s v="plays"/>
  </r>
  <r>
    <n v="1500"/>
    <n v="1521"/>
    <x v="0"/>
    <s v="GB"/>
    <s v="GBP"/>
    <n v="1468611272"/>
    <n v="1466019272"/>
    <b v="0"/>
    <n v="27"/>
    <b v="1"/>
    <s v="theater/plays"/>
    <n v="101.4"/>
    <n v="56.333333333333336"/>
    <x v="3348"/>
    <x v="3356"/>
    <x v="1"/>
    <s v="plays"/>
  </r>
  <r>
    <n v="2000"/>
    <n v="2020"/>
    <x v="0"/>
    <s v="GB"/>
    <s v="GBP"/>
    <n v="1406887310"/>
    <n v="1404295310"/>
    <b v="0"/>
    <n v="21"/>
    <b v="1"/>
    <s v="theater/plays"/>
    <n v="101"/>
    <n v="96.19047619047619"/>
    <x v="3349"/>
    <x v="3357"/>
    <x v="1"/>
    <s v="plays"/>
  </r>
  <r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3350"/>
    <x v="3358"/>
    <x v="1"/>
    <s v="plays"/>
  </r>
  <r>
    <n v="4000"/>
    <n v="4250"/>
    <x v="0"/>
    <s v="US"/>
    <s v="USD"/>
    <n v="1487985734"/>
    <n v="1484097734"/>
    <b v="0"/>
    <n v="23"/>
    <b v="1"/>
    <s v="theater/plays"/>
    <n v="106.25"/>
    <n v="184.78260869565219"/>
    <x v="3351"/>
    <x v="3359"/>
    <x v="1"/>
    <s v="plays"/>
  </r>
  <r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3352"/>
    <x v="3360"/>
    <x v="1"/>
    <s v="plays"/>
  </r>
  <r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3353"/>
    <x v="3361"/>
    <x v="1"/>
    <s v="plays"/>
  </r>
  <r>
    <n v="500"/>
    <n v="1090"/>
    <x v="0"/>
    <s v="US"/>
    <s v="USD"/>
    <n v="1425704100"/>
    <n v="1424484717"/>
    <b v="0"/>
    <n v="20"/>
    <b v="1"/>
    <s v="theater/plays"/>
    <n v="218.00000000000003"/>
    <n v="54.5"/>
    <x v="3354"/>
    <x v="3362"/>
    <x v="1"/>
    <s v="plays"/>
  </r>
  <r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3355"/>
    <x v="3363"/>
    <x v="1"/>
    <s v="plays"/>
  </r>
  <r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3266"/>
    <x v="3364"/>
    <x v="1"/>
    <s v="plays"/>
  </r>
  <r>
    <n v="2500"/>
    <n v="2600"/>
    <x v="0"/>
    <s v="US"/>
    <s v="USD"/>
    <n v="1449973592"/>
    <n v="1447381592"/>
    <b v="0"/>
    <n v="3"/>
    <b v="1"/>
    <s v="theater/plays"/>
    <n v="104"/>
    <n v="866.66666666666663"/>
    <x v="3356"/>
    <x v="3365"/>
    <x v="1"/>
    <s v="plays"/>
  </r>
  <r>
    <n v="500"/>
    <n v="1105"/>
    <x v="0"/>
    <s v="US"/>
    <s v="USD"/>
    <n v="1431481037"/>
    <n v="1428889037"/>
    <b v="0"/>
    <n v="18"/>
    <b v="1"/>
    <s v="theater/plays"/>
    <n v="221"/>
    <n v="61.388888888888886"/>
    <x v="3357"/>
    <x v="3366"/>
    <x v="1"/>
    <s v="plays"/>
  </r>
  <r>
    <n v="750"/>
    <n v="890"/>
    <x v="0"/>
    <s v="GB"/>
    <s v="GBP"/>
    <n v="1438467894"/>
    <n v="1436307894"/>
    <b v="0"/>
    <n v="30"/>
    <b v="1"/>
    <s v="theater/plays"/>
    <n v="118.66666666666667"/>
    <n v="29.666666666666668"/>
    <x v="3358"/>
    <x v="3367"/>
    <x v="1"/>
    <s v="plays"/>
  </r>
  <r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3359"/>
    <x v="3368"/>
    <x v="1"/>
    <s v="plays"/>
  </r>
  <r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3360"/>
    <x v="3369"/>
    <x v="1"/>
    <s v="plays"/>
  </r>
  <r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3361"/>
    <x v="3370"/>
    <x v="1"/>
    <s v="plays"/>
  </r>
  <r>
    <n v="200"/>
    <n v="277"/>
    <x v="0"/>
    <s v="US"/>
    <s v="USD"/>
    <n v="1449089965"/>
    <n v="1446670765"/>
    <b v="0"/>
    <n v="9"/>
    <b v="1"/>
    <s v="theater/plays"/>
    <n v="138.5"/>
    <n v="30.777777777777779"/>
    <x v="3362"/>
    <x v="3371"/>
    <x v="1"/>
    <s v="plays"/>
  </r>
  <r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2835"/>
    <x v="3372"/>
    <x v="1"/>
    <s v="plays"/>
  </r>
  <r>
    <n v="2000"/>
    <n v="2005"/>
    <x v="0"/>
    <s v="GB"/>
    <s v="GBP"/>
    <n v="1437235200"/>
    <n v="1435177840"/>
    <b v="0"/>
    <n v="30"/>
    <b v="1"/>
    <s v="theater/plays"/>
    <n v="100.25"/>
    <n v="66.833333333333329"/>
    <x v="3363"/>
    <x v="3373"/>
    <x v="1"/>
    <s v="plays"/>
  </r>
  <r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3364"/>
    <x v="3374"/>
    <x v="1"/>
    <s v="plays"/>
  </r>
  <r>
    <n v="3000"/>
    <n v="3000"/>
    <x v="0"/>
    <s v="GB"/>
    <s v="GBP"/>
    <n v="1400423973"/>
    <n v="1399387173"/>
    <b v="0"/>
    <n v="17"/>
    <b v="1"/>
    <s v="theater/plays"/>
    <n v="100"/>
    <n v="176.47058823529412"/>
    <x v="3365"/>
    <x v="3375"/>
    <x v="1"/>
    <s v="plays"/>
  </r>
  <r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3366"/>
    <x v="3376"/>
    <x v="1"/>
    <s v="plays"/>
  </r>
  <r>
    <n v="8000"/>
    <n v="8084"/>
    <x v="0"/>
    <s v="GB"/>
    <s v="GBP"/>
    <n v="1426870560"/>
    <n v="1424280899"/>
    <b v="0"/>
    <n v="77"/>
    <b v="1"/>
    <s v="theater/plays"/>
    <n v="101.05"/>
    <n v="104.98701298701299"/>
    <x v="3367"/>
    <x v="3377"/>
    <x v="1"/>
    <s v="plays"/>
  </r>
  <r>
    <n v="550"/>
    <n v="592"/>
    <x v="0"/>
    <s v="GB"/>
    <s v="GBP"/>
    <n v="1409490480"/>
    <n v="1407400306"/>
    <b v="0"/>
    <n v="21"/>
    <b v="1"/>
    <s v="theater/plays"/>
    <n v="107.63636363636364"/>
    <n v="28.19047619047619"/>
    <x v="3368"/>
    <x v="3378"/>
    <x v="1"/>
    <s v="plays"/>
  </r>
  <r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3369"/>
    <x v="3379"/>
    <x v="1"/>
    <s v="plays"/>
  </r>
  <r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3370"/>
    <x v="3380"/>
    <x v="1"/>
    <s v="plays"/>
  </r>
  <r>
    <n v="4000"/>
    <n v="4090"/>
    <x v="0"/>
    <s v="US"/>
    <s v="USD"/>
    <n v="1426044383"/>
    <n v="1423455983"/>
    <b v="0"/>
    <n v="48"/>
    <b v="1"/>
    <s v="theater/plays"/>
    <n v="102.25"/>
    <n v="85.208333333333329"/>
    <x v="3371"/>
    <x v="3381"/>
    <x v="1"/>
    <s v="plays"/>
  </r>
  <r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3372"/>
    <x v="3382"/>
    <x v="1"/>
    <s v="plays"/>
  </r>
  <r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3373"/>
    <x v="3383"/>
    <x v="1"/>
    <s v="plays"/>
  </r>
  <r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3374"/>
    <x v="3384"/>
    <x v="1"/>
    <s v="plays"/>
  </r>
  <r>
    <n v="2000"/>
    <n v="2000"/>
    <x v="0"/>
    <s v="US"/>
    <s v="USD"/>
    <n v="1418244552"/>
    <n v="1415652552"/>
    <b v="0"/>
    <n v="15"/>
    <b v="1"/>
    <s v="theater/plays"/>
    <n v="100"/>
    <n v="133.33333333333334"/>
    <x v="3375"/>
    <x v="3385"/>
    <x v="1"/>
    <s v="plays"/>
  </r>
  <r>
    <n v="2000"/>
    <n v="2100"/>
    <x v="0"/>
    <s v="US"/>
    <s v="USD"/>
    <n v="1417620506"/>
    <n v="1415028506"/>
    <b v="0"/>
    <n v="41"/>
    <b v="1"/>
    <s v="theater/plays"/>
    <n v="105"/>
    <n v="51.219512195121951"/>
    <x v="3376"/>
    <x v="3386"/>
    <x v="1"/>
    <s v="plays"/>
  </r>
  <r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3377"/>
    <x v="3387"/>
    <x v="1"/>
    <s v="plays"/>
  </r>
  <r>
    <n v="1500"/>
    <n v="1557"/>
    <x v="0"/>
    <s v="GB"/>
    <s v="GBP"/>
    <n v="1434625441"/>
    <n v="1432033441"/>
    <b v="0"/>
    <n v="45"/>
    <b v="1"/>
    <s v="theater/plays"/>
    <n v="103.8"/>
    <n v="34.6"/>
    <x v="3378"/>
    <x v="3388"/>
    <x v="1"/>
    <s v="plays"/>
  </r>
  <r>
    <n v="10000"/>
    <n v="11450"/>
    <x v="0"/>
    <s v="US"/>
    <s v="USD"/>
    <n v="1464960682"/>
    <n v="1462368682"/>
    <b v="0"/>
    <n v="62"/>
    <b v="1"/>
    <s v="theater/plays"/>
    <n v="114.5"/>
    <n v="184.67741935483872"/>
    <x v="3379"/>
    <x v="3389"/>
    <x v="1"/>
    <s v="plays"/>
  </r>
  <r>
    <n v="1500"/>
    <n v="1536"/>
    <x v="0"/>
    <s v="US"/>
    <s v="USD"/>
    <n v="1405017345"/>
    <n v="1403721345"/>
    <b v="0"/>
    <n v="22"/>
    <b v="1"/>
    <s v="theater/plays"/>
    <n v="102.4"/>
    <n v="69.818181818181813"/>
    <x v="3380"/>
    <x v="3390"/>
    <x v="1"/>
    <s v="plays"/>
  </r>
  <r>
    <n v="500"/>
    <n v="1115"/>
    <x v="0"/>
    <s v="US"/>
    <s v="USD"/>
    <n v="1407536880"/>
    <n v="1404997548"/>
    <b v="0"/>
    <n v="18"/>
    <b v="1"/>
    <s v="theater/plays"/>
    <n v="223"/>
    <n v="61.944444444444443"/>
    <x v="3381"/>
    <x v="3391"/>
    <x v="1"/>
    <s v="plays"/>
  </r>
  <r>
    <n v="500"/>
    <n v="500"/>
    <x v="0"/>
    <s v="GB"/>
    <s v="GBP"/>
    <n v="1462565855"/>
    <n v="1458245855"/>
    <b v="0"/>
    <n v="12"/>
    <b v="1"/>
    <s v="theater/plays"/>
    <n v="100"/>
    <n v="41.666666666666664"/>
    <x v="3382"/>
    <x v="3392"/>
    <x v="1"/>
    <s v="plays"/>
  </r>
  <r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3383"/>
    <x v="3393"/>
    <x v="1"/>
    <s v="plays"/>
  </r>
  <r>
    <n v="550"/>
    <n v="783"/>
    <x v="0"/>
    <s v="GB"/>
    <s v="GBP"/>
    <n v="1406470645"/>
    <n v="1403878645"/>
    <b v="0"/>
    <n v="27"/>
    <b v="1"/>
    <s v="theater/plays"/>
    <n v="142.36363636363635"/>
    <n v="29"/>
    <x v="3384"/>
    <x v="3394"/>
    <x v="1"/>
    <s v="plays"/>
  </r>
  <r>
    <n v="500"/>
    <n v="920"/>
    <x v="0"/>
    <s v="GB"/>
    <s v="GBP"/>
    <n v="1433009400"/>
    <n v="1431795944"/>
    <b v="0"/>
    <n v="38"/>
    <b v="1"/>
    <s v="theater/plays"/>
    <n v="184"/>
    <n v="24.210526315789473"/>
    <x v="3385"/>
    <x v="3395"/>
    <x v="1"/>
    <s v="plays"/>
  </r>
  <r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2806"/>
    <x v="3396"/>
    <x v="1"/>
    <s v="plays"/>
  </r>
  <r>
    <n v="250"/>
    <n v="280"/>
    <x v="0"/>
    <s v="GB"/>
    <s v="GBP"/>
    <n v="1455832800"/>
    <n v="1452338929"/>
    <b v="0"/>
    <n v="24"/>
    <b v="1"/>
    <s v="theater/plays"/>
    <n v="112.00000000000001"/>
    <n v="11.666666666666666"/>
    <x v="3386"/>
    <x v="3397"/>
    <x v="1"/>
    <s v="plays"/>
  </r>
  <r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3387"/>
    <x v="3398"/>
    <x v="1"/>
    <s v="plays"/>
  </r>
  <r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3388"/>
    <x v="3399"/>
    <x v="1"/>
    <s v="plays"/>
  </r>
  <r>
    <n v="10000"/>
    <n v="10041"/>
    <x v="0"/>
    <s v="US"/>
    <s v="USD"/>
    <n v="1409266414"/>
    <n v="1405378414"/>
    <b v="0"/>
    <n v="85"/>
    <b v="1"/>
    <s v="theater/plays"/>
    <n v="100.41"/>
    <n v="118.12941176470588"/>
    <x v="3389"/>
    <x v="3400"/>
    <x v="1"/>
    <s v="plays"/>
  </r>
  <r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3390"/>
    <x v="3401"/>
    <x v="1"/>
    <s v="plays"/>
  </r>
  <r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3391"/>
    <x v="3402"/>
    <x v="1"/>
    <s v="plays"/>
  </r>
  <r>
    <n v="2000"/>
    <n v="2000"/>
    <x v="0"/>
    <s v="GB"/>
    <s v="GBP"/>
    <n v="1435230324"/>
    <n v="1432638324"/>
    <b v="0"/>
    <n v="17"/>
    <b v="1"/>
    <s v="theater/plays"/>
    <n v="100"/>
    <n v="117.64705882352941"/>
    <x v="3392"/>
    <x v="3403"/>
    <x v="1"/>
    <s v="plays"/>
  </r>
  <r>
    <n v="500"/>
    <n v="610"/>
    <x v="0"/>
    <s v="US"/>
    <s v="USD"/>
    <n v="1434542702"/>
    <n v="1432814702"/>
    <b v="0"/>
    <n v="3"/>
    <b v="1"/>
    <s v="theater/plays"/>
    <n v="122"/>
    <n v="203.33333333333334"/>
    <x v="3393"/>
    <x v="3404"/>
    <x v="1"/>
    <s v="plays"/>
  </r>
  <r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3394"/>
    <x v="3405"/>
    <x v="1"/>
    <s v="plays"/>
  </r>
  <r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3395"/>
    <x v="3406"/>
    <x v="1"/>
    <s v="plays"/>
  </r>
  <r>
    <n v="2000"/>
    <n v="2142"/>
    <x v="0"/>
    <s v="GB"/>
    <s v="GBP"/>
    <n v="1404641289"/>
    <n v="1402049289"/>
    <b v="0"/>
    <n v="67"/>
    <b v="1"/>
    <s v="theater/plays"/>
    <n v="107.1"/>
    <n v="31.970149253731343"/>
    <x v="3396"/>
    <x v="3407"/>
    <x v="1"/>
    <s v="plays"/>
  </r>
  <r>
    <n v="500"/>
    <n v="1055"/>
    <x v="0"/>
    <s v="US"/>
    <s v="USD"/>
    <n v="1405727304"/>
    <n v="1403135304"/>
    <b v="0"/>
    <n v="18"/>
    <b v="1"/>
    <s v="theater/plays"/>
    <n v="211"/>
    <n v="58.611111111111114"/>
    <x v="3397"/>
    <x v="3408"/>
    <x v="1"/>
    <s v="plays"/>
  </r>
  <r>
    <n v="500"/>
    <n v="618"/>
    <x v="0"/>
    <s v="GB"/>
    <s v="GBP"/>
    <n v="1469998680"/>
    <n v="1466710358"/>
    <b v="0"/>
    <n v="21"/>
    <b v="1"/>
    <s v="theater/plays"/>
    <n v="123.6"/>
    <n v="29.428571428571427"/>
    <x v="3398"/>
    <x v="3409"/>
    <x v="1"/>
    <s v="plays"/>
  </r>
  <r>
    <n v="3000"/>
    <n v="3255"/>
    <x v="0"/>
    <s v="US"/>
    <s v="USD"/>
    <n v="1465196400"/>
    <n v="1462841990"/>
    <b v="0"/>
    <n v="40"/>
    <b v="1"/>
    <s v="theater/plays"/>
    <n v="108.5"/>
    <n v="81.375"/>
    <x v="3399"/>
    <x v="3410"/>
    <x v="1"/>
    <s v="plays"/>
  </r>
  <r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3400"/>
    <x v="3411"/>
    <x v="1"/>
    <s v="plays"/>
  </r>
  <r>
    <n v="3000"/>
    <n v="3000"/>
    <x v="0"/>
    <s v="GB"/>
    <s v="GBP"/>
    <n v="1411858862"/>
    <n v="1409266862"/>
    <b v="0"/>
    <n v="26"/>
    <b v="1"/>
    <s v="theater/plays"/>
    <n v="100"/>
    <n v="115.38461538461539"/>
    <x v="3401"/>
    <x v="3412"/>
    <x v="1"/>
    <s v="plays"/>
  </r>
  <r>
    <n v="500"/>
    <n v="650"/>
    <x v="0"/>
    <s v="US"/>
    <s v="USD"/>
    <n v="1425099540"/>
    <n v="1424280938"/>
    <b v="0"/>
    <n v="14"/>
    <b v="1"/>
    <s v="theater/plays"/>
    <n v="130"/>
    <n v="46.428571428571431"/>
    <x v="3402"/>
    <x v="3413"/>
    <x v="1"/>
    <s v="plays"/>
  </r>
  <r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3403"/>
    <x v="3414"/>
    <x v="1"/>
    <s v="plays"/>
  </r>
  <r>
    <n v="200"/>
    <n v="200"/>
    <x v="0"/>
    <s v="US"/>
    <s v="USD"/>
    <n v="1460935800"/>
    <n v="1459999656"/>
    <b v="0"/>
    <n v="9"/>
    <b v="1"/>
    <s v="theater/plays"/>
    <n v="100"/>
    <n v="22.222222222222221"/>
    <x v="3404"/>
    <x v="3415"/>
    <x v="1"/>
    <s v="plays"/>
  </r>
  <r>
    <n v="4000"/>
    <n v="4784"/>
    <x v="0"/>
    <s v="GB"/>
    <s v="GBP"/>
    <n v="1429813800"/>
    <n v="1427363645"/>
    <b v="0"/>
    <n v="30"/>
    <b v="1"/>
    <s v="theater/plays"/>
    <n v="119.6"/>
    <n v="159.46666666666667"/>
    <x v="3405"/>
    <x v="3416"/>
    <x v="1"/>
    <s v="plays"/>
  </r>
  <r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3406"/>
    <x v="3417"/>
    <x v="1"/>
    <s v="plays"/>
  </r>
  <r>
    <n v="4000"/>
    <n v="4035"/>
    <x v="0"/>
    <s v="US"/>
    <s v="USD"/>
    <n v="1400875307"/>
    <n v="1398283307"/>
    <b v="0"/>
    <n v="56"/>
    <b v="1"/>
    <s v="theater/plays"/>
    <n v="100.875"/>
    <n v="72.053571428571431"/>
    <x v="3407"/>
    <x v="3418"/>
    <x v="1"/>
    <s v="plays"/>
  </r>
  <r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3408"/>
    <x v="3419"/>
    <x v="1"/>
    <s v="plays"/>
  </r>
  <r>
    <n v="700"/>
    <n v="966"/>
    <x v="0"/>
    <s v="GB"/>
    <s v="GBP"/>
    <n v="1455408000"/>
    <n v="1454638202"/>
    <b v="0"/>
    <n v="34"/>
    <b v="1"/>
    <s v="theater/plays"/>
    <n v="138"/>
    <n v="28.411764705882351"/>
    <x v="3409"/>
    <x v="3420"/>
    <x v="1"/>
    <s v="plays"/>
  </r>
  <r>
    <n v="10000"/>
    <n v="10115"/>
    <x v="0"/>
    <s v="US"/>
    <s v="USD"/>
    <n v="1425495563"/>
    <n v="1422903563"/>
    <b v="0"/>
    <n v="98"/>
    <b v="1"/>
    <s v="theater/plays"/>
    <n v="101.15"/>
    <n v="103.21428571428571"/>
    <x v="3410"/>
    <x v="3421"/>
    <x v="1"/>
    <s v="plays"/>
  </r>
  <r>
    <n v="3000"/>
    <n v="3273"/>
    <x v="0"/>
    <s v="GB"/>
    <s v="GBP"/>
    <n v="1450051200"/>
    <n v="1447594176"/>
    <b v="0"/>
    <n v="46"/>
    <b v="1"/>
    <s v="theater/plays"/>
    <n v="109.1"/>
    <n v="71.152173913043484"/>
    <x v="2232"/>
    <x v="3422"/>
    <x v="1"/>
    <s v="plays"/>
  </r>
  <r>
    <n v="250"/>
    <n v="350"/>
    <x v="0"/>
    <s v="US"/>
    <s v="USD"/>
    <n v="1429912341"/>
    <n v="1427320341"/>
    <b v="0"/>
    <n v="10"/>
    <b v="1"/>
    <s v="theater/plays"/>
    <n v="140"/>
    <n v="35"/>
    <x v="3411"/>
    <x v="3423"/>
    <x v="1"/>
    <s v="plays"/>
  </r>
  <r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3412"/>
    <x v="3424"/>
    <x v="1"/>
    <s v="plays"/>
  </r>
  <r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3413"/>
    <x v="3425"/>
    <x v="1"/>
    <s v="plays"/>
  </r>
  <r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3414"/>
    <x v="3426"/>
    <x v="1"/>
    <s v="plays"/>
  </r>
  <r>
    <n v="1500"/>
    <n v="1500"/>
    <x v="0"/>
    <s v="GB"/>
    <s v="GBP"/>
    <n v="1404314952"/>
    <n v="1401722952"/>
    <b v="0"/>
    <n v="29"/>
    <b v="1"/>
    <s v="theater/plays"/>
    <n v="100"/>
    <n v="51.724137931034484"/>
    <x v="3415"/>
    <x v="3427"/>
    <x v="1"/>
    <s v="plays"/>
  </r>
  <r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3416"/>
    <x v="3428"/>
    <x v="1"/>
    <s v="plays"/>
  </r>
  <r>
    <n v="150"/>
    <n v="195"/>
    <x v="0"/>
    <s v="GB"/>
    <s v="GBP"/>
    <n v="1478046661"/>
    <n v="1476837061"/>
    <b v="0"/>
    <n v="12"/>
    <b v="1"/>
    <s v="theater/plays"/>
    <n v="130"/>
    <n v="16.25"/>
    <x v="3417"/>
    <x v="3429"/>
    <x v="1"/>
    <s v="plays"/>
  </r>
  <r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3418"/>
    <x v="3430"/>
    <x v="1"/>
    <s v="plays"/>
  </r>
  <r>
    <n v="2000"/>
    <n v="2000"/>
    <x v="0"/>
    <s v="US"/>
    <s v="USD"/>
    <n v="1408383153"/>
    <n v="1405791153"/>
    <b v="0"/>
    <n v="21"/>
    <b v="1"/>
    <s v="theater/plays"/>
    <n v="100"/>
    <n v="95.238095238095241"/>
    <x v="3419"/>
    <x v="3431"/>
    <x v="1"/>
    <s v="plays"/>
  </r>
  <r>
    <n v="2000"/>
    <n v="2193"/>
    <x v="0"/>
    <s v="US"/>
    <s v="USD"/>
    <n v="1454709600"/>
    <n v="1452520614"/>
    <b v="0"/>
    <n v="42"/>
    <b v="1"/>
    <s v="theater/plays"/>
    <n v="109.65"/>
    <n v="52.214285714285715"/>
    <x v="3420"/>
    <x v="3432"/>
    <x v="1"/>
    <s v="plays"/>
  </r>
  <r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3421"/>
    <x v="3433"/>
    <x v="1"/>
    <s v="plays"/>
  </r>
  <r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3422"/>
    <x v="3434"/>
    <x v="1"/>
    <s v="plays"/>
  </r>
  <r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3423"/>
    <x v="3435"/>
    <x v="1"/>
    <s v="plays"/>
  </r>
  <r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3424"/>
    <x v="3436"/>
    <x v="1"/>
    <s v="plays"/>
  </r>
  <r>
    <n v="3000"/>
    <n v="3030"/>
    <x v="0"/>
    <s v="US"/>
    <s v="USD"/>
    <n v="1440003820"/>
    <n v="1437411820"/>
    <b v="0"/>
    <n v="36"/>
    <b v="1"/>
    <s v="theater/plays"/>
    <n v="101"/>
    <n v="84.166666666666671"/>
    <x v="3425"/>
    <x v="3437"/>
    <x v="1"/>
    <s v="plays"/>
  </r>
  <r>
    <n v="2500"/>
    <n v="2605"/>
    <x v="0"/>
    <s v="GB"/>
    <s v="GBP"/>
    <n v="1430600400"/>
    <n v="1428358567"/>
    <b v="0"/>
    <n v="14"/>
    <b v="1"/>
    <s v="theater/plays"/>
    <n v="104.2"/>
    <n v="186.07142857142858"/>
    <x v="3426"/>
    <x v="3438"/>
    <x v="1"/>
    <s v="plays"/>
  </r>
  <r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3427"/>
    <x v="3439"/>
    <x v="1"/>
    <s v="plays"/>
  </r>
  <r>
    <n v="5000"/>
    <n v="5260.92"/>
    <x v="0"/>
    <s v="US"/>
    <s v="USD"/>
    <n v="1405095300"/>
    <n v="1403146628"/>
    <b v="0"/>
    <n v="82"/>
    <b v="1"/>
    <s v="theater/plays"/>
    <n v="105.2184"/>
    <n v="64.157560975609755"/>
    <x v="3428"/>
    <x v="3440"/>
    <x v="1"/>
    <s v="plays"/>
  </r>
  <r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3429"/>
    <x v="3441"/>
    <x v="1"/>
    <s v="plays"/>
  </r>
  <r>
    <n v="250"/>
    <n v="250"/>
    <x v="0"/>
    <s v="US"/>
    <s v="USD"/>
    <n v="1433016672"/>
    <n v="1430424672"/>
    <b v="0"/>
    <n v="8"/>
    <b v="1"/>
    <s v="theater/plays"/>
    <n v="100"/>
    <n v="31.25"/>
    <x v="3430"/>
    <x v="3442"/>
    <x v="1"/>
    <s v="plays"/>
  </r>
  <r>
    <n v="1000"/>
    <n v="1855"/>
    <x v="0"/>
    <s v="US"/>
    <s v="USD"/>
    <n v="1410266146"/>
    <n v="1407674146"/>
    <b v="0"/>
    <n v="45"/>
    <b v="1"/>
    <s v="theater/plays"/>
    <n v="185.5"/>
    <n v="41.222222222222221"/>
    <x v="3431"/>
    <x v="3443"/>
    <x v="1"/>
    <s v="plays"/>
  </r>
  <r>
    <n v="300"/>
    <n v="867"/>
    <x v="0"/>
    <s v="AU"/>
    <s v="AUD"/>
    <n v="1465394340"/>
    <n v="1464677986"/>
    <b v="0"/>
    <n v="20"/>
    <b v="1"/>
    <s v="theater/plays"/>
    <n v="289"/>
    <n v="43.35"/>
    <x v="3432"/>
    <x v="3444"/>
    <x v="1"/>
    <s v="plays"/>
  </r>
  <r>
    <n v="2000"/>
    <n v="2000"/>
    <x v="0"/>
    <s v="GB"/>
    <s v="GBP"/>
    <n v="1445604236"/>
    <n v="1443185036"/>
    <b v="0"/>
    <n v="31"/>
    <b v="1"/>
    <s v="theater/plays"/>
    <n v="100"/>
    <n v="64.516129032258064"/>
    <x v="3433"/>
    <x v="3445"/>
    <x v="1"/>
    <s v="plays"/>
  </r>
  <r>
    <n v="1000"/>
    <n v="1082"/>
    <x v="0"/>
    <s v="GB"/>
    <s v="GBP"/>
    <n v="1423138800"/>
    <n v="1421092725"/>
    <b v="0"/>
    <n v="25"/>
    <b v="1"/>
    <s v="theater/plays"/>
    <n v="108.2"/>
    <n v="43.28"/>
    <x v="3434"/>
    <x v="3446"/>
    <x v="1"/>
    <s v="plays"/>
  </r>
  <r>
    <n v="1000"/>
    <n v="1078"/>
    <x v="0"/>
    <s v="US"/>
    <s v="USD"/>
    <n v="1458332412"/>
    <n v="1454448012"/>
    <b v="0"/>
    <n v="14"/>
    <b v="1"/>
    <s v="theater/plays"/>
    <n v="107.80000000000001"/>
    <n v="77"/>
    <x v="3435"/>
    <x v="3447"/>
    <x v="1"/>
    <s v="plays"/>
  </r>
  <r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3436"/>
    <x v="3448"/>
    <x v="1"/>
    <s v="plays"/>
  </r>
  <r>
    <n v="800"/>
    <n v="1365"/>
    <x v="0"/>
    <s v="US"/>
    <s v="USD"/>
    <n v="1468036800"/>
    <n v="1465607738"/>
    <b v="0"/>
    <n v="20"/>
    <b v="1"/>
    <s v="theater/plays"/>
    <n v="170.625"/>
    <n v="68.25"/>
    <x v="3437"/>
    <x v="3449"/>
    <x v="1"/>
    <s v="plays"/>
  </r>
  <r>
    <n v="500"/>
    <n v="760"/>
    <x v="0"/>
    <s v="GB"/>
    <s v="GBP"/>
    <n v="1427990071"/>
    <n v="1422809671"/>
    <b v="0"/>
    <n v="39"/>
    <b v="1"/>
    <s v="theater/plays"/>
    <n v="152"/>
    <n v="19.487179487179485"/>
    <x v="3438"/>
    <x v="3450"/>
    <x v="1"/>
    <s v="plays"/>
  </r>
  <r>
    <n v="650"/>
    <n v="658"/>
    <x v="0"/>
    <s v="US"/>
    <s v="USD"/>
    <n v="1429636927"/>
    <n v="1427304127"/>
    <b v="0"/>
    <n v="16"/>
    <b v="1"/>
    <s v="theater/plays"/>
    <n v="101.23076923076924"/>
    <n v="41.125"/>
    <x v="3439"/>
    <x v="3451"/>
    <x v="1"/>
    <s v="plays"/>
  </r>
  <r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3440"/>
    <x v="3452"/>
    <x v="1"/>
    <s v="plays"/>
  </r>
  <r>
    <n v="300"/>
    <n v="385"/>
    <x v="0"/>
    <s v="GB"/>
    <s v="GBP"/>
    <n v="1471130956"/>
    <n v="1465946956"/>
    <b v="0"/>
    <n v="14"/>
    <b v="1"/>
    <s v="theater/plays"/>
    <n v="128.33333333333334"/>
    <n v="27.5"/>
    <x v="3441"/>
    <x v="3453"/>
    <x v="1"/>
    <s v="plays"/>
  </r>
  <r>
    <n v="700"/>
    <n v="705"/>
    <x v="0"/>
    <s v="GB"/>
    <s v="GBP"/>
    <n v="1406825159"/>
    <n v="1404233159"/>
    <b v="0"/>
    <n v="21"/>
    <b v="1"/>
    <s v="theater/plays"/>
    <n v="100.71428571428571"/>
    <n v="33.571428571428569"/>
    <x v="3442"/>
    <x v="3454"/>
    <x v="1"/>
    <s v="plays"/>
  </r>
  <r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3443"/>
    <x v="3455"/>
    <x v="1"/>
    <s v="plays"/>
  </r>
  <r>
    <n v="3000"/>
    <n v="5739"/>
    <x v="0"/>
    <s v="US"/>
    <s v="USD"/>
    <n v="1406876340"/>
    <n v="1404190567"/>
    <b v="0"/>
    <n v="16"/>
    <b v="1"/>
    <s v="theater/plays"/>
    <n v="191.3"/>
    <n v="358.6875"/>
    <x v="3444"/>
    <x v="3456"/>
    <x v="1"/>
    <s v="plays"/>
  </r>
  <r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3445"/>
    <x v="3457"/>
    <x v="1"/>
    <s v="plays"/>
  </r>
  <r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3446"/>
    <x v="3458"/>
    <x v="1"/>
    <s v="plays"/>
  </r>
  <r>
    <n v="500"/>
    <n v="631"/>
    <x v="0"/>
    <s v="GB"/>
    <s v="GBP"/>
    <n v="1463743860"/>
    <n v="1461151860"/>
    <b v="0"/>
    <n v="36"/>
    <b v="1"/>
    <s v="theater/plays"/>
    <n v="126.2"/>
    <n v="17.527777777777779"/>
    <x v="3447"/>
    <x v="3459"/>
    <x v="1"/>
    <s v="plays"/>
  </r>
  <r>
    <n v="500"/>
    <n v="950"/>
    <x v="0"/>
    <s v="GB"/>
    <s v="GBP"/>
    <n v="1408106352"/>
    <n v="1406896752"/>
    <b v="0"/>
    <n v="19"/>
    <b v="1"/>
    <s v="theater/plays"/>
    <n v="190"/>
    <n v="50"/>
    <x v="3448"/>
    <x v="3460"/>
    <x v="1"/>
    <s v="plays"/>
  </r>
  <r>
    <n v="500"/>
    <n v="695"/>
    <x v="0"/>
    <s v="US"/>
    <s v="USD"/>
    <n v="1477710000"/>
    <n v="1475248279"/>
    <b v="0"/>
    <n v="12"/>
    <b v="1"/>
    <s v="theater/plays"/>
    <n v="139"/>
    <n v="57.916666666666664"/>
    <x v="3449"/>
    <x v="3461"/>
    <x v="1"/>
    <s v="plays"/>
  </r>
  <r>
    <n v="250"/>
    <n v="505"/>
    <x v="0"/>
    <s v="US"/>
    <s v="USD"/>
    <n v="1436551200"/>
    <n v="1435181628"/>
    <b v="0"/>
    <n v="17"/>
    <b v="1"/>
    <s v="theater/plays"/>
    <n v="202"/>
    <n v="29.705882352941178"/>
    <x v="3450"/>
    <x v="3462"/>
    <x v="1"/>
    <s v="plays"/>
  </r>
  <r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3451"/>
    <x v="3463"/>
    <x v="1"/>
    <s v="plays"/>
  </r>
  <r>
    <n v="5000"/>
    <n v="5116.18"/>
    <x v="0"/>
    <s v="US"/>
    <s v="USD"/>
    <n v="1471921637"/>
    <n v="1469329637"/>
    <b v="0"/>
    <n v="93"/>
    <b v="1"/>
    <s v="theater/plays"/>
    <n v="102.3236"/>
    <n v="55.012688172043013"/>
    <x v="3452"/>
    <x v="3464"/>
    <x v="1"/>
    <s v="plays"/>
  </r>
  <r>
    <n v="2000"/>
    <n v="2060"/>
    <x v="0"/>
    <s v="GB"/>
    <s v="GBP"/>
    <n v="1439136000"/>
    <n v="1436972472"/>
    <b v="0"/>
    <n v="36"/>
    <b v="1"/>
    <s v="theater/plays"/>
    <n v="103"/>
    <n v="57.222222222222221"/>
    <x v="3453"/>
    <x v="3465"/>
    <x v="1"/>
    <s v="plays"/>
  </r>
  <r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3454"/>
    <x v="3466"/>
    <x v="1"/>
    <s v="plays"/>
  </r>
  <r>
    <n v="3000"/>
    <n v="3030"/>
    <x v="0"/>
    <s v="US"/>
    <s v="USD"/>
    <n v="1426864032"/>
    <n v="1424275632"/>
    <b v="0"/>
    <n v="47"/>
    <b v="1"/>
    <s v="theater/plays"/>
    <n v="101"/>
    <n v="64.468085106382972"/>
    <x v="3455"/>
    <x v="3467"/>
    <x v="1"/>
    <s v="plays"/>
  </r>
  <r>
    <n v="10000"/>
    <n v="12178"/>
    <x v="0"/>
    <s v="US"/>
    <s v="USD"/>
    <n v="1474426800"/>
    <n v="1471976529"/>
    <b v="0"/>
    <n v="17"/>
    <b v="1"/>
    <s v="theater/plays"/>
    <n v="121.78"/>
    <n v="716.35294117647061"/>
    <x v="3456"/>
    <x v="3468"/>
    <x v="1"/>
    <s v="plays"/>
  </r>
  <r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3457"/>
    <x v="3469"/>
    <x v="1"/>
    <s v="plays"/>
  </r>
  <r>
    <n v="250"/>
    <n v="375"/>
    <x v="0"/>
    <s v="US"/>
    <s v="USD"/>
    <n v="1468618680"/>
    <n v="1465345902"/>
    <b v="0"/>
    <n v="9"/>
    <b v="1"/>
    <s v="theater/plays"/>
    <n v="150"/>
    <n v="41.666666666666664"/>
    <x v="3458"/>
    <x v="3470"/>
    <x v="1"/>
    <s v="plays"/>
  </r>
  <r>
    <n v="500"/>
    <n v="1073"/>
    <x v="0"/>
    <s v="GB"/>
    <s v="GBP"/>
    <n v="1409515200"/>
    <n v="1405971690"/>
    <b v="0"/>
    <n v="30"/>
    <b v="1"/>
    <s v="theater/plays"/>
    <n v="214.6"/>
    <n v="35.766666666666666"/>
    <x v="3459"/>
    <x v="3471"/>
    <x v="1"/>
    <s v="plays"/>
  </r>
  <r>
    <n v="2000"/>
    <n v="2041"/>
    <x v="0"/>
    <s v="US"/>
    <s v="USD"/>
    <n v="1415253540"/>
    <n v="1413432331"/>
    <b v="0"/>
    <n v="23"/>
    <b v="1"/>
    <s v="theater/plays"/>
    <n v="102.05"/>
    <n v="88.739130434782609"/>
    <x v="3460"/>
    <x v="3472"/>
    <x v="1"/>
    <s v="plays"/>
  </r>
  <r>
    <n v="4900"/>
    <n v="4900"/>
    <x v="0"/>
    <s v="US"/>
    <s v="USD"/>
    <n v="1426883220"/>
    <n v="1425067296"/>
    <b v="0"/>
    <n v="33"/>
    <b v="1"/>
    <s v="theater/plays"/>
    <n v="100"/>
    <n v="148.4848484848485"/>
    <x v="3461"/>
    <x v="3473"/>
    <x v="1"/>
    <s v="plays"/>
  </r>
  <r>
    <n v="2000"/>
    <n v="2020"/>
    <x v="0"/>
    <s v="GB"/>
    <s v="GBP"/>
    <n v="1469016131"/>
    <n v="1466424131"/>
    <b v="0"/>
    <n v="39"/>
    <b v="1"/>
    <s v="theater/plays"/>
    <n v="101"/>
    <n v="51.794871794871796"/>
    <x v="3462"/>
    <x v="3474"/>
    <x v="1"/>
    <s v="plays"/>
  </r>
  <r>
    <n v="300"/>
    <n v="340"/>
    <x v="0"/>
    <s v="GB"/>
    <s v="GBP"/>
    <n v="1414972800"/>
    <n v="1412629704"/>
    <b v="0"/>
    <n v="17"/>
    <b v="1"/>
    <s v="theater/plays"/>
    <n v="113.33333333333333"/>
    <n v="20"/>
    <x v="3463"/>
    <x v="3475"/>
    <x v="1"/>
    <s v="plays"/>
  </r>
  <r>
    <n v="300"/>
    <n v="312"/>
    <x v="0"/>
    <s v="US"/>
    <s v="USD"/>
    <n v="1414378800"/>
    <n v="1412836990"/>
    <b v="0"/>
    <n v="6"/>
    <b v="1"/>
    <s v="theater/plays"/>
    <n v="104"/>
    <n v="52"/>
    <x v="3464"/>
    <x v="3476"/>
    <x v="1"/>
    <s v="plays"/>
  </r>
  <r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3465"/>
    <x v="3477"/>
    <x v="1"/>
    <s v="plays"/>
  </r>
  <r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3466"/>
    <x v="3478"/>
    <x v="1"/>
    <s v="plays"/>
  </r>
  <r>
    <n v="1500"/>
    <n v="1918"/>
    <x v="0"/>
    <s v="GB"/>
    <s v="GBP"/>
    <n v="1403382680"/>
    <n v="1400790680"/>
    <b v="0"/>
    <n v="56"/>
    <b v="1"/>
    <s v="theater/plays"/>
    <n v="127.86666666666666"/>
    <n v="34.25"/>
    <x v="3467"/>
    <x v="3479"/>
    <x v="1"/>
    <s v="plays"/>
  </r>
  <r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3468"/>
    <x v="3480"/>
    <x v="1"/>
    <s v="plays"/>
  </r>
  <r>
    <n v="10000"/>
    <n v="11880"/>
    <x v="0"/>
    <s v="AU"/>
    <s v="AUD"/>
    <n v="1420178188"/>
    <n v="1418709388"/>
    <b v="0"/>
    <n v="95"/>
    <b v="1"/>
    <s v="theater/plays"/>
    <n v="118.8"/>
    <n v="125.05263157894737"/>
    <x v="3469"/>
    <x v="3481"/>
    <x v="1"/>
    <s v="plays"/>
  </r>
  <r>
    <n v="3000"/>
    <n v="4150"/>
    <x v="0"/>
    <s v="GB"/>
    <s v="GBP"/>
    <n v="1404671466"/>
    <n v="1402079466"/>
    <b v="0"/>
    <n v="80"/>
    <b v="1"/>
    <s v="theater/plays"/>
    <n v="138.33333333333334"/>
    <n v="51.875"/>
    <x v="3470"/>
    <x v="3482"/>
    <x v="1"/>
    <s v="plays"/>
  </r>
  <r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3471"/>
    <x v="3483"/>
    <x v="1"/>
    <s v="plays"/>
  </r>
  <r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3472"/>
    <x v="3484"/>
    <x v="1"/>
    <s v="plays"/>
  </r>
  <r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3473"/>
    <x v="3485"/>
    <x v="1"/>
    <s v="plays"/>
  </r>
  <r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3474"/>
    <x v="3486"/>
    <x v="1"/>
    <s v="plays"/>
  </r>
  <r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3475"/>
    <x v="3487"/>
    <x v="1"/>
    <s v="plays"/>
  </r>
  <r>
    <n v="3000"/>
    <n v="3636"/>
    <x v="0"/>
    <s v="US"/>
    <s v="USD"/>
    <n v="1429286400"/>
    <n v="1427221560"/>
    <b v="0"/>
    <n v="29"/>
    <b v="1"/>
    <s v="theater/plays"/>
    <n v="121.2"/>
    <n v="125.37931034482759"/>
    <x v="3476"/>
    <x v="3488"/>
    <x v="1"/>
    <s v="plays"/>
  </r>
  <r>
    <n v="5000"/>
    <n v="5635"/>
    <x v="0"/>
    <s v="GB"/>
    <s v="GBP"/>
    <n v="1400965200"/>
    <n v="1398352531"/>
    <b v="0"/>
    <n v="72"/>
    <b v="1"/>
    <s v="theater/plays"/>
    <n v="112.7"/>
    <n v="78.263888888888886"/>
    <x v="3477"/>
    <x v="3489"/>
    <x v="1"/>
    <s v="plays"/>
  </r>
  <r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3478"/>
    <x v="3490"/>
    <x v="1"/>
    <s v="plays"/>
  </r>
  <r>
    <n v="500"/>
    <n v="791"/>
    <x v="0"/>
    <s v="US"/>
    <s v="USD"/>
    <n v="1431928784"/>
    <n v="1430114384"/>
    <b v="0"/>
    <n v="10"/>
    <b v="1"/>
    <s v="theater/plays"/>
    <n v="158.20000000000002"/>
    <n v="79.099999999999994"/>
    <x v="3479"/>
    <x v="3491"/>
    <x v="1"/>
    <s v="plays"/>
  </r>
  <r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3480"/>
    <x v="3492"/>
    <x v="1"/>
    <s v="plays"/>
  </r>
  <r>
    <n v="1500"/>
    <n v="1500"/>
    <x v="0"/>
    <s v="US"/>
    <s v="USD"/>
    <n v="1408252260"/>
    <n v="1406580436"/>
    <b v="0"/>
    <n v="29"/>
    <b v="1"/>
    <s v="theater/plays"/>
    <n v="100"/>
    <n v="51.724137931034484"/>
    <x v="3481"/>
    <x v="3493"/>
    <x v="1"/>
    <s v="plays"/>
  </r>
  <r>
    <n v="400"/>
    <n v="400"/>
    <x v="0"/>
    <s v="US"/>
    <s v="USD"/>
    <n v="1480140000"/>
    <n v="1479186575"/>
    <b v="0"/>
    <n v="13"/>
    <b v="1"/>
    <s v="theater/plays"/>
    <n v="100"/>
    <n v="30.76923076923077"/>
    <x v="3482"/>
    <x v="3494"/>
    <x v="1"/>
    <s v="plays"/>
  </r>
  <r>
    <n v="5000"/>
    <n v="5343"/>
    <x v="0"/>
    <s v="CA"/>
    <s v="CAD"/>
    <n v="1414862280"/>
    <n v="1412360309"/>
    <b v="0"/>
    <n v="72"/>
    <b v="1"/>
    <s v="theater/plays"/>
    <n v="106.86"/>
    <n v="74.208333333333329"/>
    <x v="3483"/>
    <x v="3495"/>
    <x v="1"/>
    <s v="plays"/>
  </r>
  <r>
    <n v="3000"/>
    <n v="3732"/>
    <x v="0"/>
    <s v="US"/>
    <s v="USD"/>
    <n v="1473625166"/>
    <n v="1470169166"/>
    <b v="0"/>
    <n v="78"/>
    <b v="1"/>
    <s v="theater/plays"/>
    <n v="124.4"/>
    <n v="47.846153846153847"/>
    <x v="3484"/>
    <x v="3496"/>
    <x v="1"/>
    <s v="plays"/>
  </r>
  <r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3485"/>
    <x v="3497"/>
    <x v="1"/>
    <s v="plays"/>
  </r>
  <r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3486"/>
    <x v="3498"/>
    <x v="1"/>
    <s v="plays"/>
  </r>
  <r>
    <n v="2000"/>
    <n v="2110"/>
    <x v="0"/>
    <s v="US"/>
    <s v="USD"/>
    <n v="1435733940"/>
    <n v="1431046325"/>
    <b v="0"/>
    <n v="35"/>
    <b v="1"/>
    <s v="theater/plays"/>
    <n v="105.5"/>
    <n v="60.285714285714285"/>
    <x v="3487"/>
    <x v="3499"/>
    <x v="1"/>
    <s v="plays"/>
  </r>
  <r>
    <n v="1000"/>
    <n v="1063"/>
    <x v="0"/>
    <s v="US"/>
    <s v="USD"/>
    <n v="1457326740"/>
    <n v="1455919438"/>
    <b v="0"/>
    <n v="42"/>
    <b v="1"/>
    <s v="theater/plays"/>
    <n v="106.3"/>
    <n v="25.30952380952381"/>
    <x v="3488"/>
    <x v="3500"/>
    <x v="1"/>
    <s v="plays"/>
  </r>
  <r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3489"/>
    <x v="3501"/>
    <x v="1"/>
    <s v="plays"/>
  </r>
  <r>
    <n v="4000"/>
    <n v="4216"/>
    <x v="0"/>
    <s v="US"/>
    <s v="USD"/>
    <n v="1458100740"/>
    <n v="1456862924"/>
    <b v="0"/>
    <n v="31"/>
    <b v="1"/>
    <s v="theater/plays"/>
    <n v="105.4"/>
    <n v="136"/>
    <x v="3490"/>
    <x v="3502"/>
    <x v="1"/>
    <s v="plays"/>
  </r>
  <r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3491"/>
    <x v="3503"/>
    <x v="1"/>
    <s v="plays"/>
  </r>
  <r>
    <n v="1000"/>
    <n v="1000"/>
    <x v="0"/>
    <s v="US"/>
    <s v="USD"/>
    <n v="1447959491"/>
    <n v="1445363891"/>
    <b v="0"/>
    <n v="8"/>
    <b v="1"/>
    <s v="theater/plays"/>
    <n v="100"/>
    <n v="125"/>
    <x v="3492"/>
    <x v="3504"/>
    <x v="1"/>
    <s v="plays"/>
  </r>
  <r>
    <n v="2500"/>
    <n v="2594"/>
    <x v="0"/>
    <s v="US"/>
    <s v="USD"/>
    <n v="1399953600"/>
    <n v="1398983245"/>
    <b v="0"/>
    <n v="39"/>
    <b v="1"/>
    <s v="theater/plays"/>
    <n v="103.76"/>
    <n v="66.512820512820511"/>
    <x v="3493"/>
    <x v="3505"/>
    <x v="1"/>
    <s v="plays"/>
  </r>
  <r>
    <n v="3000"/>
    <n v="3045"/>
    <x v="0"/>
    <s v="US"/>
    <s v="USD"/>
    <n v="1408815440"/>
    <n v="1404927440"/>
    <b v="0"/>
    <n v="29"/>
    <b v="1"/>
    <s v="theater/plays"/>
    <n v="101.49999999999999"/>
    <n v="105"/>
    <x v="3494"/>
    <x v="3506"/>
    <x v="1"/>
    <s v="plays"/>
  </r>
  <r>
    <n v="10000"/>
    <n v="10440"/>
    <x v="0"/>
    <s v="US"/>
    <s v="USD"/>
    <n v="1464732537"/>
    <n v="1462140537"/>
    <b v="0"/>
    <n v="72"/>
    <b v="1"/>
    <s v="theater/plays"/>
    <n v="104.4"/>
    <n v="145"/>
    <x v="3495"/>
    <x v="3507"/>
    <x v="1"/>
    <s v="plays"/>
  </r>
  <r>
    <n v="100"/>
    <n v="180"/>
    <x v="0"/>
    <s v="GB"/>
    <s v="GBP"/>
    <n v="1462914000"/>
    <n v="1460914253"/>
    <b v="0"/>
    <n v="15"/>
    <b v="1"/>
    <s v="theater/plays"/>
    <n v="180"/>
    <n v="12"/>
    <x v="3496"/>
    <x v="3508"/>
    <x v="1"/>
    <s v="plays"/>
  </r>
  <r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3497"/>
    <x v="3509"/>
    <x v="1"/>
    <s v="plays"/>
  </r>
  <r>
    <n v="900"/>
    <n v="905"/>
    <x v="0"/>
    <s v="US"/>
    <s v="USD"/>
    <n v="1404312846"/>
    <n v="1402584846"/>
    <b v="0"/>
    <n v="15"/>
    <b v="1"/>
    <s v="theater/plays"/>
    <n v="100.55555555555556"/>
    <n v="60.333333333333336"/>
    <x v="3498"/>
    <x v="3510"/>
    <x v="1"/>
    <s v="plays"/>
  </r>
  <r>
    <n v="1500"/>
    <n v="1518"/>
    <x v="0"/>
    <s v="GB"/>
    <s v="GBP"/>
    <n v="1415385000"/>
    <n v="1413406695"/>
    <b v="0"/>
    <n v="19"/>
    <b v="1"/>
    <s v="theater/plays"/>
    <n v="101.2"/>
    <n v="79.89473684210526"/>
    <x v="3499"/>
    <x v="3511"/>
    <x v="1"/>
    <s v="plays"/>
  </r>
  <r>
    <n v="1000"/>
    <n v="1000"/>
    <x v="0"/>
    <s v="GB"/>
    <s v="GBP"/>
    <n v="1429789992"/>
    <n v="1424609592"/>
    <b v="0"/>
    <n v="17"/>
    <b v="1"/>
    <s v="theater/plays"/>
    <n v="100"/>
    <n v="58.823529411764703"/>
    <x v="3500"/>
    <x v="3512"/>
    <x v="1"/>
    <s v="plays"/>
  </r>
  <r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3501"/>
    <x v="3513"/>
    <x v="1"/>
    <s v="plays"/>
  </r>
  <r>
    <n v="500"/>
    <n v="550"/>
    <x v="0"/>
    <s v="US"/>
    <s v="USD"/>
    <n v="1422853140"/>
    <n v="1421439552"/>
    <b v="0"/>
    <n v="10"/>
    <b v="1"/>
    <s v="theater/plays"/>
    <n v="110.00000000000001"/>
    <n v="55"/>
    <x v="3502"/>
    <x v="3514"/>
    <x v="1"/>
    <s v="plays"/>
  </r>
  <r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3503"/>
    <x v="3515"/>
    <x v="1"/>
    <s v="plays"/>
  </r>
  <r>
    <n v="2500"/>
    <n v="2500"/>
    <x v="0"/>
    <s v="US"/>
    <s v="USD"/>
    <n v="1410145200"/>
    <n v="1407197670"/>
    <b v="0"/>
    <n v="11"/>
    <b v="1"/>
    <s v="theater/plays"/>
    <n v="100"/>
    <n v="227.27272727272728"/>
    <x v="3504"/>
    <x v="3516"/>
    <x v="1"/>
    <s v="plays"/>
  </r>
  <r>
    <n v="4000"/>
    <n v="4000"/>
    <x v="0"/>
    <s v="GB"/>
    <s v="GBP"/>
    <n v="1404471600"/>
    <n v="1401910634"/>
    <b v="0"/>
    <n v="13"/>
    <b v="1"/>
    <s v="theater/plays"/>
    <n v="100"/>
    <n v="307.69230769230768"/>
    <x v="3505"/>
    <x v="3517"/>
    <x v="1"/>
    <s v="plays"/>
  </r>
  <r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3506"/>
    <x v="3518"/>
    <x v="1"/>
    <s v="plays"/>
  </r>
  <r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3507"/>
    <x v="3519"/>
    <x v="1"/>
    <s v="plays"/>
  </r>
  <r>
    <n v="2000"/>
    <n v="2015"/>
    <x v="0"/>
    <s v="GB"/>
    <s v="GBP"/>
    <n v="1441547220"/>
    <n v="1439322412"/>
    <b v="0"/>
    <n v="21"/>
    <b v="1"/>
    <s v="theater/plays"/>
    <n v="100.75"/>
    <n v="95.952380952380949"/>
    <x v="3508"/>
    <x v="3520"/>
    <x v="1"/>
    <s v="plays"/>
  </r>
  <r>
    <n v="350"/>
    <n v="593"/>
    <x v="0"/>
    <s v="US"/>
    <s v="USD"/>
    <n v="1411980020"/>
    <n v="1409388020"/>
    <b v="0"/>
    <n v="13"/>
    <b v="1"/>
    <s v="theater/plays"/>
    <n v="169.42857142857144"/>
    <n v="45.615384615384613"/>
    <x v="3509"/>
    <x v="3521"/>
    <x v="1"/>
    <s v="plays"/>
  </r>
  <r>
    <n v="1395"/>
    <n v="1395"/>
    <x v="0"/>
    <s v="GB"/>
    <s v="GBP"/>
    <n v="1442311560"/>
    <n v="1439924246"/>
    <b v="0"/>
    <n v="34"/>
    <b v="1"/>
    <s v="theater/plays"/>
    <n v="100"/>
    <n v="41.029411764705884"/>
    <x v="3510"/>
    <x v="3522"/>
    <x v="1"/>
    <s v="plays"/>
  </r>
  <r>
    <n v="4000"/>
    <n v="4546"/>
    <x v="0"/>
    <s v="GB"/>
    <s v="GBP"/>
    <n v="1474844400"/>
    <n v="1469871148"/>
    <b v="0"/>
    <n v="80"/>
    <b v="1"/>
    <s v="theater/plays"/>
    <n v="113.65"/>
    <n v="56.825000000000003"/>
    <x v="3511"/>
    <x v="3523"/>
    <x v="1"/>
    <s v="plays"/>
  </r>
  <r>
    <n v="10000"/>
    <n v="10156"/>
    <x v="0"/>
    <s v="US"/>
    <s v="USD"/>
    <n v="1410580800"/>
    <n v="1409336373"/>
    <b v="0"/>
    <n v="74"/>
    <b v="1"/>
    <s v="theater/plays"/>
    <n v="101.56"/>
    <n v="137.24324324324326"/>
    <x v="3512"/>
    <x v="3524"/>
    <x v="1"/>
    <s v="plays"/>
  </r>
  <r>
    <n v="500"/>
    <n v="530"/>
    <x v="0"/>
    <s v="US"/>
    <s v="USD"/>
    <n v="1439136000"/>
    <n v="1438188106"/>
    <b v="0"/>
    <n v="7"/>
    <b v="1"/>
    <s v="theater/plays"/>
    <n v="106"/>
    <n v="75.714285714285708"/>
    <x v="3453"/>
    <x v="3525"/>
    <x v="1"/>
    <s v="plays"/>
  </r>
  <r>
    <n v="3300"/>
    <n v="3366"/>
    <x v="0"/>
    <s v="US"/>
    <s v="USD"/>
    <n v="1461823140"/>
    <n v="1459411371"/>
    <b v="0"/>
    <n v="34"/>
    <b v="1"/>
    <s v="theater/plays"/>
    <n v="102"/>
    <n v="99"/>
    <x v="3513"/>
    <x v="3526"/>
    <x v="1"/>
    <s v="plays"/>
  </r>
  <r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3514"/>
    <x v="3527"/>
    <x v="1"/>
    <s v="plays"/>
  </r>
  <r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3515"/>
    <x v="3528"/>
    <x v="1"/>
    <s v="plays"/>
  </r>
  <r>
    <n v="500"/>
    <n v="660"/>
    <x v="0"/>
    <s v="US"/>
    <s v="USD"/>
    <n v="1436749200"/>
    <n v="1434997018"/>
    <b v="0"/>
    <n v="18"/>
    <b v="1"/>
    <s v="theater/plays"/>
    <n v="132"/>
    <n v="36.666666666666664"/>
    <x v="3516"/>
    <x v="3529"/>
    <x v="1"/>
    <s v="plays"/>
  </r>
  <r>
    <n v="2750"/>
    <n v="2750"/>
    <x v="0"/>
    <s v="GB"/>
    <s v="GBP"/>
    <n v="1460318400"/>
    <n v="1457881057"/>
    <b v="0"/>
    <n v="22"/>
    <b v="1"/>
    <s v="theater/plays"/>
    <n v="100"/>
    <n v="125"/>
    <x v="3517"/>
    <x v="3530"/>
    <x v="1"/>
    <s v="plays"/>
  </r>
  <r>
    <n v="1000"/>
    <n v="1280"/>
    <x v="0"/>
    <s v="US"/>
    <s v="USD"/>
    <n v="1467301334"/>
    <n v="1464709334"/>
    <b v="0"/>
    <n v="26"/>
    <b v="1"/>
    <s v="theater/plays"/>
    <n v="128"/>
    <n v="49.230769230769234"/>
    <x v="3518"/>
    <x v="3531"/>
    <x v="1"/>
    <s v="plays"/>
  </r>
  <r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3519"/>
    <x v="3532"/>
    <x v="1"/>
    <s v="plays"/>
  </r>
  <r>
    <n v="500"/>
    <n v="631"/>
    <x v="0"/>
    <s v="US"/>
    <s v="USD"/>
    <n v="1447269367"/>
    <n v="1444673767"/>
    <b v="0"/>
    <n v="8"/>
    <b v="1"/>
    <s v="theater/plays"/>
    <n v="126.2"/>
    <n v="78.875"/>
    <x v="3520"/>
    <x v="3533"/>
    <x v="1"/>
    <s v="plays"/>
  </r>
  <r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3521"/>
    <x v="3534"/>
    <x v="1"/>
    <s v="plays"/>
  </r>
  <r>
    <n v="2000"/>
    <n v="2063"/>
    <x v="0"/>
    <s v="GB"/>
    <s v="GBP"/>
    <n v="1443808800"/>
    <n v="1441120910"/>
    <b v="0"/>
    <n v="46"/>
    <b v="1"/>
    <s v="theater/plays"/>
    <n v="103.15"/>
    <n v="44.847826086956523"/>
    <x v="1804"/>
    <x v="3535"/>
    <x v="1"/>
    <s v="plays"/>
  </r>
  <r>
    <n v="150"/>
    <n v="230"/>
    <x v="0"/>
    <s v="GB"/>
    <s v="GBP"/>
    <n v="1450612740"/>
    <n v="1448040425"/>
    <b v="0"/>
    <n v="17"/>
    <b v="1"/>
    <s v="theater/plays"/>
    <n v="153.33333333333334"/>
    <n v="13.529411764705882"/>
    <x v="3522"/>
    <x v="3536"/>
    <x v="1"/>
    <s v="plays"/>
  </r>
  <r>
    <n v="675"/>
    <n v="1218"/>
    <x v="0"/>
    <s v="CA"/>
    <s v="CAD"/>
    <n v="1416211140"/>
    <n v="1413016216"/>
    <b v="0"/>
    <n v="28"/>
    <b v="1"/>
    <s v="theater/plays"/>
    <n v="180.44444444444446"/>
    <n v="43.5"/>
    <x v="3523"/>
    <x v="3537"/>
    <x v="1"/>
    <s v="plays"/>
  </r>
  <r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3524"/>
    <x v="3538"/>
    <x v="1"/>
    <s v="plays"/>
  </r>
  <r>
    <n v="600"/>
    <n v="718"/>
    <x v="0"/>
    <s v="US"/>
    <s v="USD"/>
    <n v="1473358122"/>
    <n v="1471543722"/>
    <b v="0"/>
    <n v="13"/>
    <b v="1"/>
    <s v="theater/plays"/>
    <n v="119.66666666666667"/>
    <n v="55.230769230769234"/>
    <x v="3525"/>
    <x v="3539"/>
    <x v="1"/>
    <s v="plays"/>
  </r>
  <r>
    <n v="300"/>
    <n v="369"/>
    <x v="0"/>
    <s v="GB"/>
    <s v="GBP"/>
    <n v="1466899491"/>
    <n v="1464307491"/>
    <b v="0"/>
    <n v="8"/>
    <b v="1"/>
    <s v="theater/plays"/>
    <n v="123"/>
    <n v="46.125"/>
    <x v="3526"/>
    <x v="3540"/>
    <x v="1"/>
    <s v="plays"/>
  </r>
  <r>
    <n v="1200"/>
    <n v="1260"/>
    <x v="0"/>
    <s v="GB"/>
    <s v="GBP"/>
    <n v="1441042275"/>
    <n v="1438882275"/>
    <b v="0"/>
    <n v="32"/>
    <b v="1"/>
    <s v="theater/plays"/>
    <n v="105"/>
    <n v="39.375"/>
    <x v="3527"/>
    <x v="3541"/>
    <x v="1"/>
    <s v="plays"/>
  </r>
  <r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3528"/>
    <x v="3542"/>
    <x v="1"/>
    <s v="plays"/>
  </r>
  <r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3529"/>
    <x v="3543"/>
    <x v="1"/>
    <s v="plays"/>
  </r>
  <r>
    <n v="2500"/>
    <n v="2500"/>
    <x v="0"/>
    <s v="US"/>
    <s v="USD"/>
    <n v="1425758257"/>
    <n v="1423166257"/>
    <b v="0"/>
    <n v="24"/>
    <b v="1"/>
    <s v="theater/plays"/>
    <n v="100"/>
    <n v="104.16666666666667"/>
    <x v="3530"/>
    <x v="3544"/>
    <x v="1"/>
    <s v="plays"/>
  </r>
  <r>
    <n v="250"/>
    <n v="251"/>
    <x v="0"/>
    <s v="US"/>
    <s v="USD"/>
    <n v="1428780159"/>
    <n v="1426188159"/>
    <b v="0"/>
    <n v="8"/>
    <b v="1"/>
    <s v="theater/plays"/>
    <n v="100.4"/>
    <n v="31.375"/>
    <x v="3531"/>
    <x v="3545"/>
    <x v="1"/>
    <s v="plays"/>
  </r>
  <r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3532"/>
    <x v="3546"/>
    <x v="1"/>
    <s v="plays"/>
  </r>
  <r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3533"/>
    <x v="3547"/>
    <x v="1"/>
    <s v="plays"/>
  </r>
  <r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3534"/>
    <x v="3548"/>
    <x v="1"/>
    <s v="plays"/>
  </r>
  <r>
    <n v="1000"/>
    <n v="1020"/>
    <x v="0"/>
    <s v="GB"/>
    <s v="GBP"/>
    <n v="1441358873"/>
    <n v="1438939673"/>
    <b v="0"/>
    <n v="42"/>
    <b v="1"/>
    <s v="theater/plays"/>
    <n v="102"/>
    <n v="24.285714285714285"/>
    <x v="3535"/>
    <x v="3549"/>
    <x v="1"/>
    <s v="plays"/>
  </r>
  <r>
    <n v="2500"/>
    <n v="2620"/>
    <x v="0"/>
    <s v="GB"/>
    <s v="GBP"/>
    <n v="1462224398"/>
    <n v="1459632398"/>
    <b v="0"/>
    <n v="64"/>
    <b v="1"/>
    <s v="theater/plays"/>
    <n v="104.80000000000001"/>
    <n v="40.9375"/>
    <x v="3536"/>
    <x v="3550"/>
    <x v="1"/>
    <s v="plays"/>
  </r>
  <r>
    <n v="1500"/>
    <n v="1527.5"/>
    <x v="0"/>
    <s v="US"/>
    <s v="USD"/>
    <n v="1400796420"/>
    <n v="1398342170"/>
    <b v="0"/>
    <n v="25"/>
    <b v="1"/>
    <s v="theater/plays"/>
    <n v="101.83333333333333"/>
    <n v="61.1"/>
    <x v="3537"/>
    <x v="3551"/>
    <x v="1"/>
    <s v="plays"/>
  </r>
  <r>
    <n v="773"/>
    <n v="773"/>
    <x v="0"/>
    <s v="GB"/>
    <s v="GBP"/>
    <n v="1403964324"/>
    <n v="1401372324"/>
    <b v="0"/>
    <n v="20"/>
    <b v="1"/>
    <s v="theater/plays"/>
    <n v="100"/>
    <n v="38.65"/>
    <x v="3538"/>
    <x v="3552"/>
    <x v="1"/>
    <s v="plays"/>
  </r>
  <r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3539"/>
    <x v="3553"/>
    <x v="1"/>
    <s v="plays"/>
  </r>
  <r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3540"/>
    <x v="3554"/>
    <x v="1"/>
    <s v="plays"/>
  </r>
  <r>
    <n v="2400"/>
    <n v="2400"/>
    <x v="0"/>
    <s v="IT"/>
    <s v="EUR"/>
    <n v="1479382594"/>
    <n v="1476786994"/>
    <b v="0"/>
    <n v="14"/>
    <b v="1"/>
    <s v="theater/plays"/>
    <n v="100"/>
    <n v="171.42857142857142"/>
    <x v="3541"/>
    <x v="3555"/>
    <x v="1"/>
    <s v="plays"/>
  </r>
  <r>
    <n v="2200"/>
    <n v="2210"/>
    <x v="0"/>
    <s v="GB"/>
    <s v="GBP"/>
    <n v="1408289724"/>
    <n v="1403105724"/>
    <b v="0"/>
    <n v="20"/>
    <b v="1"/>
    <s v="theater/plays"/>
    <n v="100.45454545454547"/>
    <n v="110.5"/>
    <x v="3542"/>
    <x v="3556"/>
    <x v="1"/>
    <s v="plays"/>
  </r>
  <r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3543"/>
    <x v="3557"/>
    <x v="1"/>
    <s v="plays"/>
  </r>
  <r>
    <n v="350"/>
    <n v="504"/>
    <x v="0"/>
    <s v="GB"/>
    <s v="GBP"/>
    <n v="1435352400"/>
    <n v="1431718575"/>
    <b v="0"/>
    <n v="22"/>
    <b v="1"/>
    <s v="theater/plays"/>
    <n v="144"/>
    <n v="22.90909090909091"/>
    <x v="3544"/>
    <x v="3558"/>
    <x v="1"/>
    <s v="plays"/>
  </r>
  <r>
    <n v="1000"/>
    <n v="1035"/>
    <x v="0"/>
    <s v="AU"/>
    <s v="AUD"/>
    <n v="1438333080"/>
    <n v="1436408308"/>
    <b v="0"/>
    <n v="24"/>
    <b v="1"/>
    <s v="theater/plays"/>
    <n v="103.49999999999999"/>
    <n v="43.125"/>
    <x v="3545"/>
    <x v="3559"/>
    <x v="1"/>
    <s v="plays"/>
  </r>
  <r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3546"/>
    <x v="3560"/>
    <x v="1"/>
    <s v="plays"/>
  </r>
  <r>
    <n v="2500"/>
    <n v="2560"/>
    <x v="0"/>
    <s v="US"/>
    <s v="USD"/>
    <n v="1438799760"/>
    <n v="1437236378"/>
    <b v="0"/>
    <n v="54"/>
    <b v="1"/>
    <s v="theater/plays"/>
    <n v="102.4"/>
    <n v="47.407407407407405"/>
    <x v="3547"/>
    <x v="3561"/>
    <x v="1"/>
    <s v="plays"/>
  </r>
  <r>
    <n v="315"/>
    <n v="469"/>
    <x v="0"/>
    <s v="GB"/>
    <s v="GBP"/>
    <n v="1457906400"/>
    <n v="1457115427"/>
    <b v="0"/>
    <n v="31"/>
    <b v="1"/>
    <s v="theater/plays"/>
    <n v="148.88888888888889"/>
    <n v="15.129032258064516"/>
    <x v="3548"/>
    <x v="3562"/>
    <x v="1"/>
    <s v="plays"/>
  </r>
  <r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3549"/>
    <x v="3563"/>
    <x v="1"/>
    <s v="plays"/>
  </r>
  <r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3550"/>
    <x v="3564"/>
    <x v="1"/>
    <s v="plays"/>
  </r>
  <r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3551"/>
    <x v="3565"/>
    <x v="1"/>
    <s v="plays"/>
  </r>
  <r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3552"/>
    <x v="3566"/>
    <x v="1"/>
    <s v="plays"/>
  </r>
  <r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3553"/>
    <x v="3567"/>
    <x v="1"/>
    <s v="plays"/>
  </r>
  <r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3554"/>
    <x v="3568"/>
    <x v="1"/>
    <s v="plays"/>
  </r>
  <r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3555"/>
    <x v="3569"/>
    <x v="1"/>
    <s v="plays"/>
  </r>
  <r>
    <n v="2000"/>
    <n v="2287"/>
    <x v="0"/>
    <s v="US"/>
    <s v="USD"/>
    <n v="1420009200"/>
    <n v="1417593483"/>
    <b v="0"/>
    <n v="26"/>
    <b v="1"/>
    <s v="theater/plays"/>
    <n v="114.35"/>
    <n v="87.961538461538467"/>
    <x v="3556"/>
    <x v="3570"/>
    <x v="1"/>
    <s v="plays"/>
  </r>
  <r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3557"/>
    <x v="3571"/>
    <x v="1"/>
    <s v="plays"/>
  </r>
  <r>
    <n v="500"/>
    <n v="500"/>
    <x v="0"/>
    <s v="GB"/>
    <s v="GBP"/>
    <n v="1434894082"/>
    <n v="1432302082"/>
    <b v="0"/>
    <n v="9"/>
    <b v="1"/>
    <s v="theater/plays"/>
    <n v="100"/>
    <n v="55.555555555555557"/>
    <x v="3558"/>
    <x v="3572"/>
    <x v="1"/>
    <s v="plays"/>
  </r>
  <r>
    <n v="3000"/>
    <n v="3084"/>
    <x v="0"/>
    <s v="GB"/>
    <s v="GBP"/>
    <n v="1415440846"/>
    <n v="1412845246"/>
    <b v="0"/>
    <n v="78"/>
    <b v="1"/>
    <s v="theater/plays"/>
    <n v="102.8"/>
    <n v="39.53846153846154"/>
    <x v="3559"/>
    <x v="3573"/>
    <x v="1"/>
    <s v="plays"/>
  </r>
  <r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3560"/>
    <x v="3574"/>
    <x v="1"/>
    <s v="plays"/>
  </r>
  <r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3561"/>
    <x v="3575"/>
    <x v="1"/>
    <s v="plays"/>
  </r>
  <r>
    <n v="100"/>
    <n v="100"/>
    <x v="0"/>
    <s v="US"/>
    <s v="USD"/>
    <n v="1480947054"/>
    <n v="1475759454"/>
    <b v="0"/>
    <n v="5"/>
    <b v="1"/>
    <s v="theater/plays"/>
    <n v="100"/>
    <n v="20"/>
    <x v="3562"/>
    <x v="3576"/>
    <x v="1"/>
    <s v="plays"/>
  </r>
  <r>
    <n v="600"/>
    <n v="780"/>
    <x v="0"/>
    <s v="US"/>
    <s v="USD"/>
    <n v="1430029680"/>
    <n v="1427741583"/>
    <b v="0"/>
    <n v="27"/>
    <b v="1"/>
    <s v="theater/plays"/>
    <n v="130"/>
    <n v="28.888888888888889"/>
    <x v="3563"/>
    <x v="3577"/>
    <x v="1"/>
    <s v="plays"/>
  </r>
  <r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3564"/>
    <x v="3578"/>
    <x v="1"/>
    <s v="plays"/>
  </r>
  <r>
    <n v="500"/>
    <n v="500"/>
    <x v="0"/>
    <s v="GB"/>
    <s v="GBP"/>
    <n v="1459444656"/>
    <n v="1456856256"/>
    <b v="0"/>
    <n v="14"/>
    <b v="1"/>
    <s v="theater/plays"/>
    <n v="100"/>
    <n v="35.714285714285715"/>
    <x v="3565"/>
    <x v="3579"/>
    <x v="1"/>
    <s v="plays"/>
  </r>
  <r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3566"/>
    <x v="3580"/>
    <x v="1"/>
    <s v="plays"/>
  </r>
  <r>
    <n v="1500"/>
    <n v="1500"/>
    <x v="0"/>
    <s v="GB"/>
    <s v="GBP"/>
    <n v="1406719110"/>
    <n v="1405509510"/>
    <b v="0"/>
    <n v="45"/>
    <b v="1"/>
    <s v="theater/plays"/>
    <n v="100"/>
    <n v="33.333333333333336"/>
    <x v="3567"/>
    <x v="3581"/>
    <x v="1"/>
    <s v="plays"/>
  </r>
  <r>
    <n v="1000"/>
    <n v="2870"/>
    <x v="0"/>
    <s v="US"/>
    <s v="USD"/>
    <n v="1459822682"/>
    <n v="1458613082"/>
    <b v="0"/>
    <n v="49"/>
    <b v="1"/>
    <s v="theater/plays"/>
    <n v="287"/>
    <n v="58.571428571428569"/>
    <x v="3568"/>
    <x v="3582"/>
    <x v="1"/>
    <s v="plays"/>
  </r>
  <r>
    <n v="3000"/>
    <n v="3255"/>
    <x v="0"/>
    <s v="US"/>
    <s v="USD"/>
    <n v="1460970805"/>
    <n v="1455790405"/>
    <b v="0"/>
    <n v="24"/>
    <b v="1"/>
    <s v="theater/plays"/>
    <n v="108.5"/>
    <n v="135.625"/>
    <x v="3569"/>
    <x v="3583"/>
    <x v="1"/>
    <s v="plays"/>
  </r>
  <r>
    <n v="3000"/>
    <n v="3465"/>
    <x v="0"/>
    <s v="GB"/>
    <s v="GBP"/>
    <n v="1436772944"/>
    <n v="1434180944"/>
    <b v="0"/>
    <n v="112"/>
    <b v="1"/>
    <s v="theater/plays"/>
    <n v="115.5"/>
    <n v="30.9375"/>
    <x v="3570"/>
    <x v="3584"/>
    <x v="1"/>
    <s v="plays"/>
  </r>
  <r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3571"/>
    <x v="3585"/>
    <x v="1"/>
    <s v="plays"/>
  </r>
  <r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3572"/>
    <x v="3586"/>
    <x v="1"/>
    <s v="plays"/>
  </r>
  <r>
    <n v="500"/>
    <n v="633"/>
    <x v="0"/>
    <s v="GB"/>
    <s v="GBP"/>
    <n v="1467054000"/>
    <n v="1463144254"/>
    <b v="0"/>
    <n v="28"/>
    <b v="1"/>
    <s v="theater/plays"/>
    <n v="126.6"/>
    <n v="22.607142857142858"/>
    <x v="3573"/>
    <x v="3587"/>
    <x v="1"/>
    <s v="plays"/>
  </r>
  <r>
    <n v="200"/>
    <n v="201"/>
    <x v="0"/>
    <s v="GB"/>
    <s v="GBP"/>
    <n v="1430348400"/>
    <n v="1428436410"/>
    <b v="0"/>
    <n v="11"/>
    <b v="1"/>
    <s v="theater/plays"/>
    <n v="100.49999999999999"/>
    <n v="18.272727272727273"/>
    <x v="3574"/>
    <x v="3588"/>
    <x v="1"/>
    <s v="plays"/>
  </r>
  <r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3575"/>
    <x v="3589"/>
    <x v="1"/>
    <s v="plays"/>
  </r>
  <r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3576"/>
    <x v="3590"/>
    <x v="1"/>
    <s v="plays"/>
  </r>
  <r>
    <n v="700"/>
    <n v="1225"/>
    <x v="0"/>
    <s v="US"/>
    <s v="USD"/>
    <n v="1422075540"/>
    <n v="1419979544"/>
    <b v="0"/>
    <n v="18"/>
    <b v="1"/>
    <s v="theater/plays"/>
    <n v="175"/>
    <n v="68.055555555555557"/>
    <x v="3577"/>
    <x v="3591"/>
    <x v="1"/>
    <s v="plays"/>
  </r>
  <r>
    <n v="2000"/>
    <n v="2545"/>
    <x v="0"/>
    <s v="US"/>
    <s v="USD"/>
    <n v="1423630740"/>
    <n v="1418673307"/>
    <b v="0"/>
    <n v="35"/>
    <b v="1"/>
    <s v="theater/plays"/>
    <n v="127.25"/>
    <n v="72.714285714285708"/>
    <x v="3578"/>
    <x v="3592"/>
    <x v="1"/>
    <s v="plays"/>
  </r>
  <r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3579"/>
    <x v="3593"/>
    <x v="1"/>
    <s v="plays"/>
  </r>
  <r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3580"/>
    <x v="3594"/>
    <x v="1"/>
    <s v="plays"/>
  </r>
  <r>
    <n v="2600"/>
    <n v="3081"/>
    <x v="0"/>
    <s v="US"/>
    <s v="USD"/>
    <n v="1426229940"/>
    <n v="1423959123"/>
    <b v="0"/>
    <n v="62"/>
    <b v="1"/>
    <s v="theater/plays"/>
    <n v="118.5"/>
    <n v="49.693548387096776"/>
    <x v="3581"/>
    <x v="3595"/>
    <x v="1"/>
    <s v="plays"/>
  </r>
  <r>
    <n v="1100"/>
    <n v="1185"/>
    <x v="0"/>
    <s v="CA"/>
    <s v="CAD"/>
    <n v="1409072982"/>
    <n v="1407258582"/>
    <b v="0"/>
    <n v="15"/>
    <b v="1"/>
    <s v="theater/plays"/>
    <n v="107.72727272727273"/>
    <n v="79"/>
    <x v="3582"/>
    <x v="3596"/>
    <x v="1"/>
    <s v="plays"/>
  </r>
  <r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3583"/>
    <x v="3597"/>
    <x v="1"/>
    <s v="plays"/>
  </r>
  <r>
    <n v="1000"/>
    <n v="1101"/>
    <x v="0"/>
    <s v="US"/>
    <s v="USD"/>
    <n v="1409720340"/>
    <n v="1408129822"/>
    <b v="0"/>
    <n v="27"/>
    <b v="1"/>
    <s v="theater/plays"/>
    <n v="110.1"/>
    <n v="40.777777777777779"/>
    <x v="3584"/>
    <x v="3598"/>
    <x v="1"/>
    <s v="plays"/>
  </r>
  <r>
    <n v="500"/>
    <n v="1010"/>
    <x v="0"/>
    <s v="US"/>
    <s v="USD"/>
    <n v="1440892800"/>
    <n v="1438715077"/>
    <b v="0"/>
    <n v="17"/>
    <b v="1"/>
    <s v="theater/plays"/>
    <n v="202"/>
    <n v="59.411764705882355"/>
    <x v="3585"/>
    <x v="3599"/>
    <x v="1"/>
    <s v="plays"/>
  </r>
  <r>
    <n v="10"/>
    <n v="13"/>
    <x v="0"/>
    <s v="US"/>
    <s v="USD"/>
    <n v="1476390164"/>
    <n v="1473970964"/>
    <b v="0"/>
    <n v="4"/>
    <b v="1"/>
    <s v="theater/plays"/>
    <n v="130"/>
    <n v="3.25"/>
    <x v="3586"/>
    <x v="3600"/>
    <x v="1"/>
    <s v="plays"/>
  </r>
  <r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3587"/>
    <x v="3601"/>
    <x v="1"/>
    <s v="plays"/>
  </r>
  <r>
    <n v="4000"/>
    <n v="4002"/>
    <x v="0"/>
    <s v="US"/>
    <s v="USD"/>
    <n v="1463520479"/>
    <n v="1458336479"/>
    <b v="0"/>
    <n v="49"/>
    <b v="1"/>
    <s v="theater/plays"/>
    <n v="100.05"/>
    <n v="81.673469387755105"/>
    <x v="3588"/>
    <x v="3602"/>
    <x v="1"/>
    <s v="plays"/>
  </r>
  <r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3589"/>
    <x v="3603"/>
    <x v="1"/>
    <s v="plays"/>
  </r>
  <r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3590"/>
    <x v="3604"/>
    <x v="1"/>
    <s v="plays"/>
  </r>
  <r>
    <n v="250"/>
    <n v="460"/>
    <x v="0"/>
    <s v="GB"/>
    <s v="GBP"/>
    <n v="1455390126"/>
    <n v="1452798126"/>
    <b v="0"/>
    <n v="15"/>
    <b v="1"/>
    <s v="theater/plays"/>
    <n v="184"/>
    <n v="30.666666666666668"/>
    <x v="3591"/>
    <x v="3605"/>
    <x v="1"/>
    <s v="plays"/>
  </r>
  <r>
    <n v="3000"/>
    <n v="3908"/>
    <x v="0"/>
    <s v="GB"/>
    <s v="GBP"/>
    <n v="1471185057"/>
    <n v="1468593057"/>
    <b v="0"/>
    <n v="64"/>
    <b v="1"/>
    <s v="theater/plays"/>
    <n v="130.26666666666665"/>
    <n v="61.0625"/>
    <x v="3592"/>
    <x v="3606"/>
    <x v="1"/>
    <s v="plays"/>
  </r>
  <r>
    <n v="550"/>
    <n v="580"/>
    <x v="0"/>
    <s v="GB"/>
    <s v="GBP"/>
    <n v="1450137600"/>
    <n v="1448924882"/>
    <b v="0"/>
    <n v="20"/>
    <b v="1"/>
    <s v="theater/plays"/>
    <n v="105.45454545454544"/>
    <n v="29"/>
    <x v="3593"/>
    <x v="3607"/>
    <x v="1"/>
    <s v="plays"/>
  </r>
  <r>
    <n v="800"/>
    <n v="800"/>
    <x v="0"/>
    <s v="GB"/>
    <s v="GBP"/>
    <n v="1466172000"/>
    <n v="1463418090"/>
    <b v="0"/>
    <n v="27"/>
    <b v="1"/>
    <s v="theater/plays"/>
    <n v="100"/>
    <n v="29.62962962962963"/>
    <x v="3594"/>
    <x v="3608"/>
    <x v="1"/>
    <s v="plays"/>
  </r>
  <r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3595"/>
    <x v="3609"/>
    <x v="1"/>
    <s v="plays"/>
  </r>
  <r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3596"/>
    <x v="3610"/>
    <x v="1"/>
    <s v="plays"/>
  </r>
  <r>
    <n v="2500"/>
    <n v="3400"/>
    <x v="0"/>
    <s v="GB"/>
    <s v="GBP"/>
    <n v="1428483201"/>
    <n v="1425891201"/>
    <b v="0"/>
    <n v="51"/>
    <b v="1"/>
    <s v="theater/plays"/>
    <n v="136"/>
    <n v="66.666666666666671"/>
    <x v="3597"/>
    <x v="3611"/>
    <x v="1"/>
    <s v="plays"/>
  </r>
  <r>
    <n v="5000"/>
    <n v="7220"/>
    <x v="0"/>
    <s v="CA"/>
    <s v="CAD"/>
    <n v="1402334811"/>
    <n v="1401470811"/>
    <b v="0"/>
    <n v="57"/>
    <b v="1"/>
    <s v="theater/plays"/>
    <n v="144.4"/>
    <n v="126.66666666666667"/>
    <x v="3598"/>
    <x v="3612"/>
    <x v="1"/>
    <s v="plays"/>
  </r>
  <r>
    <n v="1250"/>
    <n v="1250"/>
    <x v="0"/>
    <s v="US"/>
    <s v="USD"/>
    <n v="1403964574"/>
    <n v="1401372574"/>
    <b v="0"/>
    <n v="20"/>
    <b v="1"/>
    <s v="theater/plays"/>
    <n v="100"/>
    <n v="62.5"/>
    <x v="3599"/>
    <x v="3613"/>
    <x v="1"/>
    <s v="plays"/>
  </r>
  <r>
    <n v="2500"/>
    <n v="2520"/>
    <x v="0"/>
    <s v="US"/>
    <s v="USD"/>
    <n v="1434675616"/>
    <n v="1432083616"/>
    <b v="0"/>
    <n v="71"/>
    <b v="1"/>
    <s v="theater/plays"/>
    <n v="100.8"/>
    <n v="35.492957746478872"/>
    <x v="3600"/>
    <x v="3614"/>
    <x v="1"/>
    <s v="plays"/>
  </r>
  <r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3601"/>
    <x v="3615"/>
    <x v="1"/>
    <s v="plays"/>
  </r>
  <r>
    <n v="2500"/>
    <n v="3120"/>
    <x v="0"/>
    <s v="GB"/>
    <s v="GBP"/>
    <n v="1426801664"/>
    <n v="1424213264"/>
    <b v="0"/>
    <n v="45"/>
    <b v="1"/>
    <s v="theater/plays"/>
    <n v="124.8"/>
    <n v="69.333333333333329"/>
    <x v="3602"/>
    <x v="3616"/>
    <x v="1"/>
    <s v="plays"/>
  </r>
  <r>
    <n v="740"/>
    <n v="880"/>
    <x v="0"/>
    <s v="GB"/>
    <s v="GBP"/>
    <n v="1488240000"/>
    <n v="1486996729"/>
    <b v="0"/>
    <n v="51"/>
    <b v="1"/>
    <s v="theater/plays"/>
    <n v="118.91891891891892"/>
    <n v="17.254901960784313"/>
    <x v="3603"/>
    <x v="3617"/>
    <x v="1"/>
    <s v="plays"/>
  </r>
  <r>
    <n v="2000"/>
    <n v="2020"/>
    <x v="0"/>
    <s v="GB"/>
    <s v="GBP"/>
    <n v="1433343850"/>
    <n v="1430751850"/>
    <b v="0"/>
    <n v="56"/>
    <b v="1"/>
    <s v="theater/plays"/>
    <n v="101"/>
    <n v="36.071428571428569"/>
    <x v="3604"/>
    <x v="3618"/>
    <x v="1"/>
    <s v="plays"/>
  </r>
  <r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3605"/>
    <x v="3619"/>
    <x v="1"/>
    <s v="plays"/>
  </r>
  <r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3606"/>
    <x v="3620"/>
    <x v="1"/>
    <s v="plays"/>
  </r>
  <r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3607"/>
    <x v="3621"/>
    <x v="1"/>
    <s v="plays"/>
  </r>
  <r>
    <n v="1000"/>
    <n v="1000.99"/>
    <x v="0"/>
    <s v="US"/>
    <s v="USD"/>
    <n v="1411874580"/>
    <n v="1409030371"/>
    <b v="0"/>
    <n v="21"/>
    <b v="1"/>
    <s v="theater/plays"/>
    <n v="100.099"/>
    <n v="47.666190476190479"/>
    <x v="3608"/>
    <x v="3622"/>
    <x v="1"/>
    <s v="plays"/>
  </r>
  <r>
    <n v="2500"/>
    <n v="3000"/>
    <x v="0"/>
    <s v="US"/>
    <s v="USD"/>
    <n v="1406358000"/>
    <n v="1404841270"/>
    <b v="0"/>
    <n v="34"/>
    <b v="1"/>
    <s v="theater/plays"/>
    <n v="120"/>
    <n v="88.235294117647058"/>
    <x v="3609"/>
    <x v="3623"/>
    <x v="1"/>
    <s v="plays"/>
  </r>
  <r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3610"/>
    <x v="3624"/>
    <x v="1"/>
    <s v="plays"/>
  </r>
  <r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3611"/>
    <x v="3625"/>
    <x v="1"/>
    <s v="plays"/>
  </r>
  <r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3612"/>
    <x v="3626"/>
    <x v="1"/>
    <s v="plays"/>
  </r>
  <r>
    <n v="2000"/>
    <n v="2000"/>
    <x v="0"/>
    <s v="US"/>
    <s v="USD"/>
    <n v="1463803140"/>
    <n v="1459446487"/>
    <b v="0"/>
    <n v="29"/>
    <b v="1"/>
    <s v="theater/plays"/>
    <n v="100"/>
    <n v="68.965517241379317"/>
    <x v="3613"/>
    <x v="3627"/>
    <x v="1"/>
    <s v="plays"/>
  </r>
  <r>
    <n v="100000"/>
    <n v="0"/>
    <x v="2"/>
    <s v="US"/>
    <s v="USD"/>
    <n v="1450040396"/>
    <n v="1444852796"/>
    <b v="0"/>
    <n v="0"/>
    <b v="0"/>
    <s v="theater/musical"/>
    <n v="0"/>
    <e v="#DIV/0!"/>
    <x v="3614"/>
    <x v="3628"/>
    <x v="1"/>
    <s v="musical"/>
  </r>
  <r>
    <n v="1000000"/>
    <n v="2"/>
    <x v="2"/>
    <s v="US"/>
    <s v="USD"/>
    <n v="1462467600"/>
    <n v="1457403364"/>
    <b v="0"/>
    <n v="2"/>
    <b v="0"/>
    <s v="theater/musical"/>
    <n v="1.9999999999999998E-4"/>
    <n v="1"/>
    <x v="3615"/>
    <x v="3629"/>
    <x v="1"/>
    <s v="musical"/>
  </r>
  <r>
    <n v="3000"/>
    <n v="1"/>
    <x v="2"/>
    <s v="GB"/>
    <s v="GBP"/>
    <n v="1417295990"/>
    <n v="1414700390"/>
    <b v="0"/>
    <n v="1"/>
    <b v="0"/>
    <s v="theater/musical"/>
    <n v="3.3333333333333333E-2"/>
    <n v="1"/>
    <x v="3616"/>
    <x v="3630"/>
    <x v="1"/>
    <s v="musical"/>
  </r>
  <r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3617"/>
    <x v="3631"/>
    <x v="1"/>
    <s v="musical"/>
  </r>
  <r>
    <n v="500"/>
    <n v="100"/>
    <x v="2"/>
    <s v="GB"/>
    <s v="GBP"/>
    <n v="1416781749"/>
    <n v="1415053749"/>
    <b v="0"/>
    <n v="1"/>
    <b v="0"/>
    <s v="theater/musical"/>
    <n v="20"/>
    <n v="100"/>
    <x v="3618"/>
    <x v="3632"/>
    <x v="1"/>
    <s v="musical"/>
  </r>
  <r>
    <n v="5000"/>
    <n v="1762"/>
    <x v="2"/>
    <s v="US"/>
    <s v="USD"/>
    <n v="1479517200"/>
    <n v="1475765867"/>
    <b v="0"/>
    <n v="31"/>
    <b v="0"/>
    <s v="theater/musical"/>
    <n v="35.24"/>
    <n v="56.838709677419352"/>
    <x v="3619"/>
    <x v="3633"/>
    <x v="1"/>
    <s v="musical"/>
  </r>
  <r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3620"/>
    <x v="3634"/>
    <x v="1"/>
    <s v="musical"/>
  </r>
  <r>
    <n v="3500"/>
    <n v="1276"/>
    <x v="2"/>
    <s v="US"/>
    <s v="USD"/>
    <n v="1461186676"/>
    <n v="1458594676"/>
    <b v="0"/>
    <n v="10"/>
    <b v="0"/>
    <s v="theater/musical"/>
    <n v="36.457142857142856"/>
    <n v="127.6"/>
    <x v="3621"/>
    <x v="3635"/>
    <x v="1"/>
    <s v="musical"/>
  </r>
  <r>
    <n v="150000"/>
    <n v="0"/>
    <x v="2"/>
    <s v="US"/>
    <s v="USD"/>
    <n v="1442248829"/>
    <n v="1439224829"/>
    <b v="0"/>
    <n v="0"/>
    <b v="0"/>
    <s v="theater/musical"/>
    <n v="0"/>
    <e v="#DIV/0!"/>
    <x v="3622"/>
    <x v="3636"/>
    <x v="1"/>
    <s v="musical"/>
  </r>
  <r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3623"/>
    <x v="3637"/>
    <x v="1"/>
    <s v="musical"/>
  </r>
  <r>
    <n v="3300"/>
    <n v="216"/>
    <x v="2"/>
    <s v="CA"/>
    <s v="CAD"/>
    <n v="1429456132"/>
    <n v="1424275732"/>
    <b v="0"/>
    <n v="2"/>
    <b v="0"/>
    <s v="theater/musical"/>
    <n v="6.5454545454545459"/>
    <n v="108"/>
    <x v="3624"/>
    <x v="3638"/>
    <x v="1"/>
    <s v="musical"/>
  </r>
  <r>
    <n v="25000"/>
    <n v="1"/>
    <x v="2"/>
    <s v="US"/>
    <s v="USD"/>
    <n v="1475853060"/>
    <n v="1470672906"/>
    <b v="0"/>
    <n v="1"/>
    <b v="0"/>
    <s v="theater/musical"/>
    <n v="4.0000000000000001E-3"/>
    <n v="1"/>
    <x v="3625"/>
    <x v="3639"/>
    <x v="1"/>
    <s v="musical"/>
  </r>
  <r>
    <n v="1000"/>
    <n v="55"/>
    <x v="2"/>
    <s v="US"/>
    <s v="USD"/>
    <n v="1431283530"/>
    <n v="1428691530"/>
    <b v="0"/>
    <n v="3"/>
    <b v="0"/>
    <s v="theater/musical"/>
    <n v="5.5"/>
    <n v="18.333333333333332"/>
    <x v="3626"/>
    <x v="3640"/>
    <x v="1"/>
    <s v="musical"/>
  </r>
  <r>
    <n v="3000"/>
    <n v="0"/>
    <x v="2"/>
    <s v="US"/>
    <s v="USD"/>
    <n v="1412485200"/>
    <n v="1410966179"/>
    <b v="0"/>
    <n v="0"/>
    <b v="0"/>
    <s v="theater/musical"/>
    <n v="0"/>
    <e v="#DIV/0!"/>
    <x v="3627"/>
    <x v="3641"/>
    <x v="1"/>
    <s v="musical"/>
  </r>
  <r>
    <n v="700"/>
    <n v="15"/>
    <x v="2"/>
    <s v="DE"/>
    <s v="EUR"/>
    <n v="1448902800"/>
    <n v="1445369727"/>
    <b v="0"/>
    <n v="2"/>
    <b v="0"/>
    <s v="theater/musical"/>
    <n v="2.1428571428571428"/>
    <n v="7.5"/>
    <x v="3628"/>
    <x v="3642"/>
    <x v="1"/>
    <s v="musical"/>
  </r>
  <r>
    <n v="25000"/>
    <n v="0"/>
    <x v="2"/>
    <s v="US"/>
    <s v="USD"/>
    <n v="1447734439"/>
    <n v="1444274839"/>
    <b v="0"/>
    <n v="0"/>
    <b v="0"/>
    <s v="theater/musical"/>
    <n v="0"/>
    <e v="#DIV/0!"/>
    <x v="3629"/>
    <x v="3643"/>
    <x v="1"/>
    <s v="musical"/>
  </r>
  <r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3630"/>
    <x v="3644"/>
    <x v="1"/>
    <s v="musical"/>
  </r>
  <r>
    <n v="1000"/>
    <n v="1"/>
    <x v="2"/>
    <s v="CA"/>
    <s v="CAD"/>
    <n v="1479773838"/>
    <n v="1477178238"/>
    <b v="0"/>
    <n v="1"/>
    <b v="0"/>
    <s v="theater/musical"/>
    <n v="0.1"/>
    <n v="1"/>
    <x v="3631"/>
    <x v="3645"/>
    <x v="1"/>
    <s v="musical"/>
  </r>
  <r>
    <n v="10000"/>
    <n v="481"/>
    <x v="2"/>
    <s v="US"/>
    <s v="USD"/>
    <n v="1434497400"/>
    <n v="1431770802"/>
    <b v="0"/>
    <n v="8"/>
    <b v="0"/>
    <s v="theater/musical"/>
    <n v="4.8099999999999996"/>
    <n v="60.125"/>
    <x v="3632"/>
    <x v="3646"/>
    <x v="1"/>
    <s v="musical"/>
  </r>
  <r>
    <n v="500"/>
    <n v="30"/>
    <x v="2"/>
    <s v="GB"/>
    <s v="GBP"/>
    <n v="1475258327"/>
    <n v="1471370327"/>
    <b v="0"/>
    <n v="2"/>
    <b v="0"/>
    <s v="theater/musical"/>
    <n v="6"/>
    <n v="15"/>
    <x v="3633"/>
    <x v="3647"/>
    <x v="1"/>
    <s v="musical"/>
  </r>
  <r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3634"/>
    <x v="3648"/>
    <x v="1"/>
    <s v="plays"/>
  </r>
  <r>
    <n v="750"/>
    <n v="780"/>
    <x v="0"/>
    <s v="CA"/>
    <s v="CAD"/>
    <n v="1402938394"/>
    <n v="1400691994"/>
    <b v="0"/>
    <n v="8"/>
    <b v="1"/>
    <s v="theater/plays"/>
    <n v="104"/>
    <n v="97.5"/>
    <x v="3635"/>
    <x v="3649"/>
    <x v="1"/>
    <s v="plays"/>
  </r>
  <r>
    <n v="500"/>
    <n v="500"/>
    <x v="0"/>
    <s v="GB"/>
    <s v="GBP"/>
    <n v="1454412584"/>
    <n v="1452598184"/>
    <b v="0"/>
    <n v="17"/>
    <b v="1"/>
    <s v="theater/plays"/>
    <n v="100"/>
    <n v="29.411764705882351"/>
    <x v="3636"/>
    <x v="3650"/>
    <x v="1"/>
    <s v="plays"/>
  </r>
  <r>
    <n v="500"/>
    <n v="520"/>
    <x v="0"/>
    <s v="US"/>
    <s v="USD"/>
    <n v="1407686340"/>
    <n v="1404833442"/>
    <b v="0"/>
    <n v="9"/>
    <b v="1"/>
    <s v="theater/plays"/>
    <n v="104"/>
    <n v="57.777777777777779"/>
    <x v="3637"/>
    <x v="3651"/>
    <x v="1"/>
    <s v="plays"/>
  </r>
  <r>
    <n v="300"/>
    <n v="752"/>
    <x v="0"/>
    <s v="CA"/>
    <s v="CAD"/>
    <n v="1472097540"/>
    <n v="1471188502"/>
    <b v="0"/>
    <n v="17"/>
    <b v="1"/>
    <s v="theater/plays"/>
    <n v="250.66666666666669"/>
    <n v="44.235294117647058"/>
    <x v="3638"/>
    <x v="3652"/>
    <x v="1"/>
    <s v="plays"/>
  </r>
  <r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3639"/>
    <x v="3653"/>
    <x v="1"/>
    <s v="plays"/>
  </r>
  <r>
    <n v="1500"/>
    <n v="2616"/>
    <x v="0"/>
    <s v="GB"/>
    <s v="GBP"/>
    <n v="1459702800"/>
    <n v="1457690386"/>
    <b v="0"/>
    <n v="38"/>
    <b v="1"/>
    <s v="theater/plays"/>
    <n v="174.4"/>
    <n v="68.84210526315789"/>
    <x v="3640"/>
    <x v="3654"/>
    <x v="1"/>
    <s v="plays"/>
  </r>
  <r>
    <n v="5000"/>
    <n v="5813"/>
    <x v="0"/>
    <s v="US"/>
    <s v="USD"/>
    <n v="1437202740"/>
    <n v="1434654998"/>
    <b v="0"/>
    <n v="79"/>
    <b v="1"/>
    <s v="theater/plays"/>
    <n v="116.26"/>
    <n v="73.582278481012665"/>
    <x v="3641"/>
    <x v="3655"/>
    <x v="1"/>
    <s v="plays"/>
  </r>
  <r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3642"/>
    <x v="3656"/>
    <x v="1"/>
    <s v="plays"/>
  </r>
  <r>
    <n v="2000"/>
    <n v="2215"/>
    <x v="0"/>
    <s v="DK"/>
    <s v="DKK"/>
    <n v="1464817320"/>
    <n v="1462806419"/>
    <b v="0"/>
    <n v="20"/>
    <b v="1"/>
    <s v="theater/plays"/>
    <n v="110.75"/>
    <n v="110.75"/>
    <x v="3643"/>
    <x v="3657"/>
    <x v="1"/>
    <s v="plays"/>
  </r>
  <r>
    <n v="1500"/>
    <n v="1510"/>
    <x v="0"/>
    <s v="US"/>
    <s v="USD"/>
    <n v="1404273540"/>
    <n v="1400272580"/>
    <b v="0"/>
    <n v="20"/>
    <b v="1"/>
    <s v="theater/plays"/>
    <n v="100.66666666666666"/>
    <n v="75.5"/>
    <x v="3644"/>
    <x v="3658"/>
    <x v="1"/>
    <s v="plays"/>
  </r>
  <r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3645"/>
    <x v="3659"/>
    <x v="1"/>
    <s v="plays"/>
  </r>
  <r>
    <n v="250"/>
    <n v="250"/>
    <x v="0"/>
    <s v="GB"/>
    <s v="GBP"/>
    <n v="1419368925"/>
    <n v="1417208925"/>
    <b v="0"/>
    <n v="22"/>
    <b v="1"/>
    <s v="theater/plays"/>
    <n v="100"/>
    <n v="11.363636363636363"/>
    <x v="3646"/>
    <x v="3660"/>
    <x v="1"/>
    <s v="plays"/>
  </r>
  <r>
    <n v="3000"/>
    <n v="3330"/>
    <x v="0"/>
    <s v="US"/>
    <s v="USD"/>
    <n v="1460260800"/>
    <n v="1458336672"/>
    <b v="0"/>
    <n v="36"/>
    <b v="1"/>
    <s v="theater/plays"/>
    <n v="111.00000000000001"/>
    <n v="92.5"/>
    <x v="3647"/>
    <x v="3661"/>
    <x v="1"/>
    <s v="plays"/>
  </r>
  <r>
    <n v="8000"/>
    <n v="8114"/>
    <x v="0"/>
    <s v="CA"/>
    <s v="CAD"/>
    <n v="1427775414"/>
    <n v="1425187014"/>
    <b v="0"/>
    <n v="40"/>
    <b v="1"/>
    <s v="theater/plays"/>
    <n v="101.42500000000001"/>
    <n v="202.85"/>
    <x v="3648"/>
    <x v="3662"/>
    <x v="1"/>
    <s v="plays"/>
  </r>
  <r>
    <n v="225"/>
    <n v="234"/>
    <x v="0"/>
    <s v="GB"/>
    <s v="GBP"/>
    <n v="1482321030"/>
    <n v="1477133430"/>
    <b v="0"/>
    <n v="9"/>
    <b v="1"/>
    <s v="theater/plays"/>
    <n v="104"/>
    <n v="26"/>
    <x v="3649"/>
    <x v="3663"/>
    <x v="1"/>
    <s v="plays"/>
  </r>
  <r>
    <n v="800"/>
    <n v="875"/>
    <x v="0"/>
    <s v="US"/>
    <s v="USD"/>
    <n v="1466056689"/>
    <n v="1464847089"/>
    <b v="0"/>
    <n v="19"/>
    <b v="1"/>
    <s v="theater/plays"/>
    <n v="109.375"/>
    <n v="46.05263157894737"/>
    <x v="3650"/>
    <x v="3664"/>
    <x v="1"/>
    <s v="plays"/>
  </r>
  <r>
    <n v="620"/>
    <n v="714"/>
    <x v="0"/>
    <s v="FR"/>
    <s v="EUR"/>
    <n v="1446062040"/>
    <n v="1445109822"/>
    <b v="0"/>
    <n v="14"/>
    <b v="1"/>
    <s v="theater/plays"/>
    <n v="115.16129032258064"/>
    <n v="51"/>
    <x v="3651"/>
    <x v="3665"/>
    <x v="1"/>
    <s v="plays"/>
  </r>
  <r>
    <n v="1200"/>
    <n v="1200"/>
    <x v="0"/>
    <s v="US"/>
    <s v="USD"/>
    <n v="1406185200"/>
    <n v="1404337382"/>
    <b v="0"/>
    <n v="38"/>
    <b v="1"/>
    <s v="theater/plays"/>
    <n v="100"/>
    <n v="31.578947368421051"/>
    <x v="3652"/>
    <x v="3666"/>
    <x v="1"/>
    <s v="plays"/>
  </r>
  <r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3653"/>
    <x v="3667"/>
    <x v="1"/>
    <s v="plays"/>
  </r>
  <r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3654"/>
    <x v="3668"/>
    <x v="1"/>
    <s v="plays"/>
  </r>
  <r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3655"/>
    <x v="3669"/>
    <x v="1"/>
    <s v="plays"/>
  </r>
  <r>
    <n v="220"/>
    <n v="241"/>
    <x v="0"/>
    <s v="GB"/>
    <s v="GBP"/>
    <n v="1433113200"/>
    <n v="1431951611"/>
    <b v="0"/>
    <n v="12"/>
    <b v="1"/>
    <s v="theater/plays"/>
    <n v="109.54545454545455"/>
    <n v="20.083333333333332"/>
    <x v="3656"/>
    <x v="3670"/>
    <x v="1"/>
    <s v="plays"/>
  </r>
  <r>
    <n v="3500"/>
    <n v="3530"/>
    <x v="0"/>
    <s v="US"/>
    <s v="USD"/>
    <n v="1405915140"/>
    <n v="1404140667"/>
    <b v="0"/>
    <n v="40"/>
    <b v="1"/>
    <s v="theater/plays"/>
    <n v="100.85714285714286"/>
    <n v="88.25"/>
    <x v="3657"/>
    <x v="3671"/>
    <x v="1"/>
    <s v="plays"/>
  </r>
  <r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3658"/>
    <x v="3672"/>
    <x v="1"/>
    <s v="plays"/>
  </r>
  <r>
    <n v="4000"/>
    <n v="4545"/>
    <x v="0"/>
    <s v="GB"/>
    <s v="GBP"/>
    <n v="1415191920"/>
    <n v="1412233497"/>
    <b v="0"/>
    <n v="114"/>
    <b v="1"/>
    <s v="theater/plays"/>
    <n v="113.625"/>
    <n v="39.868421052631582"/>
    <x v="3659"/>
    <x v="3673"/>
    <x v="1"/>
    <s v="plays"/>
  </r>
  <r>
    <n v="4500"/>
    <n v="4500"/>
    <x v="0"/>
    <s v="DE"/>
    <s v="EUR"/>
    <n v="1472936229"/>
    <n v="1467752229"/>
    <b v="0"/>
    <n v="31"/>
    <b v="1"/>
    <s v="theater/plays"/>
    <n v="100"/>
    <n v="145.16129032258064"/>
    <x v="3660"/>
    <x v="3674"/>
    <x v="1"/>
    <s v="plays"/>
  </r>
  <r>
    <n v="50"/>
    <n v="70"/>
    <x v="0"/>
    <s v="GB"/>
    <s v="GBP"/>
    <n v="1463353200"/>
    <n v="1462285182"/>
    <b v="0"/>
    <n v="3"/>
    <b v="1"/>
    <s v="theater/plays"/>
    <n v="140"/>
    <n v="23.333333333333332"/>
    <x v="3661"/>
    <x v="3675"/>
    <x v="1"/>
    <s v="plays"/>
  </r>
  <r>
    <n v="800"/>
    <n v="1030"/>
    <x v="0"/>
    <s v="US"/>
    <s v="USD"/>
    <n v="1410550484"/>
    <n v="1408995284"/>
    <b v="0"/>
    <n v="16"/>
    <b v="1"/>
    <s v="theater/plays"/>
    <n v="128.75"/>
    <n v="64.375"/>
    <x v="3662"/>
    <x v="3676"/>
    <x v="1"/>
    <s v="plays"/>
  </r>
  <r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3663"/>
    <x v="3677"/>
    <x v="1"/>
    <s v="plays"/>
  </r>
  <r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3664"/>
    <x v="3678"/>
    <x v="1"/>
    <s v="plays"/>
  </r>
  <r>
    <n v="2000"/>
    <n v="2202"/>
    <x v="0"/>
    <s v="US"/>
    <s v="USD"/>
    <n v="1404190740"/>
    <n v="1401214581"/>
    <b v="0"/>
    <n v="30"/>
    <b v="1"/>
    <s v="theater/plays"/>
    <n v="110.1"/>
    <n v="73.400000000000006"/>
    <x v="3665"/>
    <x v="3679"/>
    <x v="1"/>
    <s v="plays"/>
  </r>
  <r>
    <n v="3000"/>
    <n v="3383"/>
    <x v="0"/>
    <s v="US"/>
    <s v="USD"/>
    <n v="1475664834"/>
    <n v="1473850434"/>
    <b v="0"/>
    <n v="34"/>
    <b v="1"/>
    <s v="theater/plays"/>
    <n v="112.76666666666667"/>
    <n v="99.5"/>
    <x v="3666"/>
    <x v="3680"/>
    <x v="1"/>
    <s v="plays"/>
  </r>
  <r>
    <n v="1000"/>
    <n v="1119"/>
    <x v="0"/>
    <s v="US"/>
    <s v="USD"/>
    <n v="1452872290"/>
    <n v="1452008290"/>
    <b v="0"/>
    <n v="18"/>
    <b v="1"/>
    <s v="theater/plays"/>
    <n v="111.9"/>
    <n v="62.166666666666664"/>
    <x v="3667"/>
    <x v="3681"/>
    <x v="1"/>
    <s v="plays"/>
  </r>
  <r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3668"/>
    <x v="3682"/>
    <x v="1"/>
    <s v="plays"/>
  </r>
  <r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3669"/>
    <x v="3683"/>
    <x v="1"/>
    <s v="plays"/>
  </r>
  <r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3670"/>
    <x v="3684"/>
    <x v="1"/>
    <s v="plays"/>
  </r>
  <r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3671"/>
    <x v="3685"/>
    <x v="1"/>
    <s v="plays"/>
  </r>
  <r>
    <n v="350"/>
    <n v="355"/>
    <x v="0"/>
    <s v="US"/>
    <s v="USD"/>
    <n v="1440820740"/>
    <n v="1439567660"/>
    <b v="0"/>
    <n v="6"/>
    <b v="1"/>
    <s v="theater/plays"/>
    <n v="101.42857142857142"/>
    <n v="59.166666666666664"/>
    <x v="3672"/>
    <x v="3686"/>
    <x v="1"/>
    <s v="plays"/>
  </r>
  <r>
    <n v="5000"/>
    <n v="5012.25"/>
    <x v="0"/>
    <s v="US"/>
    <s v="USD"/>
    <n v="1403846055"/>
    <n v="1401254055"/>
    <b v="0"/>
    <n v="25"/>
    <b v="1"/>
    <s v="theater/plays"/>
    <n v="100.245"/>
    <n v="200.49"/>
    <x v="3673"/>
    <x v="3687"/>
    <x v="1"/>
    <s v="plays"/>
  </r>
  <r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3674"/>
    <x v="3688"/>
    <x v="1"/>
    <s v="plays"/>
  </r>
  <r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3675"/>
    <x v="3689"/>
    <x v="1"/>
    <s v="plays"/>
  </r>
  <r>
    <n v="1500"/>
    <n v="1800"/>
    <x v="0"/>
    <s v="US"/>
    <s v="USD"/>
    <n v="1417101683"/>
    <n v="1414506083"/>
    <b v="0"/>
    <n v="31"/>
    <b v="1"/>
    <s v="theater/plays"/>
    <n v="120"/>
    <n v="58.064516129032256"/>
    <x v="3676"/>
    <x v="3690"/>
    <x v="1"/>
    <s v="plays"/>
  </r>
  <r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3677"/>
    <x v="3691"/>
    <x v="1"/>
    <s v="plays"/>
  </r>
  <r>
    <n v="1000"/>
    <n v="1260"/>
    <x v="0"/>
    <s v="US"/>
    <s v="USD"/>
    <n v="1411084800"/>
    <n v="1410304179"/>
    <b v="0"/>
    <n v="17"/>
    <b v="1"/>
    <s v="theater/plays"/>
    <n v="126"/>
    <n v="74.117647058823536"/>
    <x v="3678"/>
    <x v="3692"/>
    <x v="1"/>
    <s v="plays"/>
  </r>
  <r>
    <n v="333"/>
    <n v="430"/>
    <x v="0"/>
    <s v="GB"/>
    <s v="GBP"/>
    <n v="1448922600"/>
    <n v="1446352529"/>
    <b v="0"/>
    <n v="14"/>
    <b v="1"/>
    <s v="theater/plays"/>
    <n v="129.12912912912913"/>
    <n v="30.714285714285715"/>
    <x v="3679"/>
    <x v="3693"/>
    <x v="1"/>
    <s v="plays"/>
  </r>
  <r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3680"/>
    <x v="3694"/>
    <x v="1"/>
    <s v="plays"/>
  </r>
  <r>
    <n v="4000"/>
    <n v="4005"/>
    <x v="0"/>
    <s v="US"/>
    <s v="USD"/>
    <n v="1421009610"/>
    <n v="1419281610"/>
    <b v="0"/>
    <n v="33"/>
    <b v="1"/>
    <s v="theater/plays"/>
    <n v="100.125"/>
    <n v="121.36363636363636"/>
    <x v="3681"/>
    <x v="3695"/>
    <x v="1"/>
    <s v="plays"/>
  </r>
  <r>
    <n v="2000"/>
    <n v="3100"/>
    <x v="0"/>
    <s v="GB"/>
    <s v="GBP"/>
    <n v="1423838916"/>
    <n v="1418654916"/>
    <b v="0"/>
    <n v="78"/>
    <b v="1"/>
    <s v="theater/plays"/>
    <n v="155"/>
    <n v="39.743589743589745"/>
    <x v="3682"/>
    <x v="3696"/>
    <x v="1"/>
    <s v="plays"/>
  </r>
  <r>
    <n v="2000"/>
    <n v="2160"/>
    <x v="0"/>
    <s v="GB"/>
    <s v="GBP"/>
    <n v="1462878648"/>
    <n v="1461064248"/>
    <b v="0"/>
    <n v="30"/>
    <b v="1"/>
    <s v="theater/plays"/>
    <n v="108"/>
    <n v="72"/>
    <x v="3683"/>
    <x v="3697"/>
    <x v="1"/>
    <s v="plays"/>
  </r>
  <r>
    <n v="5000"/>
    <n v="5526"/>
    <x v="0"/>
    <s v="US"/>
    <s v="USD"/>
    <n v="1456946487"/>
    <n v="1454354487"/>
    <b v="0"/>
    <n v="136"/>
    <b v="1"/>
    <s v="theater/plays"/>
    <n v="110.52"/>
    <n v="40.632352941176471"/>
    <x v="3684"/>
    <x v="3698"/>
    <x v="1"/>
    <s v="plays"/>
  </r>
  <r>
    <n v="2500"/>
    <n v="2520"/>
    <x v="0"/>
    <s v="US"/>
    <s v="USD"/>
    <n v="1413383216"/>
    <n v="1410791216"/>
    <b v="0"/>
    <n v="40"/>
    <b v="1"/>
    <s v="theater/plays"/>
    <n v="100.8"/>
    <n v="63"/>
    <x v="3685"/>
    <x v="3699"/>
    <x v="1"/>
    <s v="plays"/>
  </r>
  <r>
    <n v="500"/>
    <n v="606"/>
    <x v="0"/>
    <s v="US"/>
    <s v="USD"/>
    <n v="1412092800"/>
    <n v="1409493800"/>
    <b v="0"/>
    <n v="18"/>
    <b v="1"/>
    <s v="theater/plays"/>
    <n v="121.2"/>
    <n v="33.666666666666664"/>
    <x v="3686"/>
    <x v="3700"/>
    <x v="1"/>
    <s v="plays"/>
  </r>
  <r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3687"/>
    <x v="3701"/>
    <x v="1"/>
    <s v="plays"/>
  </r>
  <r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3688"/>
    <x v="3702"/>
    <x v="1"/>
    <s v="plays"/>
  </r>
  <r>
    <n v="1050"/>
    <n v="1296"/>
    <x v="0"/>
    <s v="US"/>
    <s v="USD"/>
    <n v="1471071540"/>
    <n v="1467720388"/>
    <b v="0"/>
    <n v="30"/>
    <b v="1"/>
    <s v="theater/plays"/>
    <n v="123.42857142857142"/>
    <n v="43.2"/>
    <x v="3689"/>
    <x v="3703"/>
    <x v="1"/>
    <s v="plays"/>
  </r>
  <r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3690"/>
    <x v="3704"/>
    <x v="1"/>
    <s v="plays"/>
  </r>
  <r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3691"/>
    <x v="3705"/>
    <x v="1"/>
    <s v="plays"/>
  </r>
  <r>
    <n v="1500"/>
    <n v="1820"/>
    <x v="0"/>
    <s v="US"/>
    <s v="USD"/>
    <n v="1410558949"/>
    <n v="1409262949"/>
    <b v="0"/>
    <n v="13"/>
    <b v="1"/>
    <s v="theater/plays"/>
    <n v="121.33333333333334"/>
    <n v="140"/>
    <x v="3692"/>
    <x v="3706"/>
    <x v="1"/>
    <s v="plays"/>
  </r>
  <r>
    <n v="1000"/>
    <n v="1860"/>
    <x v="0"/>
    <s v="US"/>
    <s v="USD"/>
    <n v="1469165160"/>
    <n v="1467335378"/>
    <b v="0"/>
    <n v="23"/>
    <b v="1"/>
    <s v="theater/plays"/>
    <n v="186"/>
    <n v="80.869565217391298"/>
    <x v="3693"/>
    <x v="3707"/>
    <x v="1"/>
    <s v="plays"/>
  </r>
  <r>
    <n v="700"/>
    <n v="2100"/>
    <x v="0"/>
    <s v="US"/>
    <s v="USD"/>
    <n v="1404444286"/>
    <n v="1403234686"/>
    <b v="0"/>
    <n v="39"/>
    <b v="1"/>
    <s v="theater/plays"/>
    <n v="300"/>
    <n v="53.846153846153847"/>
    <x v="3694"/>
    <x v="3708"/>
    <x v="1"/>
    <s v="plays"/>
  </r>
  <r>
    <n v="1000"/>
    <n v="1082.5"/>
    <x v="0"/>
    <s v="GB"/>
    <s v="GBP"/>
    <n v="1403715546"/>
    <n v="1401123546"/>
    <b v="0"/>
    <n v="35"/>
    <b v="1"/>
    <s v="theater/plays"/>
    <n v="108.25"/>
    <n v="30.928571428571427"/>
    <x v="3695"/>
    <x v="3709"/>
    <x v="1"/>
    <s v="plays"/>
  </r>
  <r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3696"/>
    <x v="3710"/>
    <x v="1"/>
    <s v="plays"/>
  </r>
  <r>
    <n v="500"/>
    <n v="570"/>
    <x v="0"/>
    <s v="US"/>
    <s v="USD"/>
    <n v="1402848000"/>
    <n v="1400606573"/>
    <b v="0"/>
    <n v="21"/>
    <b v="1"/>
    <s v="theater/plays"/>
    <n v="113.99999999999999"/>
    <n v="27.142857142857142"/>
    <x v="3174"/>
    <x v="3711"/>
    <x v="1"/>
    <s v="plays"/>
  </r>
  <r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3697"/>
    <x v="3712"/>
    <x v="1"/>
    <s v="plays"/>
  </r>
  <r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3698"/>
    <x v="3713"/>
    <x v="1"/>
    <s v="plays"/>
  </r>
  <r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3699"/>
    <x v="3714"/>
    <x v="1"/>
    <s v="plays"/>
  </r>
  <r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3700"/>
    <x v="3715"/>
    <x v="1"/>
    <s v="plays"/>
  </r>
  <r>
    <n v="800"/>
    <n v="1246"/>
    <x v="0"/>
    <s v="US"/>
    <s v="USD"/>
    <n v="1453411109"/>
    <n v="1450819109"/>
    <b v="0"/>
    <n v="24"/>
    <b v="1"/>
    <s v="theater/plays"/>
    <n v="155.75"/>
    <n v="51.916666666666664"/>
    <x v="3701"/>
    <x v="3716"/>
    <x v="1"/>
    <s v="plays"/>
  </r>
  <r>
    <n v="4000"/>
    <n v="4030"/>
    <x v="0"/>
    <s v="GB"/>
    <s v="GBP"/>
    <n v="1431204449"/>
    <n v="1428526049"/>
    <b v="0"/>
    <n v="13"/>
    <b v="1"/>
    <s v="theater/plays"/>
    <n v="100.75"/>
    <n v="310"/>
    <x v="3702"/>
    <x v="3717"/>
    <x v="1"/>
    <s v="plays"/>
  </r>
  <r>
    <n v="500"/>
    <n v="1197"/>
    <x v="0"/>
    <s v="GB"/>
    <s v="GBP"/>
    <n v="1425057075"/>
    <n v="1422465075"/>
    <b v="0"/>
    <n v="46"/>
    <b v="1"/>
    <s v="theater/plays"/>
    <n v="239.4"/>
    <n v="26.021739130434781"/>
    <x v="3703"/>
    <x v="3718"/>
    <x v="1"/>
    <s v="plays"/>
  </r>
  <r>
    <n v="200"/>
    <n v="420"/>
    <x v="0"/>
    <s v="GB"/>
    <s v="GBP"/>
    <n v="1434994266"/>
    <n v="1432402266"/>
    <b v="0"/>
    <n v="4"/>
    <b v="1"/>
    <s v="theater/plays"/>
    <n v="210"/>
    <n v="105"/>
    <x v="3704"/>
    <x v="3719"/>
    <x v="1"/>
    <s v="plays"/>
  </r>
  <r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3705"/>
    <x v="3720"/>
    <x v="1"/>
    <s v="plays"/>
  </r>
  <r>
    <n v="5000"/>
    <n v="5040"/>
    <x v="0"/>
    <s v="US"/>
    <s v="USD"/>
    <n v="1415230084"/>
    <n v="1413412084"/>
    <b v="0"/>
    <n v="44"/>
    <b v="1"/>
    <s v="theater/plays"/>
    <n v="100.8"/>
    <n v="114.54545454545455"/>
    <x v="3706"/>
    <x v="3721"/>
    <x v="1"/>
    <s v="plays"/>
  </r>
  <r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3707"/>
    <x v="3722"/>
    <x v="1"/>
    <s v="plays"/>
  </r>
  <r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3708"/>
    <x v="3723"/>
    <x v="1"/>
    <s v="plays"/>
  </r>
  <r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3709"/>
    <x v="3724"/>
    <x v="1"/>
    <s v="plays"/>
  </r>
  <r>
    <n v="300"/>
    <n v="381"/>
    <x v="0"/>
    <s v="GB"/>
    <s v="GBP"/>
    <n v="1455831000"/>
    <n v="1454366467"/>
    <b v="0"/>
    <n v="15"/>
    <b v="1"/>
    <s v="theater/plays"/>
    <n v="127"/>
    <n v="25.4"/>
    <x v="3710"/>
    <x v="3725"/>
    <x v="1"/>
    <s v="plays"/>
  </r>
  <r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3711"/>
    <x v="3726"/>
    <x v="1"/>
    <s v="plays"/>
  </r>
  <r>
    <n v="2000"/>
    <n v="2015"/>
    <x v="0"/>
    <s v="US"/>
    <s v="USD"/>
    <n v="1476939300"/>
    <n v="1474273294"/>
    <b v="0"/>
    <n v="33"/>
    <b v="1"/>
    <s v="theater/plays"/>
    <n v="100.75"/>
    <n v="61.060606060606062"/>
    <x v="3712"/>
    <x v="3727"/>
    <x v="1"/>
    <s v="plays"/>
  </r>
  <r>
    <n v="20000"/>
    <n v="1862"/>
    <x v="2"/>
    <s v="US"/>
    <s v="USD"/>
    <n v="1439957176"/>
    <n v="1437365176"/>
    <b v="0"/>
    <n v="31"/>
    <b v="0"/>
    <s v="theater/plays"/>
    <n v="9.31"/>
    <n v="60.064516129032256"/>
    <x v="3713"/>
    <x v="3728"/>
    <x v="1"/>
    <s v="plays"/>
  </r>
  <r>
    <n v="5000"/>
    <n v="362"/>
    <x v="2"/>
    <s v="US"/>
    <s v="USD"/>
    <n v="1427082912"/>
    <n v="1423198512"/>
    <b v="0"/>
    <n v="5"/>
    <b v="0"/>
    <s v="theater/plays"/>
    <n v="7.24"/>
    <n v="72.400000000000006"/>
    <x v="3714"/>
    <x v="3729"/>
    <x v="1"/>
    <s v="plays"/>
  </r>
  <r>
    <n v="1000"/>
    <n v="100"/>
    <x v="2"/>
    <s v="US"/>
    <s v="USD"/>
    <n v="1439828159"/>
    <n v="1437236159"/>
    <b v="0"/>
    <n v="1"/>
    <b v="0"/>
    <s v="theater/plays"/>
    <n v="10"/>
    <n v="100"/>
    <x v="3715"/>
    <x v="3730"/>
    <x v="1"/>
    <s v="plays"/>
  </r>
  <r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3716"/>
    <x v="3731"/>
    <x v="1"/>
    <s v="plays"/>
  </r>
  <r>
    <n v="850"/>
    <n v="131"/>
    <x v="2"/>
    <s v="NL"/>
    <s v="EUR"/>
    <n v="1422100800"/>
    <n v="1416932133"/>
    <b v="0"/>
    <n v="4"/>
    <b v="0"/>
    <s v="theater/plays"/>
    <n v="15.411764705882353"/>
    <n v="32.75"/>
    <x v="3717"/>
    <x v="3732"/>
    <x v="1"/>
    <s v="plays"/>
  </r>
  <r>
    <n v="1500"/>
    <n v="0"/>
    <x v="2"/>
    <s v="US"/>
    <s v="USD"/>
    <n v="1429396200"/>
    <n v="1428539708"/>
    <b v="0"/>
    <n v="0"/>
    <b v="0"/>
    <s v="theater/plays"/>
    <n v="0"/>
    <e v="#DIV/0!"/>
    <x v="3718"/>
    <x v="3733"/>
    <x v="1"/>
    <s v="plays"/>
  </r>
  <r>
    <n v="1500"/>
    <n v="427"/>
    <x v="2"/>
    <s v="US"/>
    <s v="USD"/>
    <n v="1432589896"/>
    <n v="1427405896"/>
    <b v="0"/>
    <n v="7"/>
    <b v="0"/>
    <s v="theater/plays"/>
    <n v="28.466666666666669"/>
    <n v="61"/>
    <x v="3719"/>
    <x v="3734"/>
    <x v="1"/>
    <s v="plays"/>
  </r>
  <r>
    <n v="150"/>
    <n v="20"/>
    <x v="2"/>
    <s v="GB"/>
    <s v="GBP"/>
    <n v="1432831089"/>
    <n v="1430239089"/>
    <b v="0"/>
    <n v="2"/>
    <b v="0"/>
    <s v="theater/plays"/>
    <n v="13.333333333333334"/>
    <n v="10"/>
    <x v="3720"/>
    <x v="3735"/>
    <x v="1"/>
    <s v="plays"/>
  </r>
  <r>
    <n v="1500"/>
    <n v="10"/>
    <x v="2"/>
    <s v="GB"/>
    <s v="GBP"/>
    <n v="1427133600"/>
    <n v="1423847093"/>
    <b v="0"/>
    <n v="1"/>
    <b v="0"/>
    <s v="theater/plays"/>
    <n v="0.66666666666666674"/>
    <n v="10"/>
    <x v="3721"/>
    <x v="3736"/>
    <x v="1"/>
    <s v="plays"/>
  </r>
  <r>
    <n v="700"/>
    <n v="150"/>
    <x v="2"/>
    <s v="US"/>
    <s v="USD"/>
    <n v="1447311540"/>
    <n v="1445358903"/>
    <b v="0"/>
    <n v="4"/>
    <b v="0"/>
    <s v="theater/plays"/>
    <n v="21.428571428571427"/>
    <n v="37.5"/>
    <x v="3722"/>
    <x v="3737"/>
    <x v="1"/>
    <s v="plays"/>
  </r>
  <r>
    <n v="1500"/>
    <n v="270"/>
    <x v="2"/>
    <s v="GB"/>
    <s v="GBP"/>
    <n v="1405461600"/>
    <n v="1403562705"/>
    <b v="0"/>
    <n v="6"/>
    <b v="0"/>
    <s v="theater/plays"/>
    <n v="18"/>
    <n v="45"/>
    <x v="3723"/>
    <x v="3738"/>
    <x v="1"/>
    <s v="plays"/>
  </r>
  <r>
    <n v="4000"/>
    <n v="805"/>
    <x v="2"/>
    <s v="GB"/>
    <s v="GBP"/>
    <n v="1468752468"/>
    <n v="1467024468"/>
    <b v="0"/>
    <n v="8"/>
    <b v="0"/>
    <s v="theater/plays"/>
    <n v="20.125"/>
    <n v="100.625"/>
    <x v="3724"/>
    <x v="3739"/>
    <x v="1"/>
    <s v="plays"/>
  </r>
  <r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3725"/>
    <x v="3740"/>
    <x v="1"/>
    <s v="plays"/>
  </r>
  <r>
    <n v="20000"/>
    <n v="0"/>
    <x v="2"/>
    <s v="US"/>
    <s v="USD"/>
    <n v="1450389950"/>
    <n v="1447797950"/>
    <b v="0"/>
    <n v="0"/>
    <b v="0"/>
    <s v="theater/plays"/>
    <n v="0"/>
    <e v="#DIV/0!"/>
    <x v="3726"/>
    <x v="3741"/>
    <x v="1"/>
    <s v="plays"/>
  </r>
  <r>
    <n v="5000"/>
    <n v="100"/>
    <x v="2"/>
    <s v="US"/>
    <s v="USD"/>
    <n v="1409980144"/>
    <n v="1407388144"/>
    <b v="0"/>
    <n v="4"/>
    <b v="0"/>
    <s v="theater/plays"/>
    <n v="2"/>
    <n v="25"/>
    <x v="3727"/>
    <x v="3742"/>
    <x v="1"/>
    <s v="plays"/>
  </r>
  <r>
    <n v="2200"/>
    <n v="0"/>
    <x v="2"/>
    <s v="US"/>
    <s v="USD"/>
    <n v="1404406964"/>
    <n v="1401814964"/>
    <b v="0"/>
    <n v="0"/>
    <b v="0"/>
    <s v="theater/plays"/>
    <n v="0"/>
    <e v="#DIV/0!"/>
    <x v="3728"/>
    <x v="3743"/>
    <x v="1"/>
    <s v="plays"/>
  </r>
  <r>
    <n v="1200"/>
    <n v="0"/>
    <x v="2"/>
    <s v="US"/>
    <s v="USD"/>
    <n v="1404532740"/>
    <n v="1401823952"/>
    <b v="0"/>
    <n v="0"/>
    <b v="0"/>
    <s v="theater/plays"/>
    <n v="0"/>
    <e v="#DIV/0!"/>
    <x v="3729"/>
    <x v="3744"/>
    <x v="1"/>
    <s v="plays"/>
  </r>
  <r>
    <n v="100"/>
    <n v="10"/>
    <x v="2"/>
    <s v="US"/>
    <s v="USD"/>
    <n v="1407689102"/>
    <n v="1405097102"/>
    <b v="0"/>
    <n v="1"/>
    <b v="0"/>
    <s v="theater/plays"/>
    <n v="10"/>
    <n v="10"/>
    <x v="3730"/>
    <x v="3745"/>
    <x v="1"/>
    <s v="plays"/>
  </r>
  <r>
    <n v="8500"/>
    <n v="202"/>
    <x v="2"/>
    <s v="US"/>
    <s v="USD"/>
    <n v="1475918439"/>
    <n v="1473326439"/>
    <b v="0"/>
    <n v="1"/>
    <b v="0"/>
    <s v="theater/plays"/>
    <n v="2.3764705882352941"/>
    <n v="202"/>
    <x v="3731"/>
    <x v="3746"/>
    <x v="1"/>
    <s v="plays"/>
  </r>
  <r>
    <n v="2500"/>
    <n v="25"/>
    <x v="2"/>
    <s v="GB"/>
    <s v="GBP"/>
    <n v="1436137140"/>
    <n v="1433833896"/>
    <b v="0"/>
    <n v="1"/>
    <b v="0"/>
    <s v="theater/plays"/>
    <n v="1"/>
    <n v="25"/>
    <x v="3732"/>
    <x v="3747"/>
    <x v="1"/>
    <s v="plays"/>
  </r>
  <r>
    <n v="5000"/>
    <n v="5176"/>
    <x v="0"/>
    <s v="US"/>
    <s v="USD"/>
    <n v="1455602340"/>
    <n v="1453827436"/>
    <b v="0"/>
    <n v="52"/>
    <b v="1"/>
    <s v="theater/musical"/>
    <n v="103.52"/>
    <n v="99.538461538461533"/>
    <x v="3733"/>
    <x v="3748"/>
    <x v="1"/>
    <s v="musical"/>
  </r>
  <r>
    <n v="500"/>
    <n v="525"/>
    <x v="0"/>
    <s v="US"/>
    <s v="USD"/>
    <n v="1461902340"/>
    <n v="1459220588"/>
    <b v="0"/>
    <n v="7"/>
    <b v="1"/>
    <s v="theater/musical"/>
    <n v="105"/>
    <n v="75"/>
    <x v="3734"/>
    <x v="3749"/>
    <x v="1"/>
    <s v="musical"/>
  </r>
  <r>
    <n v="6000"/>
    <n v="6027"/>
    <x v="0"/>
    <s v="US"/>
    <s v="USD"/>
    <n v="1423555140"/>
    <n v="1421105608"/>
    <b v="0"/>
    <n v="28"/>
    <b v="1"/>
    <s v="theater/musical"/>
    <n v="100.44999999999999"/>
    <n v="215.25"/>
    <x v="3735"/>
    <x v="3750"/>
    <x v="1"/>
    <s v="musical"/>
  </r>
  <r>
    <n v="1000"/>
    <n v="1326"/>
    <x v="0"/>
    <s v="US"/>
    <s v="USD"/>
    <n v="1459641073"/>
    <n v="1454460673"/>
    <b v="0"/>
    <n v="11"/>
    <b v="1"/>
    <s v="theater/musical"/>
    <n v="132.6"/>
    <n v="120.54545454545455"/>
    <x v="3736"/>
    <x v="3751"/>
    <x v="1"/>
    <s v="musical"/>
  </r>
  <r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3737"/>
    <x v="3752"/>
    <x v="1"/>
    <s v="musical"/>
  </r>
  <r>
    <n v="5000"/>
    <n v="5167"/>
    <x v="0"/>
    <s v="US"/>
    <s v="USD"/>
    <n v="1433289600"/>
    <n v="1430768800"/>
    <b v="0"/>
    <n v="30"/>
    <b v="1"/>
    <s v="theater/musical"/>
    <n v="103.34"/>
    <n v="172.23333333333332"/>
    <x v="3738"/>
    <x v="3753"/>
    <x v="1"/>
    <s v="musical"/>
  </r>
  <r>
    <n v="2500"/>
    <n v="3000"/>
    <x v="0"/>
    <s v="US"/>
    <s v="USD"/>
    <n v="1406350740"/>
    <n v="1403125737"/>
    <b v="0"/>
    <n v="27"/>
    <b v="1"/>
    <s v="theater/musical"/>
    <n v="120"/>
    <n v="111.11111111111111"/>
    <x v="3739"/>
    <x v="3754"/>
    <x v="1"/>
    <s v="musical"/>
  </r>
  <r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3740"/>
    <x v="3755"/>
    <x v="1"/>
    <s v="musical"/>
  </r>
  <r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3741"/>
    <x v="3756"/>
    <x v="1"/>
    <s v="musical"/>
  </r>
  <r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3742"/>
    <x v="3757"/>
    <x v="1"/>
    <s v="musical"/>
  </r>
  <r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3743"/>
    <x v="3758"/>
    <x v="1"/>
    <s v="musical"/>
  </r>
  <r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3744"/>
    <x v="3759"/>
    <x v="1"/>
    <s v="musical"/>
  </r>
  <r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3745"/>
    <x v="3760"/>
    <x v="1"/>
    <s v="musical"/>
  </r>
  <r>
    <n v="500"/>
    <n v="500"/>
    <x v="0"/>
    <s v="GB"/>
    <s v="GBP"/>
    <n v="1439247600"/>
    <n v="1434625937"/>
    <b v="0"/>
    <n v="3"/>
    <b v="1"/>
    <s v="theater/musical"/>
    <n v="100"/>
    <n v="166.66666666666666"/>
    <x v="3746"/>
    <x v="3761"/>
    <x v="1"/>
    <s v="musical"/>
  </r>
  <r>
    <n v="1250"/>
    <n v="1328"/>
    <x v="0"/>
    <s v="GB"/>
    <s v="GBP"/>
    <n v="1438543889"/>
    <n v="1436383889"/>
    <b v="0"/>
    <n v="28"/>
    <b v="1"/>
    <s v="theater/musical"/>
    <n v="106.24"/>
    <n v="47.428571428571431"/>
    <x v="3747"/>
    <x v="3762"/>
    <x v="1"/>
    <s v="musical"/>
  </r>
  <r>
    <n v="5000"/>
    <n v="5000"/>
    <x v="0"/>
    <s v="US"/>
    <s v="USD"/>
    <n v="1427907626"/>
    <n v="1425319226"/>
    <b v="0"/>
    <n v="77"/>
    <b v="1"/>
    <s v="theater/musical"/>
    <n v="100"/>
    <n v="64.935064935064929"/>
    <x v="3748"/>
    <x v="3763"/>
    <x v="1"/>
    <s v="musical"/>
  </r>
  <r>
    <n v="1500"/>
    <n v="1500"/>
    <x v="0"/>
    <s v="US"/>
    <s v="USD"/>
    <n v="1464482160"/>
    <n v="1462824832"/>
    <b v="0"/>
    <n v="27"/>
    <b v="1"/>
    <s v="theater/musical"/>
    <n v="100"/>
    <n v="55.555555555555557"/>
    <x v="3749"/>
    <x v="3764"/>
    <x v="1"/>
    <s v="musical"/>
  </r>
  <r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3750"/>
    <x v="3765"/>
    <x v="1"/>
    <s v="musical"/>
  </r>
  <r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3751"/>
    <x v="3766"/>
    <x v="1"/>
    <s v="musical"/>
  </r>
  <r>
    <n v="2000"/>
    <n v="2335"/>
    <x v="0"/>
    <s v="US"/>
    <s v="USD"/>
    <n v="1425185940"/>
    <n v="1423960097"/>
    <b v="0"/>
    <n v="56"/>
    <b v="1"/>
    <s v="theater/musical"/>
    <n v="116.75"/>
    <n v="41.696428571428569"/>
    <x v="3566"/>
    <x v="3767"/>
    <x v="1"/>
    <s v="musical"/>
  </r>
  <r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3752"/>
    <x v="3768"/>
    <x v="1"/>
    <s v="musical"/>
  </r>
  <r>
    <n v="1100"/>
    <n v="1100"/>
    <x v="0"/>
    <s v="US"/>
    <s v="USD"/>
    <n v="1460730079"/>
    <n v="1458138079"/>
    <b v="0"/>
    <n v="15"/>
    <b v="1"/>
    <s v="theater/musical"/>
    <n v="100"/>
    <n v="73.333333333333329"/>
    <x v="3753"/>
    <x v="3769"/>
    <x v="1"/>
    <s v="musical"/>
  </r>
  <r>
    <n v="2000"/>
    <n v="2000"/>
    <x v="0"/>
    <s v="GB"/>
    <s v="GBP"/>
    <n v="1434234010"/>
    <n v="1431642010"/>
    <b v="0"/>
    <n v="20"/>
    <b v="1"/>
    <s v="theater/musical"/>
    <n v="100"/>
    <n v="100"/>
    <x v="3754"/>
    <x v="3770"/>
    <x v="1"/>
    <s v="musical"/>
  </r>
  <r>
    <n v="1000"/>
    <n v="1460"/>
    <x v="0"/>
    <s v="US"/>
    <s v="USD"/>
    <n v="1463529600"/>
    <n v="1462307652"/>
    <b v="0"/>
    <n v="38"/>
    <b v="1"/>
    <s v="theater/musical"/>
    <n v="146"/>
    <n v="38.421052631578945"/>
    <x v="3755"/>
    <x v="3771"/>
    <x v="1"/>
    <s v="musical"/>
  </r>
  <r>
    <n v="5000"/>
    <n v="5510"/>
    <x v="0"/>
    <s v="US"/>
    <s v="USD"/>
    <n v="1480399200"/>
    <n v="1478616506"/>
    <b v="0"/>
    <n v="33"/>
    <b v="1"/>
    <s v="theater/musical"/>
    <n v="110.2"/>
    <n v="166.96969696969697"/>
    <x v="3756"/>
    <x v="3772"/>
    <x v="1"/>
    <s v="musical"/>
  </r>
  <r>
    <n v="5000"/>
    <n v="5410"/>
    <x v="0"/>
    <s v="US"/>
    <s v="USD"/>
    <n v="1479175680"/>
    <n v="1476317247"/>
    <b v="0"/>
    <n v="57"/>
    <b v="1"/>
    <s v="theater/musical"/>
    <n v="108.2"/>
    <n v="94.912280701754383"/>
    <x v="3757"/>
    <x v="3773"/>
    <x v="1"/>
    <s v="musical"/>
  </r>
  <r>
    <n v="2500"/>
    <n v="2500"/>
    <x v="0"/>
    <s v="CA"/>
    <s v="CAD"/>
    <n v="1428606055"/>
    <n v="1427223655"/>
    <b v="0"/>
    <n v="25"/>
    <b v="1"/>
    <s v="theater/musical"/>
    <n v="100"/>
    <n v="100"/>
    <x v="3758"/>
    <x v="3774"/>
    <x v="1"/>
    <s v="musical"/>
  </r>
  <r>
    <n v="2000"/>
    <n v="2005"/>
    <x v="0"/>
    <s v="US"/>
    <s v="USD"/>
    <n v="1428552000"/>
    <n v="1426199843"/>
    <b v="0"/>
    <n v="14"/>
    <b v="1"/>
    <s v="theater/musical"/>
    <n v="100.25"/>
    <n v="143.21428571428572"/>
    <x v="3759"/>
    <x v="3775"/>
    <x v="1"/>
    <s v="musical"/>
  </r>
  <r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3760"/>
    <x v="3776"/>
    <x v="1"/>
    <s v="musical"/>
  </r>
  <r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3761"/>
    <x v="3777"/>
    <x v="1"/>
    <s v="musical"/>
  </r>
  <r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3762"/>
    <x v="3778"/>
    <x v="1"/>
    <s v="musical"/>
  </r>
  <r>
    <n v="15000"/>
    <n v="15597"/>
    <x v="0"/>
    <s v="US"/>
    <s v="USD"/>
    <n v="1459010340"/>
    <n v="1456421940"/>
    <b v="0"/>
    <n v="115"/>
    <b v="1"/>
    <s v="theater/musical"/>
    <n v="103.98"/>
    <n v="135.62608695652173"/>
    <x v="3763"/>
    <x v="3779"/>
    <x v="1"/>
    <s v="musical"/>
  </r>
  <r>
    <n v="2500"/>
    <n v="3000"/>
    <x v="0"/>
    <s v="US"/>
    <s v="USD"/>
    <n v="1436817960"/>
    <n v="1433999785"/>
    <b v="0"/>
    <n v="30"/>
    <b v="1"/>
    <s v="theater/musical"/>
    <n v="120"/>
    <n v="100"/>
    <x v="3764"/>
    <x v="3780"/>
    <x v="1"/>
    <s v="musical"/>
  </r>
  <r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3765"/>
    <x v="3781"/>
    <x v="1"/>
    <s v="musical"/>
  </r>
  <r>
    <n v="2000"/>
    <n v="2035"/>
    <x v="0"/>
    <s v="GB"/>
    <s v="GBP"/>
    <n v="1469401200"/>
    <n v="1466887297"/>
    <b v="0"/>
    <n v="27"/>
    <b v="1"/>
    <s v="theater/musical"/>
    <n v="101.75"/>
    <n v="75.370370370370367"/>
    <x v="3766"/>
    <x v="3782"/>
    <x v="1"/>
    <s v="musical"/>
  </r>
  <r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3767"/>
    <x v="3783"/>
    <x v="1"/>
    <s v="musical"/>
  </r>
  <r>
    <n v="1000"/>
    <n v="1150"/>
    <x v="0"/>
    <s v="CA"/>
    <s v="CAD"/>
    <n v="1468193532"/>
    <n v="1465601532"/>
    <b v="0"/>
    <n v="10"/>
    <b v="1"/>
    <s v="theater/musical"/>
    <n v="114.99999999999999"/>
    <n v="115"/>
    <x v="3768"/>
    <x v="3784"/>
    <x v="1"/>
    <s v="musical"/>
  </r>
  <r>
    <n v="2000"/>
    <n v="3015"/>
    <x v="0"/>
    <s v="GB"/>
    <s v="GBP"/>
    <n v="1470132180"/>
    <n v="1467040769"/>
    <b v="0"/>
    <n v="30"/>
    <b v="1"/>
    <s v="theater/musical"/>
    <n v="150.75"/>
    <n v="100.5"/>
    <x v="3769"/>
    <x v="3785"/>
    <x v="1"/>
    <s v="musical"/>
  </r>
  <r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3770"/>
    <x v="3786"/>
    <x v="1"/>
    <s v="musical"/>
  </r>
  <r>
    <n v="350"/>
    <n v="351"/>
    <x v="0"/>
    <s v="US"/>
    <s v="USD"/>
    <n v="1436587140"/>
    <n v="1434113406"/>
    <b v="0"/>
    <n v="10"/>
    <b v="1"/>
    <s v="theater/musical"/>
    <n v="100.28571428571429"/>
    <n v="35.1"/>
    <x v="3514"/>
    <x v="3787"/>
    <x v="1"/>
    <s v="musical"/>
  </r>
  <r>
    <n v="75000"/>
    <n v="500"/>
    <x v="2"/>
    <s v="US"/>
    <s v="USD"/>
    <n v="1450887480"/>
    <n v="1448469719"/>
    <b v="0"/>
    <n v="1"/>
    <b v="0"/>
    <s v="theater/musical"/>
    <n v="0.66666666666666674"/>
    <n v="500"/>
    <x v="3771"/>
    <x v="3788"/>
    <x v="1"/>
    <s v="musical"/>
  </r>
  <r>
    <n v="3550"/>
    <n v="116"/>
    <x v="2"/>
    <s v="GB"/>
    <s v="GBP"/>
    <n v="1434395418"/>
    <n v="1431630618"/>
    <b v="0"/>
    <n v="4"/>
    <b v="0"/>
    <s v="theater/musical"/>
    <n v="3.267605633802817"/>
    <n v="29"/>
    <x v="3772"/>
    <x v="3789"/>
    <x v="1"/>
    <s v="musical"/>
  </r>
  <r>
    <n v="15000"/>
    <n v="0"/>
    <x v="2"/>
    <s v="US"/>
    <s v="USD"/>
    <n v="1479834023"/>
    <n v="1477238423"/>
    <b v="0"/>
    <n v="0"/>
    <b v="0"/>
    <s v="theater/musical"/>
    <n v="0"/>
    <e v="#DIV/0!"/>
    <x v="3773"/>
    <x v="3790"/>
    <x v="1"/>
    <s v="musical"/>
  </r>
  <r>
    <n v="1500"/>
    <n v="0"/>
    <x v="2"/>
    <s v="US"/>
    <s v="USD"/>
    <n v="1404664592"/>
    <n v="1399480592"/>
    <b v="0"/>
    <n v="0"/>
    <b v="0"/>
    <s v="theater/musical"/>
    <n v="0"/>
    <e v="#DIV/0!"/>
    <x v="3774"/>
    <x v="3791"/>
    <x v="1"/>
    <s v="musical"/>
  </r>
  <r>
    <n v="12500"/>
    <n v="35"/>
    <x v="2"/>
    <s v="US"/>
    <s v="USD"/>
    <n v="1436957022"/>
    <n v="1434365022"/>
    <b v="0"/>
    <n v="2"/>
    <b v="0"/>
    <s v="theater/musical"/>
    <n v="0.27999999999999997"/>
    <n v="17.5"/>
    <x v="3775"/>
    <x v="3792"/>
    <x v="1"/>
    <s v="musical"/>
  </r>
  <r>
    <n v="7000"/>
    <n v="4176"/>
    <x v="2"/>
    <s v="US"/>
    <s v="USD"/>
    <n v="1418769129"/>
    <n v="1416954729"/>
    <b v="0"/>
    <n v="24"/>
    <b v="0"/>
    <s v="theater/musical"/>
    <n v="59.657142857142851"/>
    <n v="174"/>
    <x v="3776"/>
    <x v="3793"/>
    <x v="1"/>
    <s v="musical"/>
  </r>
  <r>
    <n v="5000"/>
    <n v="50"/>
    <x v="2"/>
    <s v="GB"/>
    <s v="GBP"/>
    <n v="1433685354"/>
    <n v="1431093354"/>
    <b v="0"/>
    <n v="1"/>
    <b v="0"/>
    <s v="theater/musical"/>
    <n v="1"/>
    <n v="50"/>
    <x v="3777"/>
    <x v="3794"/>
    <x v="1"/>
    <s v="musical"/>
  </r>
  <r>
    <n v="600"/>
    <n v="10"/>
    <x v="2"/>
    <s v="GB"/>
    <s v="GBP"/>
    <n v="1440801000"/>
    <n v="1437042490"/>
    <b v="0"/>
    <n v="2"/>
    <b v="0"/>
    <s v="theater/musical"/>
    <n v="1.6666666666666667"/>
    <n v="5"/>
    <x v="3778"/>
    <x v="3795"/>
    <x v="1"/>
    <s v="musical"/>
  </r>
  <r>
    <n v="22500"/>
    <n v="1"/>
    <x v="2"/>
    <s v="US"/>
    <s v="USD"/>
    <n v="1484354556"/>
    <n v="1479170556"/>
    <b v="0"/>
    <n v="1"/>
    <b v="0"/>
    <s v="theater/musical"/>
    <n v="4.4444444444444444E-3"/>
    <n v="1"/>
    <x v="3779"/>
    <x v="3796"/>
    <x v="1"/>
    <s v="musical"/>
  </r>
  <r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3780"/>
    <x v="3797"/>
    <x v="1"/>
    <s v="musical"/>
  </r>
  <r>
    <n v="70000"/>
    <n v="1025"/>
    <x v="2"/>
    <s v="US"/>
    <s v="USD"/>
    <n v="1407691248"/>
    <n v="1405099248"/>
    <b v="0"/>
    <n v="5"/>
    <b v="0"/>
    <s v="theater/musical"/>
    <n v="1.4642857142857144"/>
    <n v="205"/>
    <x v="3781"/>
    <x v="3798"/>
    <x v="1"/>
    <s v="musical"/>
  </r>
  <r>
    <n v="10000"/>
    <n v="402"/>
    <x v="2"/>
    <s v="US"/>
    <s v="USD"/>
    <n v="1457734843"/>
    <n v="1455142843"/>
    <b v="0"/>
    <n v="4"/>
    <b v="0"/>
    <s v="theater/musical"/>
    <n v="4.0199999999999996"/>
    <n v="100.5"/>
    <x v="3782"/>
    <x v="3799"/>
    <x v="1"/>
    <s v="musical"/>
  </r>
  <r>
    <n v="22000"/>
    <n v="881"/>
    <x v="2"/>
    <s v="US"/>
    <s v="USD"/>
    <n v="1420952340"/>
    <n v="1418146883"/>
    <b v="0"/>
    <n v="16"/>
    <b v="0"/>
    <s v="theater/musical"/>
    <n v="4.004545454545454"/>
    <n v="55.0625"/>
    <x v="3783"/>
    <x v="3800"/>
    <x v="1"/>
    <s v="musical"/>
  </r>
  <r>
    <n v="5000"/>
    <n v="426"/>
    <x v="2"/>
    <s v="US"/>
    <s v="USD"/>
    <n v="1420215216"/>
    <n v="1417536816"/>
    <b v="0"/>
    <n v="9"/>
    <b v="0"/>
    <s v="theater/musical"/>
    <n v="8.52"/>
    <n v="47.333333333333336"/>
    <x v="3784"/>
    <x v="3801"/>
    <x v="1"/>
    <s v="musical"/>
  </r>
  <r>
    <n v="3000"/>
    <n v="0"/>
    <x v="2"/>
    <s v="US"/>
    <s v="USD"/>
    <n v="1445482906"/>
    <n v="1442890906"/>
    <b v="0"/>
    <n v="0"/>
    <b v="0"/>
    <s v="theater/musical"/>
    <n v="0"/>
    <e v="#DIV/0!"/>
    <x v="3785"/>
    <x v="3802"/>
    <x v="1"/>
    <s v="musical"/>
  </r>
  <r>
    <n v="12000"/>
    <n v="2358"/>
    <x v="2"/>
    <s v="US"/>
    <s v="USD"/>
    <n v="1457133568"/>
    <n v="1454541568"/>
    <b v="0"/>
    <n v="40"/>
    <b v="0"/>
    <s v="theater/musical"/>
    <n v="19.650000000000002"/>
    <n v="58.95"/>
    <x v="3786"/>
    <x v="3803"/>
    <x v="1"/>
    <s v="musical"/>
  </r>
  <r>
    <n v="8000"/>
    <n v="0"/>
    <x v="2"/>
    <s v="US"/>
    <s v="USD"/>
    <n v="1469948400"/>
    <n v="1465172024"/>
    <b v="0"/>
    <n v="0"/>
    <b v="0"/>
    <s v="theater/musical"/>
    <n v="0"/>
    <e v="#DIV/0!"/>
    <x v="3787"/>
    <x v="3804"/>
    <x v="1"/>
    <s v="musical"/>
  </r>
  <r>
    <n v="150000"/>
    <n v="3"/>
    <x v="2"/>
    <s v="US"/>
    <s v="USD"/>
    <n v="1411852640"/>
    <n v="1406668640"/>
    <b v="0"/>
    <n v="2"/>
    <b v="0"/>
    <s v="theater/musical"/>
    <n v="2E-3"/>
    <n v="1.5"/>
    <x v="3788"/>
    <x v="3805"/>
    <x v="1"/>
    <s v="musical"/>
  </r>
  <r>
    <n v="7500"/>
    <n v="5"/>
    <x v="2"/>
    <s v="AU"/>
    <s v="AUD"/>
    <n v="1404022381"/>
    <n v="1402294381"/>
    <b v="0"/>
    <n v="1"/>
    <b v="0"/>
    <s v="theater/musical"/>
    <n v="6.6666666666666666E-2"/>
    <n v="5"/>
    <x v="3789"/>
    <x v="3806"/>
    <x v="1"/>
    <s v="musical"/>
  </r>
  <r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3790"/>
    <x v="3807"/>
    <x v="1"/>
    <s v="musical"/>
  </r>
  <r>
    <n v="1000"/>
    <n v="1000"/>
    <x v="0"/>
    <s v="GB"/>
    <s v="GBP"/>
    <n v="1429955619"/>
    <n v="1424775219"/>
    <b v="0"/>
    <n v="24"/>
    <b v="1"/>
    <s v="theater/plays"/>
    <n v="100"/>
    <n v="41.666666666666664"/>
    <x v="3791"/>
    <x v="3808"/>
    <x v="1"/>
    <s v="plays"/>
  </r>
  <r>
    <n v="2000"/>
    <n v="2025"/>
    <x v="0"/>
    <s v="GB"/>
    <s v="GBP"/>
    <n v="1406761200"/>
    <n v="1402403907"/>
    <b v="0"/>
    <n v="38"/>
    <b v="1"/>
    <s v="theater/plays"/>
    <n v="101.25"/>
    <n v="53.289473684210527"/>
    <x v="3792"/>
    <x v="3809"/>
    <x v="1"/>
    <s v="plays"/>
  </r>
  <r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3793"/>
    <x v="3810"/>
    <x v="1"/>
    <s v="plays"/>
  </r>
  <r>
    <n v="250"/>
    <n v="825"/>
    <x v="0"/>
    <s v="GB"/>
    <s v="GBP"/>
    <n v="1464692400"/>
    <n v="1461769373"/>
    <b v="0"/>
    <n v="19"/>
    <b v="1"/>
    <s v="theater/plays"/>
    <n v="330"/>
    <n v="43.421052631578945"/>
    <x v="3794"/>
    <x v="3811"/>
    <x v="1"/>
    <s v="plays"/>
  </r>
  <r>
    <n v="2000"/>
    <n v="2191"/>
    <x v="0"/>
    <s v="CA"/>
    <s v="CAD"/>
    <n v="1433131140"/>
    <n v="1429120908"/>
    <b v="0"/>
    <n v="11"/>
    <b v="1"/>
    <s v="theater/plays"/>
    <n v="109.55"/>
    <n v="199.18181818181819"/>
    <x v="2551"/>
    <x v="3812"/>
    <x v="1"/>
    <s v="plays"/>
  </r>
  <r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3795"/>
    <x v="3813"/>
    <x v="1"/>
    <s v="plays"/>
  </r>
  <r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3532"/>
    <x v="3814"/>
    <x v="1"/>
    <s v="plays"/>
  </r>
  <r>
    <n v="1000"/>
    <n v="1000.01"/>
    <x v="0"/>
    <s v="GB"/>
    <s v="GBP"/>
    <n v="1440111600"/>
    <n v="1437545657"/>
    <b v="0"/>
    <n v="20"/>
    <b v="1"/>
    <s v="theater/plays"/>
    <n v="100.001"/>
    <n v="50.000500000000002"/>
    <x v="3796"/>
    <x v="3815"/>
    <x v="1"/>
    <s v="plays"/>
  </r>
  <r>
    <n v="1500"/>
    <n v="1788.57"/>
    <x v="0"/>
    <s v="US"/>
    <s v="USD"/>
    <n v="1405614823"/>
    <n v="1403022823"/>
    <b v="0"/>
    <n v="37"/>
    <b v="1"/>
    <s v="theater/plays"/>
    <n v="119.238"/>
    <n v="48.339729729729726"/>
    <x v="3797"/>
    <x v="3816"/>
    <x v="1"/>
    <s v="plays"/>
  </r>
  <r>
    <n v="2000"/>
    <n v="2145"/>
    <x v="0"/>
    <s v="US"/>
    <s v="USD"/>
    <n v="1445659140"/>
    <n v="1444236216"/>
    <b v="0"/>
    <n v="20"/>
    <b v="1"/>
    <s v="theater/plays"/>
    <n v="107.25"/>
    <n v="107.25"/>
    <x v="3798"/>
    <x v="3817"/>
    <x v="1"/>
    <s v="plays"/>
  </r>
  <r>
    <n v="250"/>
    <n v="570"/>
    <x v="0"/>
    <s v="US"/>
    <s v="USD"/>
    <n v="1426187582"/>
    <n v="1423599182"/>
    <b v="0"/>
    <n v="10"/>
    <b v="1"/>
    <s v="theater/plays"/>
    <n v="227.99999999999997"/>
    <n v="57"/>
    <x v="3799"/>
    <x v="3818"/>
    <x v="1"/>
    <s v="plays"/>
  </r>
  <r>
    <n v="1000"/>
    <n v="1064"/>
    <x v="0"/>
    <s v="US"/>
    <s v="USD"/>
    <n v="1437166920"/>
    <n v="1435554104"/>
    <b v="0"/>
    <n v="26"/>
    <b v="1"/>
    <s v="theater/plays"/>
    <n v="106.4"/>
    <n v="40.92307692307692"/>
    <x v="3800"/>
    <x v="3819"/>
    <x v="1"/>
    <s v="plays"/>
  </r>
  <r>
    <n v="300"/>
    <n v="430"/>
    <x v="0"/>
    <s v="GB"/>
    <s v="GBP"/>
    <n v="1436110717"/>
    <n v="1433518717"/>
    <b v="0"/>
    <n v="20"/>
    <b v="1"/>
    <s v="theater/plays"/>
    <n v="143.33333333333334"/>
    <n v="21.5"/>
    <x v="3801"/>
    <x v="3820"/>
    <x v="1"/>
    <s v="plays"/>
  </r>
  <r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3802"/>
    <x v="3821"/>
    <x v="1"/>
    <s v="plays"/>
  </r>
  <r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3803"/>
    <x v="3822"/>
    <x v="1"/>
    <s v="plays"/>
  </r>
  <r>
    <n v="2500"/>
    <n v="2650"/>
    <x v="0"/>
    <s v="US"/>
    <s v="USD"/>
    <n v="1437364740"/>
    <n v="1434405044"/>
    <b v="0"/>
    <n v="41"/>
    <b v="1"/>
    <s v="theater/plays"/>
    <n v="106"/>
    <n v="64.634146341463421"/>
    <x v="3804"/>
    <x v="3823"/>
    <x v="1"/>
    <s v="plays"/>
  </r>
  <r>
    <n v="250"/>
    <n v="270"/>
    <x v="0"/>
    <s v="GB"/>
    <s v="GBP"/>
    <n v="1470058860"/>
    <n v="1469026903"/>
    <b v="0"/>
    <n v="7"/>
    <b v="1"/>
    <s v="theater/plays"/>
    <n v="108"/>
    <n v="38.571428571428569"/>
    <x v="3805"/>
    <x v="3824"/>
    <x v="1"/>
    <s v="plays"/>
  </r>
  <r>
    <n v="5000"/>
    <n v="5271"/>
    <x v="0"/>
    <s v="US"/>
    <s v="USD"/>
    <n v="1434505214"/>
    <n v="1432690814"/>
    <b v="0"/>
    <n v="49"/>
    <b v="1"/>
    <s v="theater/plays"/>
    <n v="105.42"/>
    <n v="107.57142857142857"/>
    <x v="3806"/>
    <x v="3825"/>
    <x v="1"/>
    <s v="plays"/>
  </r>
  <r>
    <n v="600"/>
    <n v="715"/>
    <x v="0"/>
    <s v="GB"/>
    <s v="GBP"/>
    <n v="1430993394"/>
    <n v="1428401394"/>
    <b v="0"/>
    <n v="26"/>
    <b v="1"/>
    <s v="theater/plays"/>
    <n v="119.16666666666667"/>
    <n v="27.5"/>
    <x v="3807"/>
    <x v="3826"/>
    <x v="1"/>
    <s v="plays"/>
  </r>
  <r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3808"/>
    <x v="3827"/>
    <x v="1"/>
    <s v="plays"/>
  </r>
  <r>
    <n v="5000"/>
    <n v="5000"/>
    <x v="0"/>
    <s v="US"/>
    <s v="USD"/>
    <n v="1420033187"/>
    <n v="1414845587"/>
    <b v="0"/>
    <n v="28"/>
    <b v="1"/>
    <s v="theater/plays"/>
    <n v="100"/>
    <n v="178.57142857142858"/>
    <x v="3809"/>
    <x v="3828"/>
    <x v="1"/>
    <s v="plays"/>
  </r>
  <r>
    <n v="500"/>
    <n v="501"/>
    <x v="0"/>
    <s v="US"/>
    <s v="USD"/>
    <n v="1472676371"/>
    <n v="1470948371"/>
    <b v="0"/>
    <n v="8"/>
    <b v="1"/>
    <s v="theater/plays"/>
    <n v="100.2"/>
    <n v="62.625"/>
    <x v="3810"/>
    <x v="3829"/>
    <x v="1"/>
    <s v="plays"/>
  </r>
  <r>
    <n v="100"/>
    <n v="225"/>
    <x v="0"/>
    <s v="US"/>
    <s v="USD"/>
    <n v="1464371211"/>
    <n v="1463161611"/>
    <b v="0"/>
    <n v="3"/>
    <b v="1"/>
    <s v="theater/plays"/>
    <n v="225"/>
    <n v="75"/>
    <x v="3811"/>
    <x v="3830"/>
    <x v="1"/>
    <s v="plays"/>
  </r>
  <r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3812"/>
    <x v="3831"/>
    <x v="1"/>
    <s v="plays"/>
  </r>
  <r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3813"/>
    <x v="3832"/>
    <x v="1"/>
    <s v="plays"/>
  </r>
  <r>
    <n v="1200"/>
    <n v="1400"/>
    <x v="0"/>
    <s v="CA"/>
    <s v="CAD"/>
    <n v="1417460940"/>
    <n v="1416516972"/>
    <b v="0"/>
    <n v="20"/>
    <b v="1"/>
    <s v="theater/plays"/>
    <n v="116.66666666666667"/>
    <n v="70"/>
    <x v="3814"/>
    <x v="3833"/>
    <x v="1"/>
    <s v="plays"/>
  </r>
  <r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3815"/>
    <x v="3834"/>
    <x v="1"/>
    <s v="plays"/>
  </r>
  <r>
    <n v="200"/>
    <n v="320"/>
    <x v="0"/>
    <s v="GB"/>
    <s v="GBP"/>
    <n v="1461278208"/>
    <n v="1459463808"/>
    <b v="0"/>
    <n v="8"/>
    <b v="1"/>
    <s v="theater/plays"/>
    <n v="160"/>
    <n v="40"/>
    <x v="3816"/>
    <x v="3835"/>
    <x v="1"/>
    <s v="plays"/>
  </r>
  <r>
    <n v="800"/>
    <n v="900"/>
    <x v="0"/>
    <s v="US"/>
    <s v="USD"/>
    <n v="1470197340"/>
    <n v="1467497652"/>
    <b v="0"/>
    <n v="14"/>
    <b v="1"/>
    <s v="theater/plays"/>
    <n v="112.5"/>
    <n v="64.285714285714292"/>
    <x v="3817"/>
    <x v="3836"/>
    <x v="1"/>
    <s v="plays"/>
  </r>
  <r>
    <n v="2000"/>
    <n v="2042"/>
    <x v="0"/>
    <s v="GB"/>
    <s v="GBP"/>
    <n v="1435947758"/>
    <n v="1432837358"/>
    <b v="0"/>
    <n v="17"/>
    <b v="1"/>
    <s v="theater/plays"/>
    <n v="102.1"/>
    <n v="120.11764705882354"/>
    <x v="3818"/>
    <x v="3837"/>
    <x v="1"/>
    <s v="plays"/>
  </r>
  <r>
    <n v="100000"/>
    <n v="100824"/>
    <x v="0"/>
    <s v="SE"/>
    <s v="SEK"/>
    <n v="1432314209"/>
    <n v="1429722209"/>
    <b v="0"/>
    <n v="100"/>
    <b v="1"/>
    <s v="theater/plays"/>
    <n v="100.824"/>
    <n v="1008.24"/>
    <x v="3819"/>
    <x v="3838"/>
    <x v="1"/>
    <s v="plays"/>
  </r>
  <r>
    <n v="2000"/>
    <n v="2025"/>
    <x v="0"/>
    <s v="US"/>
    <s v="USD"/>
    <n v="1438226724"/>
    <n v="1433042724"/>
    <b v="0"/>
    <n v="32"/>
    <b v="1"/>
    <s v="theater/plays"/>
    <n v="101.25"/>
    <n v="63.28125"/>
    <x v="3820"/>
    <x v="3839"/>
    <x v="1"/>
    <s v="plays"/>
  </r>
  <r>
    <n v="1"/>
    <n v="65"/>
    <x v="0"/>
    <s v="GB"/>
    <s v="GBP"/>
    <n v="1459180229"/>
    <n v="1457023829"/>
    <b v="0"/>
    <n v="3"/>
    <b v="1"/>
    <s v="theater/plays"/>
    <n v="6500"/>
    <n v="21.666666666666668"/>
    <x v="3821"/>
    <x v="3840"/>
    <x v="1"/>
    <s v="plays"/>
  </r>
  <r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3822"/>
    <x v="3841"/>
    <x v="1"/>
    <s v="plays"/>
  </r>
  <r>
    <n v="5000"/>
    <n v="1097"/>
    <x v="2"/>
    <s v="GB"/>
    <s v="GBP"/>
    <n v="1399809052"/>
    <n v="1397217052"/>
    <b v="1"/>
    <n v="23"/>
    <b v="0"/>
    <s v="theater/plays"/>
    <n v="21.94"/>
    <n v="47.695652173913047"/>
    <x v="3823"/>
    <x v="3842"/>
    <x v="1"/>
    <s v="plays"/>
  </r>
  <r>
    <n v="5000"/>
    <n v="1065"/>
    <x v="2"/>
    <s v="US"/>
    <s v="USD"/>
    <n v="1401587064"/>
    <n v="1399427064"/>
    <b v="1"/>
    <n v="19"/>
    <b v="0"/>
    <s v="theater/plays"/>
    <n v="21.3"/>
    <n v="56.05263157894737"/>
    <x v="3824"/>
    <x v="3843"/>
    <x v="1"/>
    <s v="plays"/>
  </r>
  <r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3825"/>
    <x v="3844"/>
    <x v="1"/>
    <s v="plays"/>
  </r>
  <r>
    <n v="40000"/>
    <n v="842"/>
    <x v="2"/>
    <s v="US"/>
    <s v="USD"/>
    <n v="1443711774"/>
    <n v="1441119774"/>
    <b v="1"/>
    <n v="12"/>
    <b v="0"/>
    <s v="theater/plays"/>
    <n v="2.105"/>
    <n v="70.166666666666671"/>
    <x v="3826"/>
    <x v="3845"/>
    <x v="1"/>
    <s v="plays"/>
  </r>
  <r>
    <n v="7000"/>
    <n v="189"/>
    <x v="2"/>
    <s v="US"/>
    <s v="USD"/>
    <n v="1412405940"/>
    <n v="1409721542"/>
    <b v="1"/>
    <n v="8"/>
    <b v="0"/>
    <s v="theater/plays"/>
    <n v="2.7"/>
    <n v="23.625"/>
    <x v="3827"/>
    <x v="3846"/>
    <x v="1"/>
    <s v="plays"/>
  </r>
  <r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3828"/>
    <x v="3847"/>
    <x v="1"/>
    <s v="plays"/>
  </r>
  <r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3829"/>
    <x v="3848"/>
    <x v="1"/>
    <s v="plays"/>
  </r>
  <r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3830"/>
    <x v="3849"/>
    <x v="1"/>
    <s v="plays"/>
  </r>
  <r>
    <n v="1000"/>
    <n v="38"/>
    <x v="2"/>
    <s v="US"/>
    <s v="USD"/>
    <n v="1420081143"/>
    <n v="1417489143"/>
    <b v="1"/>
    <n v="4"/>
    <b v="0"/>
    <s v="theater/plays"/>
    <n v="3.8"/>
    <n v="9.5"/>
    <x v="3831"/>
    <x v="3850"/>
    <x v="1"/>
    <s v="plays"/>
  </r>
  <r>
    <n v="2500"/>
    <n v="852"/>
    <x v="2"/>
    <s v="GB"/>
    <s v="GBP"/>
    <n v="1437129179"/>
    <n v="1434537179"/>
    <b v="1"/>
    <n v="24"/>
    <b v="0"/>
    <s v="theater/plays"/>
    <n v="34.08"/>
    <n v="35.5"/>
    <x v="3832"/>
    <x v="3851"/>
    <x v="1"/>
    <s v="plays"/>
  </r>
  <r>
    <n v="10000"/>
    <n v="20"/>
    <x v="2"/>
    <s v="US"/>
    <s v="USD"/>
    <n v="1427427276"/>
    <n v="1425270876"/>
    <b v="0"/>
    <n v="2"/>
    <b v="0"/>
    <s v="theater/plays"/>
    <n v="0.2"/>
    <n v="10"/>
    <x v="3833"/>
    <x v="3852"/>
    <x v="1"/>
    <s v="plays"/>
  </r>
  <r>
    <n v="100000"/>
    <n v="26"/>
    <x v="2"/>
    <s v="US"/>
    <s v="USD"/>
    <n v="1409602178"/>
    <n v="1406578178"/>
    <b v="0"/>
    <n v="2"/>
    <b v="0"/>
    <s v="theater/plays"/>
    <n v="2.5999999999999999E-2"/>
    <n v="13"/>
    <x v="3834"/>
    <x v="3853"/>
    <x v="1"/>
    <s v="plays"/>
  </r>
  <r>
    <n v="11000"/>
    <n v="1788"/>
    <x v="2"/>
    <s v="US"/>
    <s v="USD"/>
    <n v="1431206058"/>
    <n v="1428614058"/>
    <b v="0"/>
    <n v="20"/>
    <b v="0"/>
    <s v="theater/plays"/>
    <n v="16.254545454545454"/>
    <n v="89.4"/>
    <x v="3835"/>
    <x v="3854"/>
    <x v="1"/>
    <s v="plays"/>
  </r>
  <r>
    <n v="1000"/>
    <n v="25"/>
    <x v="2"/>
    <s v="US"/>
    <s v="USD"/>
    <n v="1427408271"/>
    <n v="1424819871"/>
    <b v="0"/>
    <n v="1"/>
    <b v="0"/>
    <s v="theater/plays"/>
    <n v="2.5"/>
    <n v="25"/>
    <x v="3836"/>
    <x v="3855"/>
    <x v="1"/>
    <s v="plays"/>
  </r>
  <r>
    <n v="5000"/>
    <n v="1"/>
    <x v="2"/>
    <s v="US"/>
    <s v="USD"/>
    <n v="1425833403"/>
    <n v="1423245003"/>
    <b v="0"/>
    <n v="1"/>
    <b v="0"/>
    <s v="theater/plays"/>
    <n v="0.02"/>
    <n v="1"/>
    <x v="3837"/>
    <x v="3856"/>
    <x v="1"/>
    <s v="plays"/>
  </r>
  <r>
    <n v="5000"/>
    <n v="260"/>
    <x v="2"/>
    <s v="US"/>
    <s v="USD"/>
    <n v="1406913120"/>
    <n v="1404927690"/>
    <b v="0"/>
    <n v="4"/>
    <b v="0"/>
    <s v="theater/plays"/>
    <n v="5.2"/>
    <n v="65"/>
    <x v="3838"/>
    <x v="3857"/>
    <x v="1"/>
    <s v="plays"/>
  </r>
  <r>
    <n v="500"/>
    <n v="10"/>
    <x v="2"/>
    <s v="GB"/>
    <s v="GBP"/>
    <n v="1432328400"/>
    <n v="1430734844"/>
    <b v="0"/>
    <n v="1"/>
    <b v="0"/>
    <s v="theater/plays"/>
    <n v="2"/>
    <n v="10"/>
    <x v="3839"/>
    <x v="3858"/>
    <x v="1"/>
    <s v="plays"/>
  </r>
  <r>
    <n v="2500"/>
    <n v="1"/>
    <x v="2"/>
    <s v="US"/>
    <s v="USD"/>
    <n v="1403730000"/>
    <n v="1401485207"/>
    <b v="0"/>
    <n v="1"/>
    <b v="0"/>
    <s v="theater/plays"/>
    <n v="0.04"/>
    <n v="1"/>
    <x v="3840"/>
    <x v="3859"/>
    <x v="1"/>
    <s v="plays"/>
  </r>
  <r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3841"/>
    <x v="3860"/>
    <x v="1"/>
    <s v="plays"/>
  </r>
  <r>
    <n v="2000"/>
    <n v="100"/>
    <x v="2"/>
    <s v="US"/>
    <s v="USD"/>
    <n v="1415828820"/>
    <n v="1412258977"/>
    <b v="0"/>
    <n v="1"/>
    <b v="0"/>
    <s v="theater/plays"/>
    <n v="5"/>
    <n v="100"/>
    <x v="3842"/>
    <x v="3861"/>
    <x v="1"/>
    <s v="plays"/>
  </r>
  <r>
    <n v="7500"/>
    <n v="1"/>
    <x v="2"/>
    <s v="US"/>
    <s v="USD"/>
    <n v="1473699540"/>
    <n v="1472451356"/>
    <b v="0"/>
    <n v="1"/>
    <b v="0"/>
    <s v="theater/plays"/>
    <n v="1.3333333333333334E-2"/>
    <n v="1"/>
    <x v="3843"/>
    <x v="3862"/>
    <x v="1"/>
    <s v="plays"/>
  </r>
  <r>
    <n v="6000"/>
    <n v="0"/>
    <x v="2"/>
    <s v="US"/>
    <s v="USD"/>
    <n v="1446739905"/>
    <n v="1441552305"/>
    <b v="0"/>
    <n v="0"/>
    <b v="0"/>
    <s v="theater/plays"/>
    <n v="0"/>
    <e v="#DIV/0!"/>
    <x v="3844"/>
    <x v="3863"/>
    <x v="1"/>
    <s v="plays"/>
  </r>
  <r>
    <n v="5000"/>
    <n v="60"/>
    <x v="2"/>
    <s v="US"/>
    <s v="USD"/>
    <n v="1447799054"/>
    <n v="1445203454"/>
    <b v="0"/>
    <n v="3"/>
    <b v="0"/>
    <s v="theater/plays"/>
    <n v="1.2"/>
    <n v="20"/>
    <x v="3845"/>
    <x v="3864"/>
    <x v="1"/>
    <s v="plays"/>
  </r>
  <r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3846"/>
    <x v="3865"/>
    <x v="1"/>
    <s v="plays"/>
  </r>
  <r>
    <n v="2000"/>
    <n v="11"/>
    <x v="2"/>
    <s v="US"/>
    <s v="USD"/>
    <n v="1458703740"/>
    <n v="1454453021"/>
    <b v="0"/>
    <n v="2"/>
    <b v="0"/>
    <s v="theater/plays"/>
    <n v="0.54999999999999993"/>
    <n v="5.5"/>
    <x v="3847"/>
    <x v="3866"/>
    <x v="1"/>
    <s v="plays"/>
  </r>
  <r>
    <n v="2000"/>
    <n v="251"/>
    <x v="2"/>
    <s v="US"/>
    <s v="USD"/>
    <n v="1466278339"/>
    <n v="1463686339"/>
    <b v="0"/>
    <n v="5"/>
    <b v="0"/>
    <s v="theater/plays"/>
    <n v="12.55"/>
    <n v="50.2"/>
    <x v="3848"/>
    <x v="3867"/>
    <x v="1"/>
    <s v="plays"/>
  </r>
  <r>
    <n v="5000"/>
    <n v="10"/>
    <x v="1"/>
    <s v="GB"/>
    <s v="GBP"/>
    <n v="1410191405"/>
    <n v="1408031405"/>
    <b v="0"/>
    <n v="1"/>
    <b v="0"/>
    <s v="theater/musical"/>
    <n v="0.2"/>
    <n v="10"/>
    <x v="3849"/>
    <x v="3868"/>
    <x v="1"/>
    <s v="musical"/>
  </r>
  <r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3850"/>
    <x v="3869"/>
    <x v="1"/>
    <s v="musical"/>
  </r>
  <r>
    <n v="10000"/>
    <n v="1500"/>
    <x v="1"/>
    <s v="US"/>
    <s v="USD"/>
    <n v="1404360478"/>
    <n v="1401768478"/>
    <b v="0"/>
    <n v="10"/>
    <b v="0"/>
    <s v="theater/musical"/>
    <n v="15"/>
    <n v="150"/>
    <x v="3851"/>
    <x v="3870"/>
    <x v="1"/>
    <s v="musical"/>
  </r>
  <r>
    <n v="1500"/>
    <n v="40"/>
    <x v="1"/>
    <s v="US"/>
    <s v="USD"/>
    <n v="1490809450"/>
    <n v="1485629050"/>
    <b v="0"/>
    <n v="3"/>
    <b v="0"/>
    <s v="theater/musical"/>
    <n v="2.666666666666667"/>
    <n v="13.333333333333334"/>
    <x v="3852"/>
    <x v="3871"/>
    <x v="1"/>
    <s v="musical"/>
  </r>
  <r>
    <n v="15000"/>
    <n v="0"/>
    <x v="1"/>
    <s v="US"/>
    <s v="USD"/>
    <n v="1439522996"/>
    <n v="1435202996"/>
    <b v="0"/>
    <n v="0"/>
    <b v="0"/>
    <s v="theater/musical"/>
    <n v="0"/>
    <e v="#DIV/0!"/>
    <x v="3853"/>
    <x v="3872"/>
    <x v="1"/>
    <s v="musical"/>
  </r>
  <r>
    <n v="5500"/>
    <n v="0"/>
    <x v="1"/>
    <s v="US"/>
    <s v="USD"/>
    <n v="1444322535"/>
    <n v="1441730535"/>
    <b v="0"/>
    <n v="0"/>
    <b v="0"/>
    <s v="theater/musical"/>
    <n v="0"/>
    <e v="#DIV/0!"/>
    <x v="3854"/>
    <x v="3873"/>
    <x v="1"/>
    <s v="musical"/>
  </r>
  <r>
    <n v="620"/>
    <n v="0"/>
    <x v="1"/>
    <s v="NZ"/>
    <s v="NZD"/>
    <n v="1422061200"/>
    <n v="1420244622"/>
    <b v="0"/>
    <n v="0"/>
    <b v="0"/>
    <s v="theater/musical"/>
    <n v="0"/>
    <e v="#DIV/0!"/>
    <x v="3855"/>
    <x v="3874"/>
    <x v="1"/>
    <s v="musical"/>
  </r>
  <r>
    <n v="30000"/>
    <n v="0"/>
    <x v="1"/>
    <s v="DK"/>
    <s v="DKK"/>
    <n v="1472896800"/>
    <n v="1472804365"/>
    <b v="0"/>
    <n v="0"/>
    <b v="0"/>
    <s v="theater/musical"/>
    <n v="0"/>
    <e v="#DIV/0!"/>
    <x v="3856"/>
    <x v="3875"/>
    <x v="1"/>
    <s v="musical"/>
  </r>
  <r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3857"/>
    <x v="3876"/>
    <x v="1"/>
    <s v="musical"/>
  </r>
  <r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3858"/>
    <x v="3877"/>
    <x v="1"/>
    <s v="musical"/>
  </r>
  <r>
    <n v="18000"/>
    <n v="10"/>
    <x v="1"/>
    <s v="US"/>
    <s v="USD"/>
    <n v="1435636740"/>
    <n v="1433014746"/>
    <b v="0"/>
    <n v="1"/>
    <b v="0"/>
    <s v="theater/musical"/>
    <n v="5.5555555555555552E-2"/>
    <n v="10"/>
    <x v="3859"/>
    <x v="3878"/>
    <x v="1"/>
    <s v="musical"/>
  </r>
  <r>
    <n v="15000"/>
    <n v="0"/>
    <x v="1"/>
    <s v="GB"/>
    <s v="GBP"/>
    <n v="1422218396"/>
    <n v="1419626396"/>
    <b v="0"/>
    <n v="0"/>
    <b v="0"/>
    <s v="theater/musical"/>
    <n v="0"/>
    <e v="#DIV/0!"/>
    <x v="3860"/>
    <x v="3879"/>
    <x v="1"/>
    <s v="musical"/>
  </r>
  <r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3792"/>
    <x v="3880"/>
    <x v="1"/>
    <s v="musical"/>
  </r>
  <r>
    <n v="500"/>
    <n v="25"/>
    <x v="1"/>
    <s v="US"/>
    <s v="USD"/>
    <n v="1487550399"/>
    <n v="1484958399"/>
    <b v="0"/>
    <n v="1"/>
    <b v="0"/>
    <s v="theater/musical"/>
    <n v="5"/>
    <n v="25"/>
    <x v="3861"/>
    <x v="3881"/>
    <x v="1"/>
    <s v="musical"/>
  </r>
  <r>
    <n v="30000"/>
    <n v="0"/>
    <x v="1"/>
    <s v="AU"/>
    <s v="AUD"/>
    <n v="1454281380"/>
    <n v="1451950570"/>
    <b v="0"/>
    <n v="0"/>
    <b v="0"/>
    <s v="theater/musical"/>
    <n v="0"/>
    <e v="#DIV/0!"/>
    <x v="3862"/>
    <x v="3882"/>
    <x v="1"/>
    <s v="musical"/>
  </r>
  <r>
    <n v="15000"/>
    <n v="0"/>
    <x v="1"/>
    <s v="GB"/>
    <s v="GBP"/>
    <n v="1409668069"/>
    <n v="1407076069"/>
    <b v="0"/>
    <n v="0"/>
    <b v="0"/>
    <s v="theater/musical"/>
    <n v="0"/>
    <e v="#DIV/0!"/>
    <x v="3863"/>
    <x v="3883"/>
    <x v="1"/>
    <s v="musical"/>
  </r>
  <r>
    <n v="10000"/>
    <n v="0"/>
    <x v="1"/>
    <s v="US"/>
    <s v="USD"/>
    <n v="1427479192"/>
    <n v="1425322792"/>
    <b v="0"/>
    <n v="0"/>
    <b v="0"/>
    <s v="theater/musical"/>
    <n v="0"/>
    <e v="#DIV/0!"/>
    <x v="3864"/>
    <x v="3884"/>
    <x v="1"/>
    <s v="musical"/>
  </r>
  <r>
    <n v="375000"/>
    <n v="0"/>
    <x v="1"/>
    <s v="US"/>
    <s v="USD"/>
    <n v="1462834191"/>
    <n v="1460242191"/>
    <b v="0"/>
    <n v="0"/>
    <b v="0"/>
    <s v="theater/musical"/>
    <n v="0"/>
    <e v="#DIV/0!"/>
    <x v="3865"/>
    <x v="3885"/>
    <x v="1"/>
    <s v="musical"/>
  </r>
  <r>
    <n v="10000"/>
    <n v="0"/>
    <x v="1"/>
    <s v="AU"/>
    <s v="AUD"/>
    <n v="1418275702"/>
    <n v="1415683702"/>
    <b v="0"/>
    <n v="0"/>
    <b v="0"/>
    <s v="theater/musical"/>
    <n v="0"/>
    <e v="#DIV/0!"/>
    <x v="3866"/>
    <x v="3886"/>
    <x v="1"/>
    <s v="musical"/>
  </r>
  <r>
    <n v="2000"/>
    <n v="35"/>
    <x v="1"/>
    <s v="US"/>
    <s v="USD"/>
    <n v="1430517600"/>
    <n v="1426538129"/>
    <b v="0"/>
    <n v="2"/>
    <b v="0"/>
    <s v="theater/musical"/>
    <n v="1.7500000000000002"/>
    <n v="17.5"/>
    <x v="3867"/>
    <x v="3887"/>
    <x v="1"/>
    <s v="musical"/>
  </r>
  <r>
    <n v="2000"/>
    <n v="542"/>
    <x v="2"/>
    <s v="GB"/>
    <s v="GBP"/>
    <n v="1488114358"/>
    <n v="1485522358"/>
    <b v="0"/>
    <n v="14"/>
    <b v="0"/>
    <s v="theater/plays"/>
    <n v="27.1"/>
    <n v="38.714285714285715"/>
    <x v="3868"/>
    <x v="3888"/>
    <x v="1"/>
    <s v="plays"/>
  </r>
  <r>
    <n v="8000"/>
    <n v="118"/>
    <x v="2"/>
    <s v="US"/>
    <s v="USD"/>
    <n v="1420413960"/>
    <n v="1417651630"/>
    <b v="0"/>
    <n v="9"/>
    <b v="0"/>
    <s v="theater/plays"/>
    <n v="1.4749999999999999"/>
    <n v="13.111111111111111"/>
    <x v="3869"/>
    <x v="3889"/>
    <x v="1"/>
    <s v="plays"/>
  </r>
  <r>
    <n v="15000"/>
    <n v="2524"/>
    <x v="2"/>
    <s v="US"/>
    <s v="USD"/>
    <n v="1439662344"/>
    <n v="1434478344"/>
    <b v="0"/>
    <n v="8"/>
    <b v="0"/>
    <s v="theater/plays"/>
    <n v="16.826666666666668"/>
    <n v="315.5"/>
    <x v="3870"/>
    <x v="3890"/>
    <x v="1"/>
    <s v="plays"/>
  </r>
  <r>
    <n v="800"/>
    <n v="260"/>
    <x v="2"/>
    <s v="US"/>
    <s v="USD"/>
    <n v="1427086740"/>
    <n v="1424488244"/>
    <b v="0"/>
    <n v="7"/>
    <b v="0"/>
    <s v="theater/plays"/>
    <n v="32.5"/>
    <n v="37.142857142857146"/>
    <x v="3871"/>
    <x v="3891"/>
    <x v="1"/>
    <s v="plays"/>
  </r>
  <r>
    <n v="1000"/>
    <n v="0"/>
    <x v="2"/>
    <s v="US"/>
    <s v="USD"/>
    <n v="1408863600"/>
    <n v="1408203557"/>
    <b v="0"/>
    <n v="0"/>
    <b v="0"/>
    <s v="theater/plays"/>
    <n v="0"/>
    <e v="#DIV/0!"/>
    <x v="3872"/>
    <x v="3892"/>
    <x v="1"/>
    <s v="plays"/>
  </r>
  <r>
    <n v="50000"/>
    <n v="10775"/>
    <x v="2"/>
    <s v="US"/>
    <s v="USD"/>
    <n v="1404194400"/>
    <n v="1400600840"/>
    <b v="0"/>
    <n v="84"/>
    <b v="0"/>
    <s v="theater/plays"/>
    <n v="21.55"/>
    <n v="128.27380952380952"/>
    <x v="3873"/>
    <x v="3893"/>
    <x v="1"/>
    <s v="plays"/>
  </r>
  <r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3874"/>
    <x v="3894"/>
    <x v="1"/>
    <s v="plays"/>
  </r>
  <r>
    <n v="1000"/>
    <n v="50"/>
    <x v="2"/>
    <s v="US"/>
    <s v="USD"/>
    <n v="1425103218"/>
    <n v="1422424818"/>
    <b v="0"/>
    <n v="1"/>
    <b v="0"/>
    <s v="theater/plays"/>
    <n v="5"/>
    <n v="50"/>
    <x v="3875"/>
    <x v="3895"/>
    <x v="1"/>
    <s v="plays"/>
  </r>
  <r>
    <n v="1600"/>
    <n v="170"/>
    <x v="2"/>
    <s v="US"/>
    <s v="USD"/>
    <n v="1402979778"/>
    <n v="1401770178"/>
    <b v="0"/>
    <n v="4"/>
    <b v="0"/>
    <s v="theater/plays"/>
    <n v="10.625"/>
    <n v="42.5"/>
    <x v="3876"/>
    <x v="3896"/>
    <x v="1"/>
    <s v="plays"/>
  </r>
  <r>
    <n v="2500"/>
    <n v="440"/>
    <x v="2"/>
    <s v="NZ"/>
    <s v="NZD"/>
    <n v="1420750683"/>
    <n v="1418158683"/>
    <b v="0"/>
    <n v="10"/>
    <b v="0"/>
    <s v="theater/plays"/>
    <n v="17.599999999999998"/>
    <n v="44"/>
    <x v="3877"/>
    <x v="3897"/>
    <x v="1"/>
    <s v="plays"/>
  </r>
  <r>
    <n v="2500"/>
    <n v="814"/>
    <x v="2"/>
    <s v="GB"/>
    <s v="GBP"/>
    <n v="1439827200"/>
    <n v="1436355270"/>
    <b v="0"/>
    <n v="16"/>
    <b v="0"/>
    <s v="theater/plays"/>
    <n v="32.56"/>
    <n v="50.875"/>
    <x v="3878"/>
    <x v="3898"/>
    <x v="1"/>
    <s v="plays"/>
  </r>
  <r>
    <n v="10000"/>
    <n v="125"/>
    <x v="2"/>
    <s v="US"/>
    <s v="USD"/>
    <n v="1407868561"/>
    <n v="1406140561"/>
    <b v="0"/>
    <n v="2"/>
    <b v="0"/>
    <s v="theater/plays"/>
    <n v="1.25"/>
    <n v="62.5"/>
    <x v="3879"/>
    <x v="3899"/>
    <x v="1"/>
    <s v="plays"/>
  </r>
  <r>
    <n v="2500"/>
    <n v="135"/>
    <x v="2"/>
    <s v="US"/>
    <s v="USD"/>
    <n v="1433988791"/>
    <n v="1431396791"/>
    <b v="0"/>
    <n v="5"/>
    <b v="0"/>
    <s v="theater/plays"/>
    <n v="5.4"/>
    <n v="27"/>
    <x v="3880"/>
    <x v="3900"/>
    <x v="1"/>
    <s v="plays"/>
  </r>
  <r>
    <n v="3000"/>
    <n v="25"/>
    <x v="2"/>
    <s v="US"/>
    <s v="USD"/>
    <n v="1450554599"/>
    <n v="1447098599"/>
    <b v="0"/>
    <n v="1"/>
    <b v="0"/>
    <s v="theater/plays"/>
    <n v="0.83333333333333337"/>
    <n v="25"/>
    <x v="3881"/>
    <x v="3901"/>
    <x v="1"/>
    <s v="plays"/>
  </r>
  <r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3882"/>
    <x v="3902"/>
    <x v="1"/>
    <s v="plays"/>
  </r>
  <r>
    <n v="1500"/>
    <n v="0"/>
    <x v="2"/>
    <s v="US"/>
    <s v="USD"/>
    <n v="1439581080"/>
    <n v="1435709765"/>
    <b v="0"/>
    <n v="0"/>
    <b v="0"/>
    <s v="theater/plays"/>
    <n v="0"/>
    <e v="#DIV/0!"/>
    <x v="3883"/>
    <x v="3903"/>
    <x v="1"/>
    <s v="plays"/>
  </r>
  <r>
    <n v="10000"/>
    <n v="3"/>
    <x v="2"/>
    <s v="US"/>
    <s v="USD"/>
    <n v="1429074240"/>
    <n v="1427866200"/>
    <b v="0"/>
    <n v="2"/>
    <b v="0"/>
    <s v="theater/plays"/>
    <n v="0.03"/>
    <n v="1.5"/>
    <x v="3884"/>
    <x v="3904"/>
    <x v="1"/>
    <s v="plays"/>
  </r>
  <r>
    <n v="1500"/>
    <n v="173"/>
    <x v="2"/>
    <s v="GB"/>
    <s v="GBP"/>
    <n v="1434063600"/>
    <n v="1430405903"/>
    <b v="0"/>
    <n v="7"/>
    <b v="0"/>
    <s v="theater/plays"/>
    <n v="11.533333333333333"/>
    <n v="24.714285714285715"/>
    <x v="3885"/>
    <x v="3905"/>
    <x v="1"/>
    <s v="plays"/>
  </r>
  <r>
    <n v="1500"/>
    <n v="1010"/>
    <x v="2"/>
    <s v="GB"/>
    <s v="GBP"/>
    <n v="1435325100"/>
    <n v="1432072893"/>
    <b v="0"/>
    <n v="16"/>
    <b v="0"/>
    <s v="theater/plays"/>
    <n v="67.333333333333329"/>
    <n v="63.125"/>
    <x v="3886"/>
    <x v="3906"/>
    <x v="1"/>
    <s v="plays"/>
  </r>
  <r>
    <n v="1000"/>
    <n v="153"/>
    <x v="2"/>
    <s v="US"/>
    <s v="USD"/>
    <n v="1414354080"/>
    <n v="1411587606"/>
    <b v="0"/>
    <n v="4"/>
    <b v="0"/>
    <s v="theater/plays"/>
    <n v="15.299999999999999"/>
    <n v="38.25"/>
    <x v="3887"/>
    <x v="3907"/>
    <x v="1"/>
    <s v="plays"/>
  </r>
  <r>
    <n v="750"/>
    <n v="65"/>
    <x v="2"/>
    <s v="US"/>
    <s v="USD"/>
    <n v="1406603696"/>
    <n v="1405307696"/>
    <b v="0"/>
    <n v="4"/>
    <b v="0"/>
    <s v="theater/plays"/>
    <n v="8.6666666666666679"/>
    <n v="16.25"/>
    <x v="3888"/>
    <x v="3908"/>
    <x v="1"/>
    <s v="plays"/>
  </r>
  <r>
    <n v="60000"/>
    <n v="135"/>
    <x v="2"/>
    <s v="US"/>
    <s v="USD"/>
    <n v="1410424642"/>
    <n v="1407832642"/>
    <b v="0"/>
    <n v="4"/>
    <b v="0"/>
    <s v="theater/plays"/>
    <n v="0.22499999999999998"/>
    <n v="33.75"/>
    <x v="3889"/>
    <x v="3909"/>
    <x v="1"/>
    <s v="plays"/>
  </r>
  <r>
    <n v="6000"/>
    <n v="185"/>
    <x v="2"/>
    <s v="US"/>
    <s v="USD"/>
    <n v="1441649397"/>
    <n v="1439057397"/>
    <b v="0"/>
    <n v="3"/>
    <b v="0"/>
    <s v="theater/plays"/>
    <n v="3.0833333333333335"/>
    <n v="61.666666666666664"/>
    <x v="3890"/>
    <x v="3910"/>
    <x v="1"/>
    <s v="plays"/>
  </r>
  <r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3891"/>
    <x v="3911"/>
    <x v="1"/>
    <s v="plays"/>
  </r>
  <r>
    <n v="15000"/>
    <n v="1"/>
    <x v="2"/>
    <s v="US"/>
    <s v="USD"/>
    <n v="1429936500"/>
    <n v="1424759330"/>
    <b v="0"/>
    <n v="1"/>
    <b v="0"/>
    <s v="theater/plays"/>
    <n v="6.6666666666666671E-3"/>
    <n v="1"/>
    <x v="3892"/>
    <x v="3912"/>
    <x v="1"/>
    <s v="plays"/>
  </r>
  <r>
    <n v="10000"/>
    <n v="1000"/>
    <x v="2"/>
    <s v="US"/>
    <s v="USD"/>
    <n v="1448863449"/>
    <n v="1446267849"/>
    <b v="0"/>
    <n v="7"/>
    <b v="0"/>
    <s v="theater/plays"/>
    <n v="10"/>
    <n v="142.85714285714286"/>
    <x v="3893"/>
    <x v="3913"/>
    <x v="1"/>
    <s v="plays"/>
  </r>
  <r>
    <n v="2500"/>
    <n v="909"/>
    <x v="2"/>
    <s v="GB"/>
    <s v="GBP"/>
    <n v="1431298740"/>
    <n v="1429558756"/>
    <b v="0"/>
    <n v="27"/>
    <b v="0"/>
    <s v="theater/plays"/>
    <n v="36.36"/>
    <n v="33.666666666666664"/>
    <x v="3894"/>
    <x v="3914"/>
    <x v="1"/>
    <s v="plays"/>
  </r>
  <r>
    <n v="1500"/>
    <n v="5"/>
    <x v="2"/>
    <s v="GB"/>
    <s v="GBP"/>
    <n v="1464824309"/>
    <n v="1462232309"/>
    <b v="0"/>
    <n v="1"/>
    <b v="0"/>
    <s v="theater/plays"/>
    <n v="0.33333333333333337"/>
    <n v="5"/>
    <x v="3895"/>
    <x v="3915"/>
    <x v="1"/>
    <s v="plays"/>
  </r>
  <r>
    <n v="2000"/>
    <n v="0"/>
    <x v="2"/>
    <s v="DK"/>
    <s v="DKK"/>
    <n v="1464952752"/>
    <n v="1462360752"/>
    <b v="0"/>
    <n v="0"/>
    <b v="0"/>
    <s v="theater/plays"/>
    <n v="0"/>
    <e v="#DIV/0!"/>
    <x v="3896"/>
    <x v="3916"/>
    <x v="1"/>
    <s v="plays"/>
  </r>
  <r>
    <n v="3500"/>
    <n v="10"/>
    <x v="2"/>
    <s v="GB"/>
    <s v="GBP"/>
    <n v="1410439161"/>
    <n v="1407847161"/>
    <b v="0"/>
    <n v="1"/>
    <b v="0"/>
    <s v="theater/plays"/>
    <n v="0.2857142857142857"/>
    <n v="10"/>
    <x v="3897"/>
    <x v="3917"/>
    <x v="1"/>
    <s v="plays"/>
  </r>
  <r>
    <n v="60000"/>
    <n v="120"/>
    <x v="2"/>
    <s v="GB"/>
    <s v="GBP"/>
    <n v="1407168000"/>
    <n v="1406131023"/>
    <b v="0"/>
    <n v="3"/>
    <b v="0"/>
    <s v="theater/plays"/>
    <n v="0.2"/>
    <n v="40"/>
    <x v="3898"/>
    <x v="3918"/>
    <x v="1"/>
    <s v="plays"/>
  </r>
  <r>
    <n v="5000"/>
    <n v="90"/>
    <x v="2"/>
    <s v="GB"/>
    <s v="GBP"/>
    <n v="1453075200"/>
    <n v="1450628773"/>
    <b v="0"/>
    <n v="3"/>
    <b v="0"/>
    <s v="theater/plays"/>
    <n v="1.7999999999999998"/>
    <n v="30"/>
    <x v="3899"/>
    <x v="3919"/>
    <x v="1"/>
    <s v="plays"/>
  </r>
  <r>
    <n v="2500"/>
    <n v="135"/>
    <x v="2"/>
    <s v="GB"/>
    <s v="GBP"/>
    <n v="1479032260"/>
    <n v="1476436660"/>
    <b v="0"/>
    <n v="3"/>
    <b v="0"/>
    <s v="theater/plays"/>
    <n v="5.4"/>
    <n v="45"/>
    <x v="3900"/>
    <x v="3920"/>
    <x v="1"/>
    <s v="plays"/>
  </r>
  <r>
    <n v="3000"/>
    <n v="0"/>
    <x v="2"/>
    <s v="GB"/>
    <s v="GBP"/>
    <n v="1414346400"/>
    <n v="1413291655"/>
    <b v="0"/>
    <n v="0"/>
    <b v="0"/>
    <s v="theater/plays"/>
    <n v="0"/>
    <e v="#DIV/0!"/>
    <x v="3901"/>
    <x v="3921"/>
    <x v="1"/>
    <s v="plays"/>
  </r>
  <r>
    <n v="750"/>
    <n v="61"/>
    <x v="2"/>
    <s v="US"/>
    <s v="USD"/>
    <n v="1425337200"/>
    <n v="1421432810"/>
    <b v="0"/>
    <n v="6"/>
    <b v="0"/>
    <s v="theater/plays"/>
    <n v="8.1333333333333329"/>
    <n v="10.166666666666666"/>
    <x v="3902"/>
    <x v="3922"/>
    <x v="1"/>
    <s v="plays"/>
  </r>
  <r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3903"/>
    <x v="3923"/>
    <x v="1"/>
    <s v="plays"/>
  </r>
  <r>
    <n v="15000"/>
    <n v="2290"/>
    <x v="2"/>
    <s v="US"/>
    <s v="USD"/>
    <n v="1403823722"/>
    <n v="1401231722"/>
    <b v="0"/>
    <n v="40"/>
    <b v="0"/>
    <s v="theater/plays"/>
    <n v="15.266666666666667"/>
    <n v="57.25"/>
    <x v="3904"/>
    <x v="3924"/>
    <x v="1"/>
    <s v="plays"/>
  </r>
  <r>
    <n v="150"/>
    <n v="15"/>
    <x v="2"/>
    <s v="US"/>
    <s v="USD"/>
    <n v="1406753639"/>
    <n v="1404161639"/>
    <b v="0"/>
    <n v="3"/>
    <b v="0"/>
    <s v="theater/plays"/>
    <n v="10"/>
    <n v="5"/>
    <x v="3905"/>
    <x v="3925"/>
    <x v="1"/>
    <s v="plays"/>
  </r>
  <r>
    <n v="5000"/>
    <n v="15"/>
    <x v="2"/>
    <s v="AU"/>
    <s v="AUD"/>
    <n v="1419645748"/>
    <n v="1417053748"/>
    <b v="0"/>
    <n v="1"/>
    <b v="0"/>
    <s v="theater/plays"/>
    <n v="0.3"/>
    <n v="15"/>
    <x v="3906"/>
    <x v="3926"/>
    <x v="1"/>
    <s v="plays"/>
  </r>
  <r>
    <n v="2500"/>
    <n v="25"/>
    <x v="2"/>
    <s v="GB"/>
    <s v="GBP"/>
    <n v="1407565504"/>
    <n v="1404973504"/>
    <b v="0"/>
    <n v="2"/>
    <b v="0"/>
    <s v="theater/plays"/>
    <n v="1"/>
    <n v="12.5"/>
    <x v="3907"/>
    <x v="3927"/>
    <x v="1"/>
    <s v="plays"/>
  </r>
  <r>
    <n v="5000"/>
    <n v="651"/>
    <x v="2"/>
    <s v="US"/>
    <s v="USD"/>
    <n v="1444971540"/>
    <n v="1442593427"/>
    <b v="0"/>
    <n v="7"/>
    <b v="0"/>
    <s v="theater/plays"/>
    <n v="13.020000000000001"/>
    <n v="93"/>
    <x v="3908"/>
    <x v="3928"/>
    <x v="1"/>
    <s v="plays"/>
  </r>
  <r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3909"/>
    <x v="3929"/>
    <x v="1"/>
    <s v="plays"/>
  </r>
  <r>
    <n v="10000"/>
    <n v="0"/>
    <x v="2"/>
    <s v="AU"/>
    <s v="AUD"/>
    <n v="1459490400"/>
    <n v="1457078868"/>
    <b v="0"/>
    <n v="0"/>
    <b v="0"/>
    <s v="theater/plays"/>
    <n v="0"/>
    <e v="#DIV/0!"/>
    <x v="3910"/>
    <x v="3930"/>
    <x v="1"/>
    <s v="plays"/>
  </r>
  <r>
    <n v="8000"/>
    <n v="0"/>
    <x v="2"/>
    <s v="US"/>
    <s v="USD"/>
    <n v="1441510707"/>
    <n v="1439350707"/>
    <b v="0"/>
    <n v="0"/>
    <b v="0"/>
    <s v="theater/plays"/>
    <n v="0"/>
    <e v="#DIV/0!"/>
    <x v="3911"/>
    <x v="3931"/>
    <x v="1"/>
    <s v="plays"/>
  </r>
  <r>
    <n v="12000"/>
    <n v="1"/>
    <x v="2"/>
    <s v="US"/>
    <s v="USD"/>
    <n v="1458097364"/>
    <n v="1455508964"/>
    <b v="0"/>
    <n v="1"/>
    <b v="0"/>
    <s v="theater/plays"/>
    <n v="8.3333333333333332E-3"/>
    <n v="1"/>
    <x v="3912"/>
    <x v="3932"/>
    <x v="1"/>
    <s v="plays"/>
  </r>
  <r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3913"/>
    <x v="3933"/>
    <x v="1"/>
    <s v="plays"/>
  </r>
  <r>
    <n v="5000"/>
    <n v="550"/>
    <x v="2"/>
    <s v="US"/>
    <s v="USD"/>
    <n v="1443704400"/>
    <n v="1439827639"/>
    <b v="0"/>
    <n v="12"/>
    <b v="0"/>
    <s v="theater/plays"/>
    <n v="11"/>
    <n v="45.833333333333336"/>
    <x v="3914"/>
    <x v="3934"/>
    <x v="1"/>
    <s v="plays"/>
  </r>
  <r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3915"/>
    <x v="3935"/>
    <x v="1"/>
    <s v="plays"/>
  </r>
  <r>
    <n v="20000"/>
    <n v="0"/>
    <x v="2"/>
    <s v="US"/>
    <s v="USD"/>
    <n v="1480576720"/>
    <n v="1477981120"/>
    <b v="0"/>
    <n v="0"/>
    <b v="0"/>
    <s v="theater/plays"/>
    <n v="0"/>
    <e v="#DIV/0!"/>
    <x v="3916"/>
    <x v="3936"/>
    <x v="1"/>
    <s v="plays"/>
  </r>
  <r>
    <n v="2885"/>
    <n v="2485"/>
    <x v="2"/>
    <s v="US"/>
    <s v="USD"/>
    <n v="1468249760"/>
    <n v="1465830560"/>
    <b v="0"/>
    <n v="10"/>
    <b v="0"/>
    <s v="theater/plays"/>
    <n v="86.135181975736558"/>
    <n v="248.5"/>
    <x v="3917"/>
    <x v="3937"/>
    <x v="1"/>
    <s v="plays"/>
  </r>
  <r>
    <n v="3255"/>
    <n v="397"/>
    <x v="2"/>
    <s v="US"/>
    <s v="USD"/>
    <n v="1435441454"/>
    <n v="1432763054"/>
    <b v="0"/>
    <n v="5"/>
    <b v="0"/>
    <s v="theater/plays"/>
    <n v="12.196620583717358"/>
    <n v="79.400000000000006"/>
    <x v="3918"/>
    <x v="3938"/>
    <x v="1"/>
    <s v="plays"/>
  </r>
  <r>
    <n v="5000"/>
    <n v="5"/>
    <x v="2"/>
    <s v="AU"/>
    <s v="AUD"/>
    <n v="1412656200"/>
    <n v="1412328979"/>
    <b v="0"/>
    <n v="1"/>
    <b v="0"/>
    <s v="theater/plays"/>
    <n v="0.1"/>
    <n v="5"/>
    <x v="3919"/>
    <x v="3939"/>
    <x v="1"/>
    <s v="plays"/>
  </r>
  <r>
    <n v="5000"/>
    <n v="11"/>
    <x v="2"/>
    <s v="US"/>
    <s v="USD"/>
    <n v="1420199351"/>
    <n v="1416311351"/>
    <b v="0"/>
    <n v="2"/>
    <b v="0"/>
    <s v="theater/plays"/>
    <n v="0.22"/>
    <n v="5.5"/>
    <x v="3920"/>
    <x v="3940"/>
    <x v="1"/>
    <s v="plays"/>
  </r>
  <r>
    <n v="5500"/>
    <n v="50"/>
    <x v="2"/>
    <s v="US"/>
    <s v="USD"/>
    <n v="1416877200"/>
    <n v="1414505137"/>
    <b v="0"/>
    <n v="2"/>
    <b v="0"/>
    <s v="theater/plays"/>
    <n v="0.90909090909090906"/>
    <n v="25"/>
    <x v="3921"/>
    <x v="3941"/>
    <x v="1"/>
    <s v="plays"/>
  </r>
  <r>
    <n v="1200"/>
    <n v="0"/>
    <x v="2"/>
    <s v="US"/>
    <s v="USD"/>
    <n v="1434490914"/>
    <n v="1429306914"/>
    <b v="0"/>
    <n v="0"/>
    <b v="0"/>
    <s v="theater/plays"/>
    <n v="0"/>
    <e v="#DIV/0!"/>
    <x v="3922"/>
    <x v="3942"/>
    <x v="1"/>
    <s v="plays"/>
  </r>
  <r>
    <n v="5000"/>
    <n v="1782"/>
    <x v="2"/>
    <s v="US"/>
    <s v="USD"/>
    <n v="1446483000"/>
    <n v="1443811268"/>
    <b v="0"/>
    <n v="13"/>
    <b v="0"/>
    <s v="theater/plays"/>
    <n v="35.64"/>
    <n v="137.07692307692307"/>
    <x v="3923"/>
    <x v="3943"/>
    <x v="1"/>
    <s v="plays"/>
  </r>
  <r>
    <n v="5000"/>
    <n v="0"/>
    <x v="2"/>
    <s v="US"/>
    <s v="USD"/>
    <n v="1440690875"/>
    <n v="1438098875"/>
    <b v="0"/>
    <n v="0"/>
    <b v="0"/>
    <s v="theater/plays"/>
    <n v="0"/>
    <e v="#DIV/0!"/>
    <x v="3924"/>
    <x v="3944"/>
    <x v="1"/>
    <s v="plays"/>
  </r>
  <r>
    <n v="2000"/>
    <n v="5"/>
    <x v="2"/>
    <s v="US"/>
    <s v="USD"/>
    <n v="1431717268"/>
    <n v="1429125268"/>
    <b v="0"/>
    <n v="1"/>
    <b v="0"/>
    <s v="theater/plays"/>
    <n v="0.25"/>
    <n v="5"/>
    <x v="3925"/>
    <x v="3945"/>
    <x v="1"/>
    <s v="plays"/>
  </r>
  <r>
    <n v="6000"/>
    <n v="195"/>
    <x v="2"/>
    <s v="US"/>
    <s v="USD"/>
    <n v="1425110400"/>
    <n v="1422388822"/>
    <b v="0"/>
    <n v="5"/>
    <b v="0"/>
    <s v="theater/plays"/>
    <n v="3.25"/>
    <n v="39"/>
    <x v="3926"/>
    <x v="3946"/>
    <x v="1"/>
    <s v="plays"/>
  </r>
  <r>
    <n v="3000"/>
    <n v="101"/>
    <x v="2"/>
    <s v="US"/>
    <s v="USD"/>
    <n v="1475378744"/>
    <n v="1472786744"/>
    <b v="0"/>
    <n v="2"/>
    <b v="0"/>
    <s v="theater/plays"/>
    <n v="3.3666666666666663"/>
    <n v="50.5"/>
    <x v="3927"/>
    <x v="3947"/>
    <x v="1"/>
    <s v="plays"/>
  </r>
  <r>
    <n v="30000"/>
    <n v="0"/>
    <x v="2"/>
    <s v="AU"/>
    <s v="AUD"/>
    <n v="1410076123"/>
    <n v="1404892123"/>
    <b v="0"/>
    <n v="0"/>
    <b v="0"/>
    <s v="theater/plays"/>
    <n v="0"/>
    <e v="#DIV/0!"/>
    <x v="3928"/>
    <x v="3948"/>
    <x v="1"/>
    <s v="plays"/>
  </r>
  <r>
    <n v="10000"/>
    <n v="1577"/>
    <x v="2"/>
    <s v="AU"/>
    <s v="AUD"/>
    <n v="1423623221"/>
    <n v="1421031221"/>
    <b v="0"/>
    <n v="32"/>
    <b v="0"/>
    <s v="theater/plays"/>
    <n v="15.770000000000001"/>
    <n v="49.28125"/>
    <x v="3929"/>
    <x v="3949"/>
    <x v="1"/>
    <s v="plays"/>
  </r>
  <r>
    <n v="4000"/>
    <n v="25"/>
    <x v="2"/>
    <s v="US"/>
    <s v="USD"/>
    <n v="1460140500"/>
    <n v="1457628680"/>
    <b v="0"/>
    <n v="1"/>
    <b v="0"/>
    <s v="theater/plays"/>
    <n v="0.625"/>
    <n v="25"/>
    <x v="3930"/>
    <x v="3950"/>
    <x v="1"/>
    <s v="plays"/>
  </r>
  <r>
    <n v="200000"/>
    <n v="1"/>
    <x v="2"/>
    <s v="IE"/>
    <s v="EUR"/>
    <n v="1462301342"/>
    <n v="1457120942"/>
    <b v="0"/>
    <n v="1"/>
    <b v="0"/>
    <s v="theater/plays"/>
    <n v="5.0000000000000001E-4"/>
    <n v="1"/>
    <x v="3931"/>
    <x v="3951"/>
    <x v="1"/>
    <s v="plays"/>
  </r>
  <r>
    <n v="26000"/>
    <n v="25"/>
    <x v="2"/>
    <s v="US"/>
    <s v="USD"/>
    <n v="1445885890"/>
    <n v="1440701890"/>
    <b v="0"/>
    <n v="1"/>
    <b v="0"/>
    <s v="theater/plays"/>
    <n v="9.6153846153846159E-2"/>
    <n v="25"/>
    <x v="3932"/>
    <x v="3952"/>
    <x v="1"/>
    <s v="plays"/>
  </r>
  <r>
    <n v="17600"/>
    <n v="0"/>
    <x v="2"/>
    <s v="US"/>
    <s v="USD"/>
    <n v="1469834940"/>
    <n v="1467162586"/>
    <b v="0"/>
    <n v="0"/>
    <b v="0"/>
    <s v="theater/plays"/>
    <n v="0"/>
    <e v="#DIV/0!"/>
    <x v="3933"/>
    <x v="3953"/>
    <x v="1"/>
    <s v="plays"/>
  </r>
  <r>
    <n v="25000"/>
    <n v="0"/>
    <x v="2"/>
    <s v="CA"/>
    <s v="CAD"/>
    <n v="1405352264"/>
    <n v="1400168264"/>
    <b v="0"/>
    <n v="0"/>
    <b v="0"/>
    <s v="theater/plays"/>
    <n v="0"/>
    <e v="#DIV/0!"/>
    <x v="3934"/>
    <x v="3954"/>
    <x v="1"/>
    <s v="plays"/>
  </r>
  <r>
    <n v="1750"/>
    <n v="425"/>
    <x v="2"/>
    <s v="US"/>
    <s v="USD"/>
    <n v="1448745741"/>
    <n v="1446150141"/>
    <b v="0"/>
    <n v="8"/>
    <b v="0"/>
    <s v="theater/plays"/>
    <n v="24.285714285714285"/>
    <n v="53.125"/>
    <x v="3935"/>
    <x v="3955"/>
    <x v="1"/>
    <s v="plays"/>
  </r>
  <r>
    <n v="5500"/>
    <n v="0"/>
    <x v="2"/>
    <s v="US"/>
    <s v="USD"/>
    <n v="1461543600"/>
    <n v="1459203727"/>
    <b v="0"/>
    <n v="0"/>
    <b v="0"/>
    <s v="theater/plays"/>
    <n v="0"/>
    <e v="#DIV/0!"/>
    <x v="3936"/>
    <x v="3956"/>
    <x v="1"/>
    <s v="plays"/>
  </r>
  <r>
    <n v="28000"/>
    <n v="7"/>
    <x v="2"/>
    <s v="US"/>
    <s v="USD"/>
    <n v="1468020354"/>
    <n v="1464045954"/>
    <b v="0"/>
    <n v="1"/>
    <b v="0"/>
    <s v="theater/plays"/>
    <n v="2.5000000000000001E-2"/>
    <n v="7"/>
    <x v="3937"/>
    <x v="3957"/>
    <x v="1"/>
    <s v="plays"/>
  </r>
  <r>
    <n v="2000"/>
    <n v="641"/>
    <x v="2"/>
    <s v="US"/>
    <s v="USD"/>
    <n v="1406988000"/>
    <n v="1403822912"/>
    <b v="0"/>
    <n v="16"/>
    <b v="0"/>
    <s v="theater/plays"/>
    <n v="32.049999999999997"/>
    <n v="40.0625"/>
    <x v="3938"/>
    <x v="3958"/>
    <x v="1"/>
    <s v="plays"/>
  </r>
  <r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3939"/>
    <x v="3959"/>
    <x v="1"/>
    <s v="plays"/>
  </r>
  <r>
    <n v="3000"/>
    <n v="45"/>
    <x v="2"/>
    <s v="US"/>
    <s v="USD"/>
    <n v="1451852256"/>
    <n v="1449260256"/>
    <b v="0"/>
    <n v="4"/>
    <b v="0"/>
    <s v="theater/plays"/>
    <n v="1.5"/>
    <n v="11.25"/>
    <x v="3940"/>
    <x v="3960"/>
    <x v="1"/>
    <s v="plays"/>
  </r>
  <r>
    <n v="5000"/>
    <n v="21"/>
    <x v="2"/>
    <s v="GB"/>
    <s v="GBP"/>
    <n v="1399584210"/>
    <n v="1397683410"/>
    <b v="0"/>
    <n v="2"/>
    <b v="0"/>
    <s v="theater/plays"/>
    <n v="0.42"/>
    <n v="10.5"/>
    <x v="3941"/>
    <x v="3961"/>
    <x v="1"/>
    <s v="plays"/>
  </r>
  <r>
    <n v="1400"/>
    <n v="45"/>
    <x v="2"/>
    <s v="GB"/>
    <s v="GBP"/>
    <n v="1448722494"/>
    <n v="1446562494"/>
    <b v="0"/>
    <n v="3"/>
    <b v="0"/>
    <s v="theater/plays"/>
    <n v="3.214285714285714"/>
    <n v="15"/>
    <x v="3942"/>
    <x v="3962"/>
    <x v="1"/>
    <s v="plays"/>
  </r>
  <r>
    <n v="10000"/>
    <n v="0"/>
    <x v="2"/>
    <s v="CA"/>
    <s v="CAD"/>
    <n v="1447821717"/>
    <n v="1445226117"/>
    <b v="0"/>
    <n v="0"/>
    <b v="0"/>
    <s v="theater/plays"/>
    <n v="0"/>
    <e v="#DIV/0!"/>
    <x v="3943"/>
    <x v="3963"/>
    <x v="1"/>
    <s v="plays"/>
  </r>
  <r>
    <n v="2000"/>
    <n v="126"/>
    <x v="2"/>
    <s v="US"/>
    <s v="USD"/>
    <n v="1429460386"/>
    <n v="1424279986"/>
    <b v="0"/>
    <n v="3"/>
    <b v="0"/>
    <s v="theater/plays"/>
    <n v="6.3"/>
    <n v="42"/>
    <x v="3944"/>
    <x v="3964"/>
    <x v="1"/>
    <s v="plays"/>
  </r>
  <r>
    <n v="2000"/>
    <n v="285"/>
    <x v="2"/>
    <s v="US"/>
    <s v="USD"/>
    <n v="1460608780"/>
    <n v="1455428380"/>
    <b v="0"/>
    <n v="4"/>
    <b v="0"/>
    <s v="theater/plays"/>
    <n v="14.249999999999998"/>
    <n v="71.25"/>
    <x v="3945"/>
    <x v="3965"/>
    <x v="1"/>
    <s v="plays"/>
  </r>
  <r>
    <n v="7500"/>
    <n v="45"/>
    <x v="2"/>
    <s v="US"/>
    <s v="USD"/>
    <n v="1406170740"/>
    <n v="1402506278"/>
    <b v="0"/>
    <n v="2"/>
    <b v="0"/>
    <s v="theater/plays"/>
    <n v="0.6"/>
    <n v="22.5"/>
    <x v="3946"/>
    <x v="3966"/>
    <x v="1"/>
    <s v="plays"/>
  </r>
  <r>
    <n v="1700"/>
    <n v="410"/>
    <x v="2"/>
    <s v="US"/>
    <s v="USD"/>
    <n v="1488783507"/>
    <n v="1486191507"/>
    <b v="0"/>
    <n v="10"/>
    <b v="0"/>
    <s v="theater/plays"/>
    <n v="24.117647058823529"/>
    <n v="41"/>
    <x v="3947"/>
    <x v="3967"/>
    <x v="1"/>
    <s v="plays"/>
  </r>
  <r>
    <n v="5000"/>
    <n v="527"/>
    <x v="2"/>
    <s v="US"/>
    <s v="USD"/>
    <n v="1463945673"/>
    <n v="1458761673"/>
    <b v="0"/>
    <n v="11"/>
    <b v="0"/>
    <s v="theater/plays"/>
    <n v="10.54"/>
    <n v="47.909090909090907"/>
    <x v="3948"/>
    <x v="3968"/>
    <x v="1"/>
    <s v="plays"/>
  </r>
  <r>
    <n v="2825"/>
    <n v="211"/>
    <x v="2"/>
    <s v="US"/>
    <s v="USD"/>
    <n v="1472442900"/>
    <n v="1471638646"/>
    <b v="0"/>
    <n v="6"/>
    <b v="0"/>
    <s v="theater/plays"/>
    <n v="7.4690265486725664"/>
    <n v="35.166666666666664"/>
    <x v="3949"/>
    <x v="3969"/>
    <x v="1"/>
    <s v="plays"/>
  </r>
  <r>
    <n v="15000"/>
    <n v="11"/>
    <x v="2"/>
    <s v="US"/>
    <s v="USD"/>
    <n v="1460925811"/>
    <n v="1458333811"/>
    <b v="0"/>
    <n v="2"/>
    <b v="0"/>
    <s v="theater/plays"/>
    <n v="7.3333333333333334E-2"/>
    <n v="5.5"/>
    <x v="3950"/>
    <x v="3970"/>
    <x v="1"/>
    <s v="plays"/>
  </r>
  <r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3951"/>
    <x v="3971"/>
    <x v="1"/>
    <s v="plays"/>
  </r>
  <r>
    <n v="1000"/>
    <n v="211"/>
    <x v="2"/>
    <s v="US"/>
    <s v="USD"/>
    <n v="1423186634"/>
    <n v="1418002634"/>
    <b v="0"/>
    <n v="8"/>
    <b v="0"/>
    <s v="theater/plays"/>
    <n v="21.099999999999998"/>
    <n v="26.375"/>
    <x v="3952"/>
    <x v="3972"/>
    <x v="1"/>
    <s v="plays"/>
  </r>
  <r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3953"/>
    <x v="3973"/>
    <x v="1"/>
    <s v="plays"/>
  </r>
  <r>
    <n v="1000"/>
    <n v="320"/>
    <x v="2"/>
    <s v="GB"/>
    <s v="GBP"/>
    <n v="1464872848"/>
    <n v="1462280848"/>
    <b v="0"/>
    <n v="11"/>
    <b v="0"/>
    <s v="theater/plays"/>
    <n v="32"/>
    <n v="29.09090909090909"/>
    <x v="3954"/>
    <x v="3974"/>
    <x v="1"/>
    <s v="plays"/>
  </r>
  <r>
    <n v="678"/>
    <n v="0"/>
    <x v="2"/>
    <s v="US"/>
    <s v="USD"/>
    <n v="1468442898"/>
    <n v="1465850898"/>
    <b v="0"/>
    <n v="0"/>
    <b v="0"/>
    <s v="theater/plays"/>
    <n v="0"/>
    <e v="#DIV/0!"/>
    <x v="3955"/>
    <x v="3975"/>
    <x v="1"/>
    <s v="plays"/>
  </r>
  <r>
    <n v="1300"/>
    <n v="620"/>
    <x v="2"/>
    <s v="US"/>
    <s v="USD"/>
    <n v="1406876400"/>
    <n v="1405024561"/>
    <b v="0"/>
    <n v="10"/>
    <b v="0"/>
    <s v="theater/plays"/>
    <n v="47.692307692307693"/>
    <n v="62"/>
    <x v="3956"/>
    <x v="3976"/>
    <x v="1"/>
    <s v="plays"/>
  </r>
  <r>
    <n v="90000"/>
    <n v="1305"/>
    <x v="2"/>
    <s v="US"/>
    <s v="USD"/>
    <n v="1469213732"/>
    <n v="1466621732"/>
    <b v="0"/>
    <n v="6"/>
    <b v="0"/>
    <s v="theater/plays"/>
    <n v="1.4500000000000002"/>
    <n v="217.5"/>
    <x v="3957"/>
    <x v="3977"/>
    <x v="1"/>
    <s v="plays"/>
  </r>
  <r>
    <n v="2000"/>
    <n v="214"/>
    <x v="2"/>
    <s v="US"/>
    <s v="USD"/>
    <n v="1422717953"/>
    <n v="1417533953"/>
    <b v="0"/>
    <n v="8"/>
    <b v="0"/>
    <s v="theater/plays"/>
    <n v="10.7"/>
    <n v="26.75"/>
    <x v="3958"/>
    <x v="3978"/>
    <x v="1"/>
    <s v="plays"/>
  </r>
  <r>
    <n v="6000"/>
    <n v="110"/>
    <x v="2"/>
    <s v="GB"/>
    <s v="GBP"/>
    <n v="1427659200"/>
    <n v="1425678057"/>
    <b v="0"/>
    <n v="6"/>
    <b v="0"/>
    <s v="theater/plays"/>
    <n v="1.8333333333333333"/>
    <n v="18.333333333333332"/>
    <x v="3959"/>
    <x v="3979"/>
    <x v="1"/>
    <s v="plays"/>
  </r>
  <r>
    <n v="2500"/>
    <n v="450"/>
    <x v="2"/>
    <s v="US"/>
    <s v="USD"/>
    <n v="1404570147"/>
    <n v="1401978147"/>
    <b v="0"/>
    <n v="7"/>
    <b v="0"/>
    <s v="theater/plays"/>
    <n v="18"/>
    <n v="64.285714285714292"/>
    <x v="3960"/>
    <x v="3980"/>
    <x v="1"/>
    <s v="plays"/>
  </r>
  <r>
    <n v="30000"/>
    <n v="1225"/>
    <x v="2"/>
    <s v="US"/>
    <s v="USD"/>
    <n v="1468729149"/>
    <n v="1463545149"/>
    <b v="0"/>
    <n v="7"/>
    <b v="0"/>
    <s v="theater/plays"/>
    <n v="4.083333333333333"/>
    <n v="175"/>
    <x v="3961"/>
    <x v="3981"/>
    <x v="1"/>
    <s v="plays"/>
  </r>
  <r>
    <n v="850"/>
    <n v="170"/>
    <x v="2"/>
    <s v="GB"/>
    <s v="GBP"/>
    <n v="1436297180"/>
    <n v="1431113180"/>
    <b v="0"/>
    <n v="5"/>
    <b v="0"/>
    <s v="theater/plays"/>
    <n v="20"/>
    <n v="34"/>
    <x v="3962"/>
    <x v="3982"/>
    <x v="1"/>
    <s v="plays"/>
  </r>
  <r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3963"/>
    <x v="3983"/>
    <x v="1"/>
    <s v="plays"/>
  </r>
  <r>
    <n v="1500"/>
    <n v="95"/>
    <x v="2"/>
    <s v="GB"/>
    <s v="GBP"/>
    <n v="1415404800"/>
    <n v="1412809644"/>
    <b v="0"/>
    <n v="10"/>
    <b v="0"/>
    <s v="theater/plays"/>
    <n v="6.3333333333333339"/>
    <n v="9.5"/>
    <x v="3964"/>
    <x v="3984"/>
    <x v="1"/>
    <s v="plays"/>
  </r>
  <r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3965"/>
    <x v="3985"/>
    <x v="1"/>
    <s v="plays"/>
  </r>
  <r>
    <n v="5000"/>
    <n v="488"/>
    <x v="2"/>
    <s v="GB"/>
    <s v="GBP"/>
    <n v="1462539840"/>
    <n v="1460034594"/>
    <b v="0"/>
    <n v="13"/>
    <b v="0"/>
    <s v="theater/plays"/>
    <n v="9.76"/>
    <n v="37.53846153846154"/>
    <x v="3966"/>
    <x v="3986"/>
    <x v="1"/>
    <s v="plays"/>
  </r>
  <r>
    <n v="400"/>
    <n v="151"/>
    <x v="2"/>
    <s v="GB"/>
    <s v="GBP"/>
    <n v="1400278290"/>
    <n v="1399414290"/>
    <b v="0"/>
    <n v="13"/>
    <b v="0"/>
    <s v="theater/plays"/>
    <n v="37.75"/>
    <n v="11.615384615384615"/>
    <x v="3967"/>
    <x v="3987"/>
    <x v="1"/>
    <s v="plays"/>
  </r>
  <r>
    <n v="1500"/>
    <n v="32"/>
    <x v="2"/>
    <s v="US"/>
    <s v="USD"/>
    <n v="1440813413"/>
    <n v="1439517413"/>
    <b v="0"/>
    <n v="4"/>
    <b v="0"/>
    <s v="theater/plays"/>
    <n v="2.1333333333333333"/>
    <n v="8"/>
    <x v="3968"/>
    <x v="3988"/>
    <x v="1"/>
    <s v="plays"/>
  </r>
  <r>
    <n v="3000"/>
    <n v="0"/>
    <x v="2"/>
    <s v="US"/>
    <s v="USD"/>
    <n v="1447009181"/>
    <n v="1444413581"/>
    <b v="0"/>
    <n v="0"/>
    <b v="0"/>
    <s v="theater/plays"/>
    <n v="0"/>
    <e v="#DIV/0!"/>
    <x v="3969"/>
    <x v="3989"/>
    <x v="1"/>
    <s v="plays"/>
  </r>
  <r>
    <n v="1650"/>
    <n v="69"/>
    <x v="2"/>
    <s v="GB"/>
    <s v="GBP"/>
    <n v="1456934893"/>
    <n v="1454342893"/>
    <b v="0"/>
    <n v="3"/>
    <b v="0"/>
    <s v="theater/plays"/>
    <n v="4.1818181818181817"/>
    <n v="23"/>
    <x v="3970"/>
    <x v="3990"/>
    <x v="1"/>
    <s v="plays"/>
  </r>
  <r>
    <n v="500"/>
    <n v="100"/>
    <x v="2"/>
    <s v="US"/>
    <s v="USD"/>
    <n v="1433086082"/>
    <n v="1430494082"/>
    <b v="0"/>
    <n v="1"/>
    <b v="0"/>
    <s v="theater/plays"/>
    <n v="20"/>
    <n v="100"/>
    <x v="3971"/>
    <x v="3991"/>
    <x v="1"/>
    <s v="plays"/>
  </r>
  <r>
    <n v="10000"/>
    <n v="541"/>
    <x v="2"/>
    <s v="US"/>
    <s v="USD"/>
    <n v="1449876859"/>
    <n v="1444689259"/>
    <b v="0"/>
    <n v="9"/>
    <b v="0"/>
    <s v="theater/plays"/>
    <n v="5.41"/>
    <n v="60.111111111111114"/>
    <x v="3972"/>
    <x v="3992"/>
    <x v="1"/>
    <s v="plays"/>
  </r>
  <r>
    <n v="50000"/>
    <n v="3"/>
    <x v="2"/>
    <s v="US"/>
    <s v="USD"/>
    <n v="1431549912"/>
    <n v="1428957912"/>
    <b v="0"/>
    <n v="1"/>
    <b v="0"/>
    <s v="theater/plays"/>
    <n v="6.0000000000000001E-3"/>
    <n v="3"/>
    <x v="3973"/>
    <x v="3993"/>
    <x v="1"/>
    <s v="plays"/>
  </r>
  <r>
    <n v="2000"/>
    <n v="5"/>
    <x v="2"/>
    <s v="US"/>
    <s v="USD"/>
    <n v="1405761690"/>
    <n v="1403169690"/>
    <b v="0"/>
    <n v="1"/>
    <b v="0"/>
    <s v="theater/plays"/>
    <n v="0.25"/>
    <n v="5"/>
    <x v="3974"/>
    <x v="3994"/>
    <x v="1"/>
    <s v="plays"/>
  </r>
  <r>
    <n v="200"/>
    <n v="70"/>
    <x v="2"/>
    <s v="GB"/>
    <s v="GBP"/>
    <n v="1423913220"/>
    <n v="1421339077"/>
    <b v="0"/>
    <n v="4"/>
    <b v="0"/>
    <s v="theater/plays"/>
    <n v="35"/>
    <n v="17.5"/>
    <x v="3975"/>
    <x v="3995"/>
    <x v="1"/>
    <s v="plays"/>
  </r>
  <r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3976"/>
    <x v="3996"/>
    <x v="1"/>
    <s v="plays"/>
  </r>
  <r>
    <n v="3000"/>
    <n v="0"/>
    <x v="2"/>
    <s v="GB"/>
    <s v="GBP"/>
    <n v="1428222221"/>
    <n v="1425633821"/>
    <b v="0"/>
    <n v="0"/>
    <b v="0"/>
    <s v="theater/plays"/>
    <n v="0"/>
    <e v="#DIV/0!"/>
    <x v="3977"/>
    <x v="3997"/>
    <x v="1"/>
    <s v="plays"/>
  </r>
  <r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3978"/>
    <x v="3998"/>
    <x v="1"/>
    <s v="plays"/>
  </r>
  <r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3979"/>
    <x v="3999"/>
    <x v="1"/>
    <s v="plays"/>
  </r>
  <r>
    <n v="8000"/>
    <n v="10"/>
    <x v="2"/>
    <s v="US"/>
    <s v="USD"/>
    <n v="1462631358"/>
    <n v="1457450958"/>
    <b v="0"/>
    <n v="1"/>
    <b v="0"/>
    <s v="theater/plays"/>
    <n v="0.125"/>
    <n v="10"/>
    <x v="3980"/>
    <x v="4000"/>
    <x v="1"/>
    <s v="plays"/>
  </r>
  <r>
    <n v="1200"/>
    <n v="453"/>
    <x v="2"/>
    <s v="GB"/>
    <s v="GBP"/>
    <n v="1488394800"/>
    <n v="1486681708"/>
    <b v="0"/>
    <n v="14"/>
    <b v="0"/>
    <s v="theater/plays"/>
    <n v="37.75"/>
    <n v="32.357142857142854"/>
    <x v="1748"/>
    <x v="4001"/>
    <x v="1"/>
    <s v="plays"/>
  </r>
  <r>
    <n v="1250"/>
    <n v="23"/>
    <x v="2"/>
    <s v="US"/>
    <s v="USD"/>
    <n v="1411779761"/>
    <n v="1409187761"/>
    <b v="0"/>
    <n v="4"/>
    <b v="0"/>
    <s v="theater/plays"/>
    <n v="1.8399999999999999"/>
    <n v="5.75"/>
    <x v="3981"/>
    <x v="4002"/>
    <x v="1"/>
    <s v="plays"/>
  </r>
  <r>
    <n v="2000"/>
    <n v="201"/>
    <x v="2"/>
    <s v="US"/>
    <s v="USD"/>
    <n v="1424009147"/>
    <n v="1421417147"/>
    <b v="0"/>
    <n v="2"/>
    <b v="0"/>
    <s v="theater/plays"/>
    <n v="10.050000000000001"/>
    <n v="100.5"/>
    <x v="3982"/>
    <x v="4003"/>
    <x v="1"/>
    <s v="plays"/>
  </r>
  <r>
    <n v="500"/>
    <n v="1"/>
    <x v="2"/>
    <s v="US"/>
    <s v="USD"/>
    <n v="1412740457"/>
    <n v="1410148457"/>
    <b v="0"/>
    <n v="1"/>
    <b v="0"/>
    <s v="theater/plays"/>
    <n v="0.2"/>
    <n v="1"/>
    <x v="3983"/>
    <x v="4004"/>
    <x v="1"/>
    <s v="plays"/>
  </r>
  <r>
    <n v="3000"/>
    <n v="40"/>
    <x v="2"/>
    <s v="US"/>
    <s v="USD"/>
    <n v="1413832985"/>
    <n v="1408648985"/>
    <b v="0"/>
    <n v="2"/>
    <b v="0"/>
    <s v="theater/plays"/>
    <n v="1.3333333333333335"/>
    <n v="20"/>
    <x v="3984"/>
    <x v="4005"/>
    <x v="1"/>
    <s v="plays"/>
  </r>
  <r>
    <n v="30000"/>
    <n v="2"/>
    <x v="2"/>
    <s v="US"/>
    <s v="USD"/>
    <n v="1455647587"/>
    <n v="1453487587"/>
    <b v="0"/>
    <n v="1"/>
    <b v="0"/>
    <s v="theater/plays"/>
    <n v="6.6666666666666671E-3"/>
    <n v="2"/>
    <x v="3985"/>
    <x v="4006"/>
    <x v="1"/>
    <s v="plays"/>
  </r>
  <r>
    <n v="2000"/>
    <n v="5"/>
    <x v="2"/>
    <s v="US"/>
    <s v="USD"/>
    <n v="1409070480"/>
    <n v="1406572381"/>
    <b v="0"/>
    <n v="1"/>
    <b v="0"/>
    <s v="theater/plays"/>
    <n v="0.25"/>
    <n v="5"/>
    <x v="3986"/>
    <x v="4007"/>
    <x v="1"/>
    <s v="plays"/>
  </r>
  <r>
    <n v="1000"/>
    <n v="60"/>
    <x v="2"/>
    <s v="GB"/>
    <s v="GBP"/>
    <n v="1437606507"/>
    <n v="1435014507"/>
    <b v="0"/>
    <n v="4"/>
    <b v="0"/>
    <s v="theater/plays"/>
    <n v="6"/>
    <n v="15"/>
    <x v="3987"/>
    <x v="4008"/>
    <x v="1"/>
    <s v="plays"/>
  </r>
  <r>
    <n v="1930"/>
    <n v="75"/>
    <x v="2"/>
    <s v="GB"/>
    <s v="GBP"/>
    <n v="1410281360"/>
    <n v="1406825360"/>
    <b v="0"/>
    <n v="3"/>
    <b v="0"/>
    <s v="theater/plays"/>
    <n v="3.8860103626943006"/>
    <n v="25"/>
    <x v="3988"/>
    <x v="4009"/>
    <x v="1"/>
    <s v="plays"/>
  </r>
  <r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3989"/>
    <x v="4010"/>
    <x v="1"/>
    <s v="plays"/>
  </r>
  <r>
    <n v="250"/>
    <n v="19"/>
    <x v="2"/>
    <s v="GB"/>
    <s v="GBP"/>
    <n v="1422450278"/>
    <n v="1419858278"/>
    <b v="0"/>
    <n v="4"/>
    <b v="0"/>
    <s v="theater/plays"/>
    <n v="7.6"/>
    <n v="4.75"/>
    <x v="3990"/>
    <x v="4011"/>
    <x v="1"/>
    <s v="plays"/>
  </r>
  <r>
    <n v="575"/>
    <n v="0"/>
    <x v="2"/>
    <s v="GB"/>
    <s v="GBP"/>
    <n v="1430571849"/>
    <n v="1427979849"/>
    <b v="0"/>
    <n v="0"/>
    <b v="0"/>
    <s v="theater/plays"/>
    <n v="0"/>
    <e v="#DIV/0!"/>
    <x v="3991"/>
    <x v="4012"/>
    <x v="1"/>
    <s v="plays"/>
  </r>
  <r>
    <n v="2000"/>
    <n v="26"/>
    <x v="2"/>
    <s v="US"/>
    <s v="USD"/>
    <n v="1424070823"/>
    <n v="1421478823"/>
    <b v="0"/>
    <n v="2"/>
    <b v="0"/>
    <s v="theater/plays"/>
    <n v="1.3"/>
    <n v="13"/>
    <x v="3992"/>
    <x v="4013"/>
    <x v="1"/>
    <s v="plays"/>
  </r>
  <r>
    <n v="9000"/>
    <n v="0"/>
    <x v="2"/>
    <s v="US"/>
    <s v="USD"/>
    <n v="1457157269"/>
    <n v="1455861269"/>
    <b v="0"/>
    <n v="0"/>
    <b v="0"/>
    <s v="theater/plays"/>
    <n v="0"/>
    <e v="#DIV/0!"/>
    <x v="3993"/>
    <x v="4014"/>
    <x v="1"/>
    <s v="plays"/>
  </r>
  <r>
    <n v="7000"/>
    <n v="1"/>
    <x v="2"/>
    <s v="US"/>
    <s v="USD"/>
    <n v="1437331463"/>
    <n v="1434739463"/>
    <b v="0"/>
    <n v="1"/>
    <b v="0"/>
    <s v="theater/plays"/>
    <n v="1.4285714285714287E-2"/>
    <n v="1"/>
    <x v="3994"/>
    <x v="4015"/>
    <x v="1"/>
    <s v="plays"/>
  </r>
  <r>
    <n v="500"/>
    <n v="70"/>
    <x v="2"/>
    <s v="GB"/>
    <s v="GBP"/>
    <n v="1410987400"/>
    <n v="1408395400"/>
    <b v="0"/>
    <n v="7"/>
    <b v="0"/>
    <s v="theater/plays"/>
    <n v="14.000000000000002"/>
    <n v="10"/>
    <x v="3995"/>
    <x v="4016"/>
    <x v="1"/>
    <s v="plays"/>
  </r>
  <r>
    <n v="10000"/>
    <n v="105"/>
    <x v="2"/>
    <s v="US"/>
    <s v="USD"/>
    <n v="1409846874"/>
    <n v="1407254874"/>
    <b v="0"/>
    <n v="2"/>
    <b v="0"/>
    <s v="theater/plays"/>
    <n v="1.05"/>
    <n v="52.5"/>
    <x v="3996"/>
    <x v="4017"/>
    <x v="1"/>
    <s v="plays"/>
  </r>
  <r>
    <n v="1500"/>
    <n v="130"/>
    <x v="2"/>
    <s v="GB"/>
    <s v="GBP"/>
    <n v="1475877108"/>
    <n v="1473285108"/>
    <b v="0"/>
    <n v="4"/>
    <b v="0"/>
    <s v="theater/plays"/>
    <n v="8.6666666666666679"/>
    <n v="32.5"/>
    <x v="3997"/>
    <x v="4018"/>
    <x v="1"/>
    <s v="plays"/>
  </r>
  <r>
    <n v="3500"/>
    <n v="29"/>
    <x v="2"/>
    <s v="US"/>
    <s v="USD"/>
    <n v="1460737680"/>
    <n v="1455725596"/>
    <b v="0"/>
    <n v="4"/>
    <b v="0"/>
    <s v="theater/plays"/>
    <n v="0.82857142857142851"/>
    <n v="7.25"/>
    <x v="3998"/>
    <x v="4019"/>
    <x v="1"/>
    <s v="plays"/>
  </r>
  <r>
    <n v="600"/>
    <n v="100"/>
    <x v="2"/>
    <s v="US"/>
    <s v="USD"/>
    <n v="1427168099"/>
    <n v="1424579699"/>
    <b v="0"/>
    <n v="3"/>
    <b v="0"/>
    <s v="theater/plays"/>
    <n v="16.666666666666664"/>
    <n v="33.333333333333336"/>
    <x v="3999"/>
    <x v="4020"/>
    <x v="1"/>
    <s v="plays"/>
  </r>
  <r>
    <n v="15000"/>
    <n v="125"/>
    <x v="2"/>
    <s v="US"/>
    <s v="USD"/>
    <n v="1414360358"/>
    <n v="1409176358"/>
    <b v="0"/>
    <n v="2"/>
    <b v="0"/>
    <s v="theater/plays"/>
    <n v="0.83333333333333337"/>
    <n v="62.5"/>
    <x v="4000"/>
    <x v="4021"/>
    <x v="1"/>
    <s v="plays"/>
  </r>
  <r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4001"/>
    <x v="4022"/>
    <x v="1"/>
    <s v="plays"/>
  </r>
  <r>
    <n v="7000"/>
    <n v="0"/>
    <x v="2"/>
    <s v="US"/>
    <s v="USD"/>
    <n v="1458860363"/>
    <n v="1454975963"/>
    <b v="0"/>
    <n v="0"/>
    <b v="0"/>
    <s v="theater/plays"/>
    <n v="0"/>
    <e v="#DIV/0!"/>
    <x v="4002"/>
    <x v="4023"/>
    <x v="1"/>
    <s v="plays"/>
  </r>
  <r>
    <n v="800"/>
    <n v="10"/>
    <x v="2"/>
    <s v="US"/>
    <s v="USD"/>
    <n v="1441037097"/>
    <n v="1438445097"/>
    <b v="0"/>
    <n v="1"/>
    <b v="0"/>
    <s v="theater/plays"/>
    <n v="1.25"/>
    <n v="10"/>
    <x v="4003"/>
    <x v="4024"/>
    <x v="1"/>
    <s v="plays"/>
  </r>
  <r>
    <n v="5000"/>
    <n v="250"/>
    <x v="2"/>
    <s v="FR"/>
    <s v="EUR"/>
    <n v="1437889336"/>
    <n v="1432705336"/>
    <b v="0"/>
    <n v="4"/>
    <b v="0"/>
    <s v="theater/plays"/>
    <n v="5"/>
    <n v="62.5"/>
    <x v="4004"/>
    <x v="4025"/>
    <x v="1"/>
    <s v="plays"/>
  </r>
  <r>
    <n v="4000"/>
    <n v="0"/>
    <x v="2"/>
    <s v="US"/>
    <s v="USD"/>
    <n v="1449247439"/>
    <n v="1444059839"/>
    <b v="0"/>
    <n v="0"/>
    <b v="0"/>
    <s v="theater/plays"/>
    <n v="0"/>
    <e v="#DIV/0!"/>
    <x v="4005"/>
    <x v="4026"/>
    <x v="1"/>
    <s v="plays"/>
  </r>
  <r>
    <n v="3000"/>
    <n v="215"/>
    <x v="2"/>
    <s v="US"/>
    <s v="USD"/>
    <n v="1487811600"/>
    <n v="1486077481"/>
    <b v="0"/>
    <n v="7"/>
    <b v="0"/>
    <s v="theater/plays"/>
    <n v="7.166666666666667"/>
    <n v="30.714285714285715"/>
    <x v="4006"/>
    <x v="4027"/>
    <x v="1"/>
    <s v="plays"/>
  </r>
  <r>
    <n v="2000"/>
    <n v="561"/>
    <x v="2"/>
    <s v="US"/>
    <s v="USD"/>
    <n v="1402007500"/>
    <n v="1399415500"/>
    <b v="0"/>
    <n v="11"/>
    <b v="0"/>
    <s v="theater/plays"/>
    <n v="28.050000000000004"/>
    <n v="51"/>
    <x v="4007"/>
    <x v="4028"/>
    <x v="1"/>
    <s v="plays"/>
  </r>
  <r>
    <n v="20000"/>
    <n v="0"/>
    <x v="2"/>
    <s v="US"/>
    <s v="USD"/>
    <n v="1450053370"/>
    <n v="1447461370"/>
    <b v="0"/>
    <n v="0"/>
    <b v="0"/>
    <s v="theater/plays"/>
    <n v="0"/>
    <e v="#DIV/0!"/>
    <x v="4008"/>
    <x v="4029"/>
    <x v="1"/>
    <s v="plays"/>
  </r>
  <r>
    <n v="2500"/>
    <n v="400"/>
    <x v="2"/>
    <s v="US"/>
    <s v="USD"/>
    <n v="1454525340"/>
    <n v="1452008599"/>
    <b v="0"/>
    <n v="6"/>
    <b v="0"/>
    <s v="theater/plays"/>
    <n v="16"/>
    <n v="66.666666666666671"/>
    <x v="4009"/>
    <x v="4030"/>
    <x v="1"/>
    <s v="plays"/>
  </r>
  <r>
    <n v="5000"/>
    <n v="0"/>
    <x v="2"/>
    <s v="US"/>
    <s v="USD"/>
    <n v="1418914964"/>
    <n v="1414591364"/>
    <b v="0"/>
    <n v="0"/>
    <b v="0"/>
    <s v="theater/plays"/>
    <n v="0"/>
    <e v="#DIV/0!"/>
    <x v="4010"/>
    <x v="4031"/>
    <x v="1"/>
    <s v="plays"/>
  </r>
  <r>
    <n v="6048"/>
    <n v="413"/>
    <x v="2"/>
    <s v="US"/>
    <s v="USD"/>
    <n v="1450211116"/>
    <n v="1445023516"/>
    <b v="0"/>
    <n v="7"/>
    <b v="0"/>
    <s v="theater/plays"/>
    <n v="6.8287037037037033"/>
    <n v="59"/>
    <x v="4011"/>
    <x v="4032"/>
    <x v="1"/>
    <s v="plays"/>
  </r>
  <r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4012"/>
    <x v="4033"/>
    <x v="1"/>
    <s v="plays"/>
  </r>
  <r>
    <n v="13500"/>
    <n v="200"/>
    <x v="2"/>
    <s v="US"/>
    <s v="USD"/>
    <n v="1428097450"/>
    <n v="1425509050"/>
    <b v="0"/>
    <n v="2"/>
    <b v="0"/>
    <s v="theater/plays"/>
    <n v="1.4814814814814816"/>
    <n v="100"/>
    <x v="4013"/>
    <x v="4034"/>
    <x v="1"/>
    <s v="plays"/>
  </r>
  <r>
    <n v="10000"/>
    <n v="3685"/>
    <x v="2"/>
    <s v="US"/>
    <s v="USD"/>
    <n v="1413925887"/>
    <n v="1411333887"/>
    <b v="0"/>
    <n v="25"/>
    <b v="0"/>
    <s v="theater/plays"/>
    <n v="36.85"/>
    <n v="147.4"/>
    <x v="4014"/>
    <x v="4035"/>
    <x v="1"/>
    <s v="plays"/>
  </r>
  <r>
    <n v="6000"/>
    <n v="2823"/>
    <x v="2"/>
    <s v="US"/>
    <s v="USD"/>
    <n v="1404253800"/>
    <n v="1402784964"/>
    <b v="0"/>
    <n v="17"/>
    <b v="0"/>
    <s v="theater/plays"/>
    <n v="47.05"/>
    <n v="166.05882352941177"/>
    <x v="4015"/>
    <x v="4036"/>
    <x v="1"/>
    <s v="plays"/>
  </r>
  <r>
    <n v="700"/>
    <n v="80"/>
    <x v="2"/>
    <s v="US"/>
    <s v="USD"/>
    <n v="1464099900"/>
    <n v="1462585315"/>
    <b v="0"/>
    <n v="2"/>
    <b v="0"/>
    <s v="theater/plays"/>
    <n v="11.428571428571429"/>
    <n v="40"/>
    <x v="4016"/>
    <x v="4037"/>
    <x v="1"/>
    <s v="plays"/>
  </r>
  <r>
    <n v="2500"/>
    <n v="301"/>
    <x v="2"/>
    <s v="US"/>
    <s v="USD"/>
    <n v="1413573010"/>
    <n v="1408389010"/>
    <b v="0"/>
    <n v="4"/>
    <b v="0"/>
    <s v="theater/plays"/>
    <n v="12.04"/>
    <n v="75.25"/>
    <x v="4017"/>
    <x v="4038"/>
    <x v="1"/>
    <s v="plays"/>
  </r>
  <r>
    <n v="500"/>
    <n v="300"/>
    <x v="2"/>
    <s v="US"/>
    <s v="USD"/>
    <n v="1448949540"/>
    <n v="1446048367"/>
    <b v="0"/>
    <n v="5"/>
    <b v="0"/>
    <s v="theater/plays"/>
    <n v="60"/>
    <n v="60"/>
    <x v="4018"/>
    <x v="4039"/>
    <x v="1"/>
    <s v="plays"/>
  </r>
  <r>
    <n v="8000"/>
    <n v="2500"/>
    <x v="2"/>
    <s v="US"/>
    <s v="USD"/>
    <n v="1437188400"/>
    <n v="1432100004"/>
    <b v="0"/>
    <n v="2"/>
    <b v="0"/>
    <s v="theater/plays"/>
    <n v="31.25"/>
    <n v="1250"/>
    <x v="4019"/>
    <x v="4040"/>
    <x v="1"/>
    <s v="plays"/>
  </r>
  <r>
    <n v="5000"/>
    <n v="21"/>
    <x v="2"/>
    <s v="GB"/>
    <s v="GBP"/>
    <n v="1473160954"/>
    <n v="1467976954"/>
    <b v="0"/>
    <n v="2"/>
    <b v="0"/>
    <s v="theater/plays"/>
    <n v="0.42"/>
    <n v="10.5"/>
    <x v="4020"/>
    <x v="4041"/>
    <x v="1"/>
    <s v="plays"/>
  </r>
  <r>
    <n v="10000"/>
    <n v="21"/>
    <x v="2"/>
    <s v="US"/>
    <s v="USD"/>
    <n v="1421781360"/>
    <n v="1419213664"/>
    <b v="0"/>
    <n v="3"/>
    <b v="0"/>
    <s v="theater/plays"/>
    <n v="0.21"/>
    <n v="7"/>
    <x v="4021"/>
    <x v="4042"/>
    <x v="1"/>
    <s v="plays"/>
  </r>
  <r>
    <n v="300"/>
    <n v="0"/>
    <x v="2"/>
    <s v="CA"/>
    <s v="CAD"/>
    <n v="1416524325"/>
    <n v="1415228325"/>
    <b v="0"/>
    <n v="0"/>
    <b v="0"/>
    <s v="theater/plays"/>
    <n v="0"/>
    <e v="#DIV/0!"/>
    <x v="4022"/>
    <x v="4043"/>
    <x v="1"/>
    <s v="plays"/>
  </r>
  <r>
    <n v="600"/>
    <n v="225"/>
    <x v="2"/>
    <s v="US"/>
    <s v="USD"/>
    <n v="1428642000"/>
    <n v="1426050982"/>
    <b v="0"/>
    <n v="4"/>
    <b v="0"/>
    <s v="theater/plays"/>
    <n v="37.5"/>
    <n v="56.25"/>
    <x v="4023"/>
    <x v="4044"/>
    <x v="1"/>
    <s v="plays"/>
  </r>
  <r>
    <n v="5000"/>
    <n v="1"/>
    <x v="2"/>
    <s v="AU"/>
    <s v="AUD"/>
    <n v="1408596589"/>
    <n v="1406004589"/>
    <b v="0"/>
    <n v="1"/>
    <b v="0"/>
    <s v="theater/plays"/>
    <n v="0.02"/>
    <n v="1"/>
    <x v="4024"/>
    <x v="4045"/>
    <x v="1"/>
    <s v="plays"/>
  </r>
  <r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4025"/>
    <x v="4046"/>
    <x v="1"/>
    <s v="plays"/>
  </r>
  <r>
    <n v="5000"/>
    <n v="110"/>
    <x v="2"/>
    <s v="US"/>
    <s v="USD"/>
    <n v="1420938000"/>
    <n v="1418862743"/>
    <b v="0"/>
    <n v="4"/>
    <b v="0"/>
    <s v="theater/plays"/>
    <n v="2.1999999999999997"/>
    <n v="27.5"/>
    <x v="4026"/>
    <x v="4047"/>
    <x v="1"/>
    <s v="plays"/>
  </r>
  <r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4027"/>
    <x v="4048"/>
    <x v="1"/>
    <s v="plays"/>
  </r>
  <r>
    <n v="20000"/>
    <n v="16"/>
    <x v="2"/>
    <s v="US"/>
    <s v="USD"/>
    <n v="1436914815"/>
    <n v="1434322815"/>
    <b v="0"/>
    <n v="1"/>
    <b v="0"/>
    <s v="theater/plays"/>
    <n v="0.08"/>
    <n v="16"/>
    <x v="4028"/>
    <x v="4049"/>
    <x v="1"/>
    <s v="plays"/>
  </r>
  <r>
    <n v="1500"/>
    <n v="1"/>
    <x v="2"/>
    <s v="US"/>
    <s v="USD"/>
    <n v="1414077391"/>
    <n v="1411485391"/>
    <b v="0"/>
    <n v="1"/>
    <b v="0"/>
    <s v="theater/plays"/>
    <n v="6.6666666666666666E-2"/>
    <n v="1"/>
    <x v="4029"/>
    <x v="4050"/>
    <x v="1"/>
    <s v="plays"/>
  </r>
  <r>
    <n v="500"/>
    <n v="0"/>
    <x v="2"/>
    <s v="US"/>
    <s v="USD"/>
    <n v="1399618380"/>
    <n v="1399058797"/>
    <b v="0"/>
    <n v="0"/>
    <b v="0"/>
    <s v="theater/plays"/>
    <n v="0"/>
    <e v="#DIV/0!"/>
    <x v="4030"/>
    <x v="4051"/>
    <x v="1"/>
    <s v="plays"/>
  </r>
  <r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4031"/>
    <x v="4052"/>
    <x v="1"/>
    <s v="plays"/>
  </r>
  <r>
    <n v="500"/>
    <n v="110"/>
    <x v="2"/>
    <s v="GB"/>
    <s v="GBP"/>
    <n v="1416081600"/>
    <n v="1413477228"/>
    <b v="0"/>
    <n v="2"/>
    <b v="0"/>
    <s v="theater/plays"/>
    <n v="22"/>
    <n v="55"/>
    <x v="4032"/>
    <x v="4053"/>
    <x v="1"/>
    <s v="plays"/>
  </r>
  <r>
    <n v="8880"/>
    <n v="0"/>
    <x v="2"/>
    <s v="US"/>
    <s v="USD"/>
    <n v="1475294400"/>
    <n v="1472674285"/>
    <b v="0"/>
    <n v="0"/>
    <b v="0"/>
    <s v="theater/plays"/>
    <n v="0"/>
    <e v="#DIV/0!"/>
    <x v="4033"/>
    <x v="4054"/>
    <x v="1"/>
    <s v="plays"/>
  </r>
  <r>
    <n v="5000"/>
    <n v="881"/>
    <x v="2"/>
    <s v="GB"/>
    <s v="GBP"/>
    <n v="1403192031"/>
    <n v="1400600031"/>
    <b v="0"/>
    <n v="21"/>
    <b v="0"/>
    <s v="theater/plays"/>
    <n v="17.62"/>
    <n v="41.952380952380949"/>
    <x v="4034"/>
    <x v="4055"/>
    <x v="1"/>
    <s v="plays"/>
  </r>
  <r>
    <n v="1500"/>
    <n v="795"/>
    <x v="2"/>
    <s v="US"/>
    <s v="USD"/>
    <n v="1467575940"/>
    <n v="1465856639"/>
    <b v="0"/>
    <n v="9"/>
    <b v="0"/>
    <s v="theater/plays"/>
    <n v="53"/>
    <n v="88.333333333333329"/>
    <x v="4035"/>
    <x v="4056"/>
    <x v="1"/>
    <s v="plays"/>
  </r>
  <r>
    <n v="3500"/>
    <n v="775"/>
    <x v="2"/>
    <s v="GB"/>
    <s v="GBP"/>
    <n v="1448492400"/>
    <n v="1446506080"/>
    <b v="0"/>
    <n v="6"/>
    <b v="0"/>
    <s v="theater/plays"/>
    <n v="22.142857142857142"/>
    <n v="129.16666666666666"/>
    <x v="4036"/>
    <x v="4057"/>
    <x v="1"/>
    <s v="plays"/>
  </r>
  <r>
    <n v="3750"/>
    <n v="95"/>
    <x v="2"/>
    <s v="US"/>
    <s v="USD"/>
    <n v="1459483140"/>
    <n v="1458178044"/>
    <b v="0"/>
    <n v="4"/>
    <b v="0"/>
    <s v="theater/plays"/>
    <n v="2.5333333333333332"/>
    <n v="23.75"/>
    <x v="3268"/>
    <x v="4058"/>
    <x v="1"/>
    <s v="plays"/>
  </r>
  <r>
    <n v="10000"/>
    <n v="250"/>
    <x v="2"/>
    <s v="CA"/>
    <s v="CAD"/>
    <n v="1410836400"/>
    <n v="1408116152"/>
    <b v="0"/>
    <n v="7"/>
    <b v="0"/>
    <s v="theater/plays"/>
    <n v="2.5"/>
    <n v="35.714285714285715"/>
    <x v="4037"/>
    <x v="4059"/>
    <x v="1"/>
    <s v="plays"/>
  </r>
  <r>
    <n v="10000"/>
    <n v="285"/>
    <x v="2"/>
    <s v="CA"/>
    <s v="CAD"/>
    <n v="1403539200"/>
    <n v="1400604056"/>
    <b v="0"/>
    <n v="5"/>
    <b v="0"/>
    <s v="theater/plays"/>
    <n v="2.85"/>
    <n v="57"/>
    <x v="4038"/>
    <x v="4060"/>
    <x v="1"/>
    <s v="plays"/>
  </r>
  <r>
    <n v="525"/>
    <n v="0"/>
    <x v="2"/>
    <s v="US"/>
    <s v="USD"/>
    <n v="1461205423"/>
    <n v="1456025023"/>
    <b v="0"/>
    <n v="0"/>
    <b v="0"/>
    <s v="theater/plays"/>
    <n v="0"/>
    <e v="#DIV/0!"/>
    <x v="4039"/>
    <x v="4061"/>
    <x v="1"/>
    <s v="plays"/>
  </r>
  <r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4040"/>
    <x v="4062"/>
    <x v="1"/>
    <s v="plays"/>
  </r>
  <r>
    <n v="9500"/>
    <n v="135"/>
    <x v="2"/>
    <s v="GB"/>
    <s v="GBP"/>
    <n v="1403886084"/>
    <n v="1401294084"/>
    <b v="0"/>
    <n v="9"/>
    <b v="0"/>
    <s v="theater/plays"/>
    <n v="1.4210526315789473"/>
    <n v="15"/>
    <x v="4041"/>
    <x v="4063"/>
    <x v="1"/>
    <s v="plays"/>
  </r>
  <r>
    <n v="2000"/>
    <n v="385"/>
    <x v="2"/>
    <s v="AU"/>
    <s v="AUD"/>
    <n v="1430316426"/>
    <n v="1427724426"/>
    <b v="0"/>
    <n v="6"/>
    <b v="0"/>
    <s v="theater/plays"/>
    <n v="19.25"/>
    <n v="64.166666666666671"/>
    <x v="4042"/>
    <x v="4064"/>
    <x v="1"/>
    <s v="plays"/>
  </r>
  <r>
    <n v="4000"/>
    <n v="27"/>
    <x v="2"/>
    <s v="US"/>
    <s v="USD"/>
    <n v="1407883811"/>
    <n v="1405291811"/>
    <b v="0"/>
    <n v="4"/>
    <b v="0"/>
    <s v="theater/plays"/>
    <n v="0.67500000000000004"/>
    <n v="6.75"/>
    <x v="4043"/>
    <x v="4065"/>
    <x v="1"/>
    <s v="plays"/>
  </r>
  <r>
    <n v="15000"/>
    <n v="25"/>
    <x v="2"/>
    <s v="US"/>
    <s v="USD"/>
    <n v="1463619388"/>
    <n v="1461027388"/>
    <b v="0"/>
    <n v="1"/>
    <b v="0"/>
    <s v="theater/plays"/>
    <n v="0.16666666666666669"/>
    <n v="25"/>
    <x v="4044"/>
    <x v="4066"/>
    <x v="1"/>
    <s v="plays"/>
  </r>
  <r>
    <n v="5000"/>
    <n v="3045"/>
    <x v="2"/>
    <s v="US"/>
    <s v="USD"/>
    <n v="1443408550"/>
    <n v="1439952550"/>
    <b v="0"/>
    <n v="17"/>
    <b v="0"/>
    <s v="theater/plays"/>
    <n v="60.9"/>
    <n v="179.11764705882354"/>
    <x v="4045"/>
    <x v="4067"/>
    <x v="1"/>
    <s v="plays"/>
  </r>
  <r>
    <n v="3495"/>
    <n v="34.950000000000003"/>
    <x v="2"/>
    <s v="US"/>
    <s v="USD"/>
    <n v="1484348700"/>
    <n v="1481756855"/>
    <b v="0"/>
    <n v="1"/>
    <b v="0"/>
    <s v="theater/plays"/>
    <n v="1"/>
    <n v="34.950000000000003"/>
    <x v="4046"/>
    <x v="4068"/>
    <x v="1"/>
    <s v="plays"/>
  </r>
  <r>
    <n v="1250"/>
    <n v="430"/>
    <x v="2"/>
    <s v="GB"/>
    <s v="GBP"/>
    <n v="1425124800"/>
    <n v="1421596356"/>
    <b v="0"/>
    <n v="13"/>
    <b v="0"/>
    <s v="theater/plays"/>
    <n v="34.4"/>
    <n v="33.07692307692308"/>
    <x v="4047"/>
    <x v="4069"/>
    <x v="1"/>
    <s v="plays"/>
  </r>
  <r>
    <n v="1000"/>
    <n v="165"/>
    <x v="2"/>
    <s v="US"/>
    <s v="USD"/>
    <n v="1425178800"/>
    <n v="1422374420"/>
    <b v="0"/>
    <n v="6"/>
    <b v="0"/>
    <s v="theater/plays"/>
    <n v="16.5"/>
    <n v="27.5"/>
    <x v="4048"/>
    <x v="4070"/>
    <x v="1"/>
    <s v="plays"/>
  </r>
  <r>
    <n v="20000"/>
    <n v="0"/>
    <x v="2"/>
    <s v="MX"/>
    <s v="MXN"/>
    <n v="1482779931"/>
    <n v="1480187931"/>
    <b v="0"/>
    <n v="0"/>
    <b v="0"/>
    <s v="theater/plays"/>
    <n v="0"/>
    <e v="#DIV/0!"/>
    <x v="4049"/>
    <x v="4071"/>
    <x v="1"/>
    <s v="plays"/>
  </r>
  <r>
    <n v="1000"/>
    <n v="4"/>
    <x v="2"/>
    <s v="GB"/>
    <s v="GBP"/>
    <n v="1408646111"/>
    <n v="1403462111"/>
    <b v="0"/>
    <n v="2"/>
    <b v="0"/>
    <s v="theater/plays"/>
    <n v="0.4"/>
    <n v="2"/>
    <x v="4050"/>
    <x v="4072"/>
    <x v="1"/>
    <s v="plays"/>
  </r>
  <r>
    <n v="3500"/>
    <n v="37"/>
    <x v="2"/>
    <s v="US"/>
    <s v="USD"/>
    <n v="1431144000"/>
    <n v="1426407426"/>
    <b v="0"/>
    <n v="2"/>
    <b v="0"/>
    <s v="theater/plays"/>
    <n v="1.0571428571428572"/>
    <n v="18.5"/>
    <x v="4051"/>
    <x v="4073"/>
    <x v="1"/>
    <s v="plays"/>
  </r>
  <r>
    <n v="2750"/>
    <n v="735"/>
    <x v="2"/>
    <s v="GB"/>
    <s v="GBP"/>
    <n v="1446732975"/>
    <n v="1444137375"/>
    <b v="0"/>
    <n v="21"/>
    <b v="0"/>
    <s v="theater/plays"/>
    <n v="26.727272727272727"/>
    <n v="35"/>
    <x v="4052"/>
    <x v="4074"/>
    <x v="1"/>
    <s v="plays"/>
  </r>
  <r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4053"/>
    <x v="4075"/>
    <x v="1"/>
    <s v="plays"/>
  </r>
  <r>
    <n v="700"/>
    <n v="0"/>
    <x v="2"/>
    <s v="US"/>
    <s v="USD"/>
    <n v="1413921060"/>
    <n v="1411499149"/>
    <b v="0"/>
    <n v="0"/>
    <b v="0"/>
    <s v="theater/plays"/>
    <n v="0"/>
    <e v="#DIV/0!"/>
    <x v="4054"/>
    <x v="4076"/>
    <x v="1"/>
    <s v="plays"/>
  </r>
  <r>
    <n v="15000"/>
    <n v="1335"/>
    <x v="2"/>
    <s v="US"/>
    <s v="USD"/>
    <n v="1482339794"/>
    <n v="1479747794"/>
    <b v="0"/>
    <n v="6"/>
    <b v="0"/>
    <s v="theater/plays"/>
    <n v="8.9"/>
    <n v="222.5"/>
    <x v="4055"/>
    <x v="4077"/>
    <x v="1"/>
    <s v="plays"/>
  </r>
  <r>
    <n v="250"/>
    <n v="0"/>
    <x v="2"/>
    <s v="GB"/>
    <s v="GBP"/>
    <n v="1485543242"/>
    <n v="1482951242"/>
    <b v="0"/>
    <n v="0"/>
    <b v="0"/>
    <s v="theater/plays"/>
    <n v="0"/>
    <e v="#DIV/0!"/>
    <x v="4056"/>
    <x v="4078"/>
    <x v="1"/>
    <s v="plays"/>
  </r>
  <r>
    <n v="3000"/>
    <n v="5"/>
    <x v="2"/>
    <s v="US"/>
    <s v="USD"/>
    <n v="1466375521"/>
    <n v="1463783521"/>
    <b v="0"/>
    <n v="1"/>
    <b v="0"/>
    <s v="theater/plays"/>
    <n v="0.16666666666666669"/>
    <n v="5"/>
    <x v="4057"/>
    <x v="4079"/>
    <x v="1"/>
    <s v="plays"/>
  </r>
  <r>
    <n v="3000"/>
    <n v="0"/>
    <x v="2"/>
    <s v="US"/>
    <s v="USD"/>
    <n v="1465930440"/>
    <n v="1463849116"/>
    <b v="0"/>
    <n v="0"/>
    <b v="0"/>
    <s v="theater/plays"/>
    <n v="0"/>
    <e v="#DIV/0!"/>
    <x v="4058"/>
    <x v="4080"/>
    <x v="1"/>
    <s v="plays"/>
  </r>
  <r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4059"/>
    <x v="4081"/>
    <x v="1"/>
    <s v="plays"/>
  </r>
  <r>
    <n v="150"/>
    <n v="3"/>
    <x v="2"/>
    <s v="US"/>
    <s v="USD"/>
    <n v="1447542000"/>
    <n v="1446179553"/>
    <b v="0"/>
    <n v="2"/>
    <b v="0"/>
    <s v="theater/plays"/>
    <n v="2"/>
    <n v="1.5"/>
    <x v="4060"/>
    <x v="4082"/>
    <x v="1"/>
    <s v="plays"/>
  </r>
  <r>
    <n v="3500"/>
    <n v="759"/>
    <x v="2"/>
    <s v="US"/>
    <s v="USD"/>
    <n v="1452795416"/>
    <n v="1450203416"/>
    <b v="0"/>
    <n v="6"/>
    <b v="0"/>
    <s v="theater/plays"/>
    <n v="21.685714285714287"/>
    <n v="126.5"/>
    <x v="4061"/>
    <x v="4083"/>
    <x v="1"/>
    <s v="plays"/>
  </r>
  <r>
    <n v="3000"/>
    <n v="10"/>
    <x v="2"/>
    <s v="IT"/>
    <s v="EUR"/>
    <n v="1476008906"/>
    <n v="1473416906"/>
    <b v="0"/>
    <n v="1"/>
    <b v="0"/>
    <s v="theater/plays"/>
    <n v="0.33333333333333337"/>
    <n v="10"/>
    <x v="4062"/>
    <x v="4084"/>
    <x v="1"/>
    <s v="plays"/>
  </r>
  <r>
    <n v="3500"/>
    <n v="10"/>
    <x v="2"/>
    <s v="US"/>
    <s v="USD"/>
    <n v="1427169540"/>
    <n v="1424701775"/>
    <b v="0"/>
    <n v="1"/>
    <b v="0"/>
    <s v="theater/plays"/>
    <n v="0.2857142857142857"/>
    <n v="10"/>
    <x v="4063"/>
    <x v="4085"/>
    <x v="1"/>
    <s v="plays"/>
  </r>
  <r>
    <n v="1000"/>
    <n v="47"/>
    <x v="2"/>
    <s v="US"/>
    <s v="USD"/>
    <n v="1448078400"/>
    <n v="1445985299"/>
    <b v="0"/>
    <n v="5"/>
    <b v="0"/>
    <s v="theater/plays"/>
    <n v="4.7"/>
    <n v="9.4"/>
    <x v="4064"/>
    <x v="4086"/>
    <x v="1"/>
    <s v="plays"/>
  </r>
  <r>
    <n v="9600"/>
    <n v="0"/>
    <x v="2"/>
    <s v="US"/>
    <s v="USD"/>
    <n v="1468777786"/>
    <n v="1466185786"/>
    <b v="0"/>
    <n v="0"/>
    <b v="0"/>
    <s v="theater/plays"/>
    <n v="0"/>
    <e v="#DIV/0!"/>
    <x v="4065"/>
    <x v="4087"/>
    <x v="1"/>
    <s v="plays"/>
  </r>
  <r>
    <n v="2000"/>
    <n v="216"/>
    <x v="2"/>
    <s v="GB"/>
    <s v="GBP"/>
    <n v="1421403960"/>
    <n v="1418827324"/>
    <b v="0"/>
    <n v="3"/>
    <b v="0"/>
    <s v="theater/plays"/>
    <n v="10.8"/>
    <n v="72"/>
    <x v="4066"/>
    <x v="4088"/>
    <x v="1"/>
    <s v="plays"/>
  </r>
  <r>
    <n v="5000"/>
    <n v="240"/>
    <x v="2"/>
    <s v="US"/>
    <s v="USD"/>
    <n v="1433093700"/>
    <n v="1430242488"/>
    <b v="0"/>
    <n v="8"/>
    <b v="0"/>
    <s v="theater/plays"/>
    <n v="4.8"/>
    <n v="30"/>
    <x v="4067"/>
    <x v="4089"/>
    <x v="1"/>
    <s v="plays"/>
  </r>
  <r>
    <n v="1000"/>
    <n v="32"/>
    <x v="2"/>
    <s v="US"/>
    <s v="USD"/>
    <n v="1438959600"/>
    <n v="1437754137"/>
    <b v="0"/>
    <n v="3"/>
    <b v="0"/>
    <s v="theater/plays"/>
    <n v="3.2"/>
    <n v="10.666666666666666"/>
    <x v="4068"/>
    <x v="4090"/>
    <x v="1"/>
    <s v="plays"/>
  </r>
  <r>
    <n v="1600"/>
    <n v="204"/>
    <x v="2"/>
    <s v="US"/>
    <s v="USD"/>
    <n v="1421410151"/>
    <n v="1418818151"/>
    <b v="0"/>
    <n v="8"/>
    <b v="0"/>
    <s v="theater/plays"/>
    <n v="12.75"/>
    <n v="25.5"/>
    <x v="4069"/>
    <x v="4091"/>
    <x v="1"/>
    <s v="plays"/>
  </r>
  <r>
    <n v="110000"/>
    <n v="20"/>
    <x v="2"/>
    <s v="US"/>
    <s v="USD"/>
    <n v="1428205247"/>
    <n v="1423024847"/>
    <b v="0"/>
    <n v="1"/>
    <b v="0"/>
    <s v="theater/plays"/>
    <n v="1.8181818181818181E-2"/>
    <n v="20"/>
    <x v="4070"/>
    <x v="4092"/>
    <x v="1"/>
    <s v="plays"/>
  </r>
  <r>
    <n v="2500"/>
    <n v="60"/>
    <x v="2"/>
    <s v="GB"/>
    <s v="GBP"/>
    <n v="1440272093"/>
    <n v="1435088093"/>
    <b v="0"/>
    <n v="4"/>
    <b v="0"/>
    <s v="theater/plays"/>
    <n v="2.4"/>
    <n v="15"/>
    <x v="4071"/>
    <x v="4093"/>
    <x v="1"/>
    <s v="plays"/>
  </r>
  <r>
    <n v="2000"/>
    <n v="730"/>
    <x v="2"/>
    <s v="US"/>
    <s v="USD"/>
    <n v="1413953940"/>
    <n v="1410141900"/>
    <b v="0"/>
    <n v="8"/>
    <b v="0"/>
    <s v="theater/plays"/>
    <n v="36.5"/>
    <n v="91.25"/>
    <x v="4072"/>
    <x v="4094"/>
    <x v="1"/>
    <s v="plays"/>
  </r>
  <r>
    <n v="30000"/>
    <n v="800"/>
    <x v="2"/>
    <s v="MX"/>
    <s v="MXN"/>
    <n v="1482108350"/>
    <n v="1479516350"/>
    <b v="0"/>
    <n v="1"/>
    <b v="0"/>
    <s v="theater/plays"/>
    <n v="2.666666666666667"/>
    <n v="800"/>
    <x v="4073"/>
    <x v="4095"/>
    <x v="1"/>
    <s v="plays"/>
  </r>
  <r>
    <n v="3500"/>
    <n v="400"/>
    <x v="2"/>
    <s v="GB"/>
    <s v="GBP"/>
    <n v="1488271860"/>
    <n v="1484484219"/>
    <b v="0"/>
    <n v="5"/>
    <b v="0"/>
    <s v="theater/plays"/>
    <n v="11.428571428571429"/>
    <n v="80"/>
    <x v="4074"/>
    <x v="4096"/>
    <x v="1"/>
    <s v="plays"/>
  </r>
  <r>
    <n v="10000"/>
    <n v="0"/>
    <x v="2"/>
    <s v="GB"/>
    <s v="GBP"/>
    <n v="1454284500"/>
    <n v="1449431237"/>
    <b v="0"/>
    <n v="0"/>
    <b v="0"/>
    <s v="theater/plays"/>
    <n v="0"/>
    <e v="#DIV/0!"/>
    <x v="4075"/>
    <x v="4097"/>
    <x v="1"/>
    <s v="plays"/>
  </r>
  <r>
    <n v="75000"/>
    <n v="0"/>
    <x v="2"/>
    <s v="US"/>
    <s v="USD"/>
    <n v="1465060797"/>
    <n v="1462468797"/>
    <b v="0"/>
    <n v="0"/>
    <b v="0"/>
    <s v="theater/plays"/>
    <n v="0"/>
    <e v="#DIV/0!"/>
    <x v="4076"/>
    <x v="4098"/>
    <x v="1"/>
    <s v="plays"/>
  </r>
  <r>
    <n v="4500"/>
    <n v="50"/>
    <x v="2"/>
    <s v="US"/>
    <s v="USD"/>
    <n v="1472847873"/>
    <n v="1468959873"/>
    <b v="0"/>
    <n v="1"/>
    <b v="0"/>
    <s v="theater/plays"/>
    <n v="1.1111111111111112"/>
    <n v="50"/>
    <x v="4077"/>
    <x v="4099"/>
    <x v="1"/>
    <s v="plays"/>
  </r>
  <r>
    <n v="270"/>
    <n v="0"/>
    <x v="2"/>
    <s v="US"/>
    <s v="USD"/>
    <n v="1414205990"/>
    <n v="1413341990"/>
    <b v="0"/>
    <n v="0"/>
    <b v="0"/>
    <s v="theater/plays"/>
    <n v="0"/>
    <e v="#DIV/0!"/>
    <x v="4078"/>
    <x v="4100"/>
    <x v="1"/>
    <s v="plays"/>
  </r>
  <r>
    <n v="600"/>
    <n v="0"/>
    <x v="2"/>
    <s v="US"/>
    <s v="USD"/>
    <n v="1485380482"/>
    <n v="1482788482"/>
    <b v="0"/>
    <n v="0"/>
    <b v="0"/>
    <s v="theater/plays"/>
    <n v="0"/>
    <e v="#DIV/0!"/>
    <x v="4079"/>
    <x v="4101"/>
    <x v="1"/>
    <s v="plays"/>
  </r>
  <r>
    <n v="500"/>
    <n v="137"/>
    <x v="2"/>
    <s v="US"/>
    <s v="USD"/>
    <n v="1463343673"/>
    <n v="1460751673"/>
    <b v="0"/>
    <n v="6"/>
    <b v="0"/>
    <s v="theater/plays"/>
    <n v="27.400000000000002"/>
    <n v="22.833333333333332"/>
    <x v="4080"/>
    <x v="4102"/>
    <x v="1"/>
    <s v="plays"/>
  </r>
  <r>
    <n v="1000"/>
    <n v="100"/>
    <x v="2"/>
    <s v="US"/>
    <s v="USD"/>
    <n v="1440613920"/>
    <n v="1435953566"/>
    <b v="0"/>
    <n v="6"/>
    <b v="0"/>
    <s v="theater/plays"/>
    <n v="10"/>
    <n v="16.666666666666668"/>
    <x v="4081"/>
    <x v="4103"/>
    <x v="1"/>
    <s v="plays"/>
  </r>
  <r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4082"/>
    <x v="4104"/>
    <x v="1"/>
    <s v="plays"/>
  </r>
  <r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4083"/>
    <x v="4105"/>
    <x v="1"/>
    <s v="plays"/>
  </r>
  <r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4084"/>
    <x v="4106"/>
    <x v="1"/>
    <s v="plays"/>
  </r>
  <r>
    <n v="2000"/>
    <n v="41"/>
    <x v="2"/>
    <s v="US"/>
    <s v="USD"/>
    <n v="1411596001"/>
    <n v="1409608801"/>
    <b v="0"/>
    <n v="4"/>
    <b v="0"/>
    <s v="theater/plays"/>
    <n v="2.0500000000000003"/>
    <n v="10.25"/>
    <x v="4085"/>
    <x v="4107"/>
    <x v="1"/>
    <s v="plays"/>
  </r>
  <r>
    <n v="3000"/>
    <n v="59"/>
    <x v="2"/>
    <s v="US"/>
    <s v="USD"/>
    <n v="1488517200"/>
    <n v="1485909937"/>
    <b v="0"/>
    <n v="1"/>
    <b v="0"/>
    <s v="theater/plays"/>
    <n v="1.9666666666666666"/>
    <n v="59"/>
    <x v="4086"/>
    <x v="4108"/>
    <x v="1"/>
    <s v="plays"/>
  </r>
  <r>
    <n v="500"/>
    <n v="0"/>
    <x v="2"/>
    <s v="GB"/>
    <s v="GBP"/>
    <n v="1448805404"/>
    <n v="1446209804"/>
    <b v="0"/>
    <n v="0"/>
    <b v="0"/>
    <s v="theater/plays"/>
    <n v="0"/>
    <e v="#DIV/0!"/>
    <x v="4087"/>
    <x v="4109"/>
    <x v="1"/>
    <s v="plays"/>
  </r>
  <r>
    <n v="300"/>
    <n v="86"/>
    <x v="2"/>
    <s v="GB"/>
    <s v="GBP"/>
    <n v="1469113351"/>
    <n v="1463929351"/>
    <b v="0"/>
    <n v="6"/>
    <b v="0"/>
    <s v="theater/plays"/>
    <n v="28.666666666666668"/>
    <n v="14.333333333333334"/>
    <x v="4088"/>
    <x v="4110"/>
    <x v="1"/>
    <s v="plays"/>
  </r>
  <r>
    <n v="3000"/>
    <n v="94"/>
    <x v="2"/>
    <s v="US"/>
    <s v="USD"/>
    <n v="1424747740"/>
    <n v="1422155740"/>
    <b v="0"/>
    <n v="6"/>
    <b v="0"/>
    <s v="theater/plays"/>
    <n v="3.1333333333333333"/>
    <n v="15.666666666666666"/>
    <x v="4089"/>
    <x v="4111"/>
    <x v="1"/>
    <s v="plays"/>
  </r>
  <r>
    <n v="2500"/>
    <n v="1"/>
    <x v="2"/>
    <s v="IE"/>
    <s v="EUR"/>
    <n v="1456617600"/>
    <n v="1454280186"/>
    <b v="0"/>
    <n v="1"/>
    <b v="0"/>
    <s v="theater/plays"/>
    <n v="0.04"/>
    <n v="1"/>
    <x v="4090"/>
    <x v="4112"/>
    <x v="1"/>
    <s v="plays"/>
  </r>
  <r>
    <n v="1500"/>
    <n v="3"/>
    <x v="2"/>
    <s v="US"/>
    <s v="USD"/>
    <n v="1452234840"/>
    <n v="1450619123"/>
    <b v="0"/>
    <n v="3"/>
    <b v="0"/>
    <s v="theater/plays"/>
    <n v="0.2"/>
    <n v="1"/>
    <x v="4091"/>
    <x v="4113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3366CF-5DB1-4F9C-94CF-81BE87BBD0E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9AA7B1-5487-4225-B2A0-E476A52A9A28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numFmtId="44" showAll="0"/>
    <pivotField numFmtId="4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"/>
  </colFields>
  <colItems count="4">
    <i>
      <x v="3"/>
    </i>
    <i>
      <x v="1"/>
    </i>
    <i>
      <x/>
    </i>
    <i t="grand">
      <x/>
    </i>
  </colItems>
  <pageFields count="2">
    <pageField fld="15" hier="-1"/>
    <pageField fld="18" hier="-1"/>
  </pageFields>
  <dataFields count="1">
    <dataField name="Count of Outcome" fld="2" subtotal="count" baseField="14" baseItem="1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14" count="1" selected="0">
            <x v="11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14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B9FD9C-F527-4EC2-8521-6368B87F325D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7"/>
  <sheetViews>
    <sheetView tabSelected="1" zoomScaleNormal="100" workbookViewId="0">
      <selection activeCell="B1" sqref="B1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6" customWidth="1"/>
    <col min="6" max="6" width="16.5546875" customWidth="1"/>
    <col min="7" max="7" width="17.88671875" customWidth="1"/>
    <col min="8" max="8" width="19.88671875" customWidth="1"/>
    <col min="9" max="9" width="19.33203125" customWidth="1"/>
    <col min="10" max="10" width="15.88671875" bestFit="1" customWidth="1"/>
    <col min="11" max="11" width="15.44140625" customWidth="1"/>
    <col min="12" max="12" width="17.88671875" bestFit="1" customWidth="1"/>
    <col min="13" max="13" width="8.6640625" bestFit="1" customWidth="1"/>
    <col min="14" max="14" width="27.5546875" bestFit="1" customWidth="1"/>
    <col min="15" max="15" width="25" style="8" customWidth="1"/>
    <col min="16" max="16" width="16.21875" bestFit="1" customWidth="1"/>
    <col min="17" max="17" width="13" bestFit="1" customWidth="1"/>
    <col min="18" max="18" width="16.88671875" bestFit="1" customWidth="1"/>
    <col min="19" max="19" width="25.21875" bestFit="1" customWidth="1"/>
    <col min="20" max="20" width="26.5546875" bestFit="1" customWidth="1"/>
  </cols>
  <sheetData>
    <row r="1" spans="1:20" x14ac:dyDescent="0.3">
      <c r="A1" s="1" t="s">
        <v>0</v>
      </c>
      <c r="B1" s="30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9" t="s">
        <v>8306</v>
      </c>
      <c r="P1" s="7" t="s">
        <v>8307</v>
      </c>
      <c r="Q1" s="7" t="s">
        <v>8308</v>
      </c>
      <c r="R1" s="7" t="s">
        <v>8309</v>
      </c>
      <c r="S1" s="1" t="s">
        <v>8364</v>
      </c>
      <c r="T1" s="1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 t="shared" ref="O2:O65" si="0">E2/D2*100</f>
        <v>136.85882352941178</v>
      </c>
      <c r="P2" s="6">
        <f t="shared" ref="P2:P65" si="1">AVERAGE(E2/L2)</f>
        <v>63.917582417582416</v>
      </c>
      <c r="Q2" t="s">
        <v>8310</v>
      </c>
      <c r="R2" s="10" t="s">
        <v>8311</v>
      </c>
      <c r="S2" s="14">
        <f t="shared" ref="S2:S65" si="2">(((I2/60)/60)/24)+DATE(1970,1,1)</f>
        <v>42208.125</v>
      </c>
      <c r="T2" s="14">
        <f t="shared" ref="T2:T65" si="3">(((J2/60)/60)/24)+DATE(1970,1,1)</f>
        <v>42177.007071759261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si="0"/>
        <v>142.60827250608273</v>
      </c>
      <c r="P3" s="6">
        <f t="shared" si="1"/>
        <v>185.48101265822785</v>
      </c>
      <c r="Q3" t="s">
        <v>8310</v>
      </c>
      <c r="R3" s="10" t="s">
        <v>8311</v>
      </c>
      <c r="S3" s="14">
        <f t="shared" si="2"/>
        <v>42796.600497685184</v>
      </c>
      <c r="T3" s="14">
        <f t="shared" si="3"/>
        <v>42766.600497685184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6">
        <f t="shared" si="1"/>
        <v>15</v>
      </c>
      <c r="Q4" t="s">
        <v>8310</v>
      </c>
      <c r="R4" s="10" t="s">
        <v>8311</v>
      </c>
      <c r="S4" s="14">
        <f t="shared" si="2"/>
        <v>42415.702349537038</v>
      </c>
      <c r="T4" s="14">
        <f t="shared" si="3"/>
        <v>42405.702349537038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6">
        <f t="shared" si="1"/>
        <v>69.266666666666666</v>
      </c>
      <c r="Q5" t="s">
        <v>8310</v>
      </c>
      <c r="R5" s="10" t="s">
        <v>8311</v>
      </c>
      <c r="S5" s="14">
        <f t="shared" si="2"/>
        <v>41858.515127314815</v>
      </c>
      <c r="T5" s="14">
        <f t="shared" si="3"/>
        <v>41828.515127314815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6">
        <f t="shared" si="1"/>
        <v>190.55028169014085</v>
      </c>
      <c r="Q6" t="s">
        <v>8310</v>
      </c>
      <c r="R6" s="10" t="s">
        <v>8311</v>
      </c>
      <c r="S6" s="14">
        <f t="shared" si="2"/>
        <v>42357.834247685183</v>
      </c>
      <c r="T6" s="14">
        <f t="shared" si="3"/>
        <v>42327.834247685183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6">
        <f t="shared" si="1"/>
        <v>93.40425531914893</v>
      </c>
      <c r="Q7" t="s">
        <v>8310</v>
      </c>
      <c r="R7" s="10" t="s">
        <v>8311</v>
      </c>
      <c r="S7" s="14">
        <f t="shared" si="2"/>
        <v>42580.232638888891</v>
      </c>
      <c r="T7" s="14">
        <f t="shared" si="3"/>
        <v>42563.932951388888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6">
        <f t="shared" si="1"/>
        <v>146.87931034482759</v>
      </c>
      <c r="Q8" t="s">
        <v>8310</v>
      </c>
      <c r="R8" s="10" t="s">
        <v>8311</v>
      </c>
      <c r="S8" s="14">
        <f t="shared" si="2"/>
        <v>41804.072337962964</v>
      </c>
      <c r="T8" s="14">
        <f t="shared" si="3"/>
        <v>41794.072337962964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6">
        <f t="shared" si="1"/>
        <v>159.82456140350877</v>
      </c>
      <c r="Q9" t="s">
        <v>8310</v>
      </c>
      <c r="R9" s="10" t="s">
        <v>8311</v>
      </c>
      <c r="S9" s="14">
        <f t="shared" si="2"/>
        <v>42556.047071759262</v>
      </c>
      <c r="T9" s="14">
        <f t="shared" si="3"/>
        <v>42516.047071759262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6">
        <f t="shared" si="1"/>
        <v>291.79333333333335</v>
      </c>
      <c r="Q10" t="s">
        <v>8310</v>
      </c>
      <c r="R10" s="10" t="s">
        <v>8311</v>
      </c>
      <c r="S10" s="14">
        <f t="shared" si="2"/>
        <v>42475.875</v>
      </c>
      <c r="T10" s="14">
        <f t="shared" si="3"/>
        <v>42468.94458333333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6">
        <f t="shared" si="1"/>
        <v>31.499500000000001</v>
      </c>
      <c r="Q11" t="s">
        <v>8310</v>
      </c>
      <c r="R11" s="10" t="s">
        <v>8311</v>
      </c>
      <c r="S11" s="14">
        <f t="shared" si="2"/>
        <v>42477.103518518517</v>
      </c>
      <c r="T11" s="14">
        <f t="shared" si="3"/>
        <v>42447.103518518517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6">
        <f t="shared" si="1"/>
        <v>158.68421052631578</v>
      </c>
      <c r="Q12" t="s">
        <v>8310</v>
      </c>
      <c r="R12" s="10" t="s">
        <v>8311</v>
      </c>
      <c r="S12" s="14">
        <f t="shared" si="2"/>
        <v>41815.068043981482</v>
      </c>
      <c r="T12" s="14">
        <f t="shared" si="3"/>
        <v>41780.068043981482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6">
        <f t="shared" si="1"/>
        <v>80.333333333333329</v>
      </c>
      <c r="Q13" t="s">
        <v>8310</v>
      </c>
      <c r="R13" s="10" t="s">
        <v>8311</v>
      </c>
      <c r="S13" s="14">
        <f t="shared" si="2"/>
        <v>42604.125</v>
      </c>
      <c r="T13" s="14">
        <f t="shared" si="3"/>
        <v>42572.778495370367</v>
      </c>
    </row>
    <row r="14" spans="1:20" ht="57.6" x14ac:dyDescent="0.3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6">
        <f t="shared" si="1"/>
        <v>59.961305925030231</v>
      </c>
      <c r="Q14" t="s">
        <v>8310</v>
      </c>
      <c r="R14" s="10" t="s">
        <v>8311</v>
      </c>
      <c r="S14" s="14">
        <f t="shared" si="2"/>
        <v>41836.125</v>
      </c>
      <c r="T14" s="14">
        <f t="shared" si="3"/>
        <v>41791.713252314818</v>
      </c>
    </row>
    <row r="15" spans="1:20" ht="43.2" x14ac:dyDescent="0.3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6">
        <f t="shared" si="1"/>
        <v>109.78431372549019</v>
      </c>
      <c r="Q15" t="s">
        <v>8310</v>
      </c>
      <c r="R15" s="10" t="s">
        <v>8311</v>
      </c>
      <c r="S15" s="14">
        <f t="shared" si="2"/>
        <v>42544.852083333331</v>
      </c>
      <c r="T15" s="14">
        <f t="shared" si="3"/>
        <v>42508.677187499998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6">
        <f t="shared" si="1"/>
        <v>147.70731707317074</v>
      </c>
      <c r="Q16" t="s">
        <v>8310</v>
      </c>
      <c r="R16" s="10" t="s">
        <v>8311</v>
      </c>
      <c r="S16" s="14">
        <f t="shared" si="2"/>
        <v>41833.582638888889</v>
      </c>
      <c r="T16" s="14">
        <f t="shared" si="3"/>
        <v>41808.02648148148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6">
        <f t="shared" si="1"/>
        <v>21.755102040816325</v>
      </c>
      <c r="Q17" t="s">
        <v>8310</v>
      </c>
      <c r="R17" s="10" t="s">
        <v>8311</v>
      </c>
      <c r="S17" s="14">
        <f t="shared" si="2"/>
        <v>42274.843055555553</v>
      </c>
      <c r="T17" s="14">
        <f t="shared" si="3"/>
        <v>42256.391875000001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6">
        <f t="shared" si="1"/>
        <v>171.84285714285716</v>
      </c>
      <c r="Q18" t="s">
        <v>8310</v>
      </c>
      <c r="R18" s="10" t="s">
        <v>8311</v>
      </c>
      <c r="S18" s="14">
        <f t="shared" si="2"/>
        <v>41806.229166666664</v>
      </c>
      <c r="T18" s="14">
        <f t="shared" si="3"/>
        <v>41760.796423611115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6">
        <f t="shared" si="1"/>
        <v>41.944444444444443</v>
      </c>
      <c r="Q19" t="s">
        <v>8310</v>
      </c>
      <c r="R19" s="10" t="s">
        <v>8311</v>
      </c>
      <c r="S19" s="14">
        <f t="shared" si="2"/>
        <v>41947.773402777777</v>
      </c>
      <c r="T19" s="14">
        <f t="shared" si="3"/>
        <v>41917.731736111113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6">
        <f t="shared" si="1"/>
        <v>93.264122807017543</v>
      </c>
      <c r="Q20" t="s">
        <v>8310</v>
      </c>
      <c r="R20" s="10" t="s">
        <v>8311</v>
      </c>
      <c r="S20" s="14">
        <f t="shared" si="2"/>
        <v>41899.542314814818</v>
      </c>
      <c r="T20" s="14">
        <f t="shared" si="3"/>
        <v>41869.542314814818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6">
        <f t="shared" si="1"/>
        <v>56.136363636363633</v>
      </c>
      <c r="Q21" t="s">
        <v>8310</v>
      </c>
      <c r="R21" s="10" t="s">
        <v>8311</v>
      </c>
      <c r="S21" s="14">
        <f t="shared" si="2"/>
        <v>42205.816365740742</v>
      </c>
      <c r="T21" s="14">
        <f t="shared" si="3"/>
        <v>42175.816365740742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6">
        <f t="shared" si="1"/>
        <v>80.16</v>
      </c>
      <c r="Q22" t="s">
        <v>8310</v>
      </c>
      <c r="R22" s="10" t="s">
        <v>8311</v>
      </c>
      <c r="S22" s="14">
        <f t="shared" si="2"/>
        <v>42260.758240740746</v>
      </c>
      <c r="T22" s="14">
        <f t="shared" si="3"/>
        <v>42200.758240740746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6">
        <f t="shared" si="1"/>
        <v>199.9009900990099</v>
      </c>
      <c r="Q23" t="s">
        <v>8310</v>
      </c>
      <c r="R23" s="10" t="s">
        <v>8311</v>
      </c>
      <c r="S23" s="14">
        <f t="shared" si="2"/>
        <v>41908.627187500002</v>
      </c>
      <c r="T23" s="14">
        <f t="shared" si="3"/>
        <v>41878.627187500002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6">
        <f t="shared" si="1"/>
        <v>51.25</v>
      </c>
      <c r="Q24" t="s">
        <v>8310</v>
      </c>
      <c r="R24" s="10" t="s">
        <v>8311</v>
      </c>
      <c r="S24" s="14">
        <f t="shared" si="2"/>
        <v>42005.332638888889</v>
      </c>
      <c r="T24" s="14">
        <f t="shared" si="3"/>
        <v>41989.91134259259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6">
        <f t="shared" si="1"/>
        <v>103.04347826086956</v>
      </c>
      <c r="Q25" t="s">
        <v>8310</v>
      </c>
      <c r="R25" s="10" t="s">
        <v>8311</v>
      </c>
      <c r="S25" s="14">
        <f t="shared" si="2"/>
        <v>42124.638888888891</v>
      </c>
      <c r="T25" s="14">
        <f t="shared" si="3"/>
        <v>42097.778946759259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6">
        <f t="shared" si="1"/>
        <v>66.346149825783982</v>
      </c>
      <c r="Q26" t="s">
        <v>8310</v>
      </c>
      <c r="R26" s="10" t="s">
        <v>8311</v>
      </c>
      <c r="S26" s="14">
        <f t="shared" si="2"/>
        <v>42262.818750000006</v>
      </c>
      <c r="T26" s="14">
        <f t="shared" si="3"/>
        <v>42229.820173611108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6">
        <f t="shared" si="1"/>
        <v>57.142857142857146</v>
      </c>
      <c r="Q27" t="s">
        <v>8310</v>
      </c>
      <c r="R27" s="10" t="s">
        <v>8311</v>
      </c>
      <c r="S27" s="14">
        <f t="shared" si="2"/>
        <v>42378.025011574078</v>
      </c>
      <c r="T27" s="14">
        <f t="shared" si="3"/>
        <v>42318.025011574078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6">
        <f t="shared" si="1"/>
        <v>102.10526315789474</v>
      </c>
      <c r="Q28" t="s">
        <v>8310</v>
      </c>
      <c r="R28" s="10" t="s">
        <v>8311</v>
      </c>
      <c r="S28" s="14">
        <f t="shared" si="2"/>
        <v>41868.515555555554</v>
      </c>
      <c r="T28" s="14">
        <f t="shared" si="3"/>
        <v>41828.515555555554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6">
        <f t="shared" si="1"/>
        <v>148.96666666666667</v>
      </c>
      <c r="Q29" t="s">
        <v>8310</v>
      </c>
      <c r="R29" s="10" t="s">
        <v>8311</v>
      </c>
      <c r="S29" s="14">
        <f t="shared" si="2"/>
        <v>41959.206400462965</v>
      </c>
      <c r="T29" s="14">
        <f t="shared" si="3"/>
        <v>41929.164733796293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6">
        <f t="shared" si="1"/>
        <v>169.6056338028169</v>
      </c>
      <c r="Q30" t="s">
        <v>8310</v>
      </c>
      <c r="R30" s="10" t="s">
        <v>8311</v>
      </c>
      <c r="S30" s="14">
        <f t="shared" si="2"/>
        <v>42354.96393518518</v>
      </c>
      <c r="T30" s="14">
        <f t="shared" si="3"/>
        <v>42324.96393518518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6">
        <f t="shared" si="1"/>
        <v>31.623931623931625</v>
      </c>
      <c r="Q31" t="s">
        <v>8310</v>
      </c>
      <c r="R31" s="10" t="s">
        <v>8311</v>
      </c>
      <c r="S31" s="14">
        <f t="shared" si="2"/>
        <v>41842.67324074074</v>
      </c>
      <c r="T31" s="14">
        <f t="shared" si="3"/>
        <v>41812.67324074074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6">
        <f t="shared" si="1"/>
        <v>76.45264150943396</v>
      </c>
      <c r="Q32" t="s">
        <v>8310</v>
      </c>
      <c r="R32" s="10" t="s">
        <v>8311</v>
      </c>
      <c r="S32" s="14">
        <f t="shared" si="2"/>
        <v>41872.292997685188</v>
      </c>
      <c r="T32" s="14">
        <f t="shared" si="3"/>
        <v>41842.292997685188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6">
        <f t="shared" si="1"/>
        <v>13</v>
      </c>
      <c r="Q33" t="s">
        <v>8310</v>
      </c>
      <c r="R33" s="10" t="s">
        <v>8311</v>
      </c>
      <c r="S33" s="14">
        <f t="shared" si="2"/>
        <v>42394.79206018518</v>
      </c>
      <c r="T33" s="14">
        <f t="shared" si="3"/>
        <v>42376.79206018518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6">
        <f t="shared" si="1"/>
        <v>320.44943820224717</v>
      </c>
      <c r="Q34" t="s">
        <v>8310</v>
      </c>
      <c r="R34" s="10" t="s">
        <v>8311</v>
      </c>
      <c r="S34" s="14">
        <f t="shared" si="2"/>
        <v>42503.165972222225</v>
      </c>
      <c r="T34" s="14">
        <f t="shared" si="3"/>
        <v>42461.627511574072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6">
        <f t="shared" si="1"/>
        <v>83.75</v>
      </c>
      <c r="Q35" t="s">
        <v>8310</v>
      </c>
      <c r="R35" s="10" t="s">
        <v>8311</v>
      </c>
      <c r="S35" s="14">
        <f t="shared" si="2"/>
        <v>42316.702557870376</v>
      </c>
      <c r="T35" s="14">
        <f t="shared" si="3"/>
        <v>42286.660891203705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6">
        <f t="shared" si="1"/>
        <v>49.882352941176471</v>
      </c>
      <c r="Q36" t="s">
        <v>8310</v>
      </c>
      <c r="R36" s="10" t="s">
        <v>8311</v>
      </c>
      <c r="S36" s="14">
        <f t="shared" si="2"/>
        <v>41856.321770833332</v>
      </c>
      <c r="T36" s="14">
        <f t="shared" si="3"/>
        <v>41841.321770833332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6">
        <f t="shared" si="1"/>
        <v>59.464285714285715</v>
      </c>
      <c r="Q37" t="s">
        <v>8310</v>
      </c>
      <c r="R37" s="10" t="s">
        <v>8311</v>
      </c>
      <c r="S37" s="14">
        <f t="shared" si="2"/>
        <v>42122</v>
      </c>
      <c r="T37" s="14">
        <f t="shared" si="3"/>
        <v>42098.291828703703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6">
        <f t="shared" si="1"/>
        <v>193.84090909090909</v>
      </c>
      <c r="Q38" t="s">
        <v>8310</v>
      </c>
      <c r="R38" s="10" t="s">
        <v>8311</v>
      </c>
      <c r="S38" s="14">
        <f t="shared" si="2"/>
        <v>42098.265335648146</v>
      </c>
      <c r="T38" s="14">
        <f t="shared" si="3"/>
        <v>42068.307002314818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6">
        <f t="shared" si="1"/>
        <v>159.51383399209487</v>
      </c>
      <c r="Q39" t="s">
        <v>8310</v>
      </c>
      <c r="R39" s="10" t="s">
        <v>8311</v>
      </c>
      <c r="S39" s="14">
        <f t="shared" si="2"/>
        <v>42062.693043981482</v>
      </c>
      <c r="T39" s="14">
        <f t="shared" si="3"/>
        <v>42032.693043981482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6">
        <f t="shared" si="1"/>
        <v>41.68181818181818</v>
      </c>
      <c r="Q40" t="s">
        <v>8310</v>
      </c>
      <c r="R40" s="10" t="s">
        <v>8311</v>
      </c>
      <c r="S40" s="14">
        <f t="shared" si="2"/>
        <v>41405.057222222218</v>
      </c>
      <c r="T40" s="14">
        <f t="shared" si="3"/>
        <v>41375.057222222218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6">
        <f t="shared" si="1"/>
        <v>150.89861751152074</v>
      </c>
      <c r="Q41" t="s">
        <v>8310</v>
      </c>
      <c r="R41" s="10" t="s">
        <v>8311</v>
      </c>
      <c r="S41" s="14">
        <f t="shared" si="2"/>
        <v>41784.957638888889</v>
      </c>
      <c r="T41" s="14">
        <f t="shared" si="3"/>
        <v>41754.047083333331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6">
        <f t="shared" si="1"/>
        <v>126.6875</v>
      </c>
      <c r="Q42" t="s">
        <v>8310</v>
      </c>
      <c r="R42" s="10" t="s">
        <v>8311</v>
      </c>
      <c r="S42" s="14">
        <f t="shared" si="2"/>
        <v>41809.166666666664</v>
      </c>
      <c r="T42" s="14">
        <f t="shared" si="3"/>
        <v>41789.21398148148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6">
        <f t="shared" si="1"/>
        <v>105.26315789473684</v>
      </c>
      <c r="Q43" t="s">
        <v>8310</v>
      </c>
      <c r="R43" s="10" t="s">
        <v>8311</v>
      </c>
      <c r="S43" s="14">
        <f t="shared" si="2"/>
        <v>41917.568912037037</v>
      </c>
      <c r="T43" s="14">
        <f t="shared" si="3"/>
        <v>41887.568912037037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6">
        <f t="shared" si="1"/>
        <v>117.51479289940828</v>
      </c>
      <c r="Q44" t="s">
        <v>8310</v>
      </c>
      <c r="R44" s="10" t="s">
        <v>8311</v>
      </c>
      <c r="S44" s="14">
        <f t="shared" si="2"/>
        <v>42001.639189814814</v>
      </c>
      <c r="T44" s="14">
        <f t="shared" si="3"/>
        <v>41971.639189814814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6">
        <f t="shared" si="1"/>
        <v>117.36121673003802</v>
      </c>
      <c r="Q45" t="s">
        <v>8310</v>
      </c>
      <c r="R45" s="10" t="s">
        <v>8311</v>
      </c>
      <c r="S45" s="14">
        <f t="shared" si="2"/>
        <v>41833</v>
      </c>
      <c r="T45" s="14">
        <f t="shared" si="3"/>
        <v>41802.790347222224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6">
        <f t="shared" si="1"/>
        <v>133.33333333333334</v>
      </c>
      <c r="Q46" t="s">
        <v>8310</v>
      </c>
      <c r="R46" s="10" t="s">
        <v>8311</v>
      </c>
      <c r="S46" s="14">
        <f t="shared" si="2"/>
        <v>41919.098807870374</v>
      </c>
      <c r="T46" s="14">
        <f t="shared" si="3"/>
        <v>41874.098807870374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6">
        <f t="shared" si="1"/>
        <v>98.360655737704917</v>
      </c>
      <c r="Q47" t="s">
        <v>8310</v>
      </c>
      <c r="R47" s="10" t="s">
        <v>8311</v>
      </c>
      <c r="S47" s="14">
        <f t="shared" si="2"/>
        <v>42487.623923611114</v>
      </c>
      <c r="T47" s="14">
        <f t="shared" si="3"/>
        <v>42457.623923611114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6">
        <f t="shared" si="1"/>
        <v>194.44444444444446</v>
      </c>
      <c r="Q48" t="s">
        <v>8310</v>
      </c>
      <c r="R48" s="10" t="s">
        <v>8311</v>
      </c>
      <c r="S48" s="14">
        <f t="shared" si="2"/>
        <v>42353.964976851858</v>
      </c>
      <c r="T48" s="14">
        <f t="shared" si="3"/>
        <v>42323.964976851858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6">
        <f t="shared" si="1"/>
        <v>76.865000000000009</v>
      </c>
      <c r="Q49" t="s">
        <v>8310</v>
      </c>
      <c r="R49" s="10" t="s">
        <v>8311</v>
      </c>
      <c r="S49" s="14">
        <f t="shared" si="2"/>
        <v>41992.861192129625</v>
      </c>
      <c r="T49" s="14">
        <f t="shared" si="3"/>
        <v>41932.819525462961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6">
        <f t="shared" si="1"/>
        <v>56.815789473684212</v>
      </c>
      <c r="Q50" t="s">
        <v>8310</v>
      </c>
      <c r="R50" s="10" t="s">
        <v>8311</v>
      </c>
      <c r="S50" s="14">
        <f t="shared" si="2"/>
        <v>42064.5</v>
      </c>
      <c r="T50" s="14">
        <f t="shared" si="3"/>
        <v>42033.516898148147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6">
        <f t="shared" si="1"/>
        <v>137.93103448275863</v>
      </c>
      <c r="Q51" t="s">
        <v>8310</v>
      </c>
      <c r="R51" s="10" t="s">
        <v>8311</v>
      </c>
      <c r="S51" s="14">
        <f t="shared" si="2"/>
        <v>42301.176446759258</v>
      </c>
      <c r="T51" s="14">
        <f t="shared" si="3"/>
        <v>42271.176446759258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6">
        <f t="shared" si="1"/>
        <v>27.272727272727273</v>
      </c>
      <c r="Q52" t="s">
        <v>8310</v>
      </c>
      <c r="R52" s="10" t="s">
        <v>8311</v>
      </c>
      <c r="S52" s="14">
        <f t="shared" si="2"/>
        <v>42034.708333333328</v>
      </c>
      <c r="T52" s="14">
        <f t="shared" si="3"/>
        <v>41995.752986111111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6">
        <f t="shared" si="1"/>
        <v>118.33613445378151</v>
      </c>
      <c r="Q53" t="s">
        <v>8310</v>
      </c>
      <c r="R53" s="10" t="s">
        <v>8311</v>
      </c>
      <c r="S53" s="14">
        <f t="shared" si="2"/>
        <v>42226.928668981483</v>
      </c>
      <c r="T53" s="14">
        <f t="shared" si="3"/>
        <v>42196.928668981483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6">
        <f t="shared" si="1"/>
        <v>223.48076923076923</v>
      </c>
      <c r="Q54" t="s">
        <v>8310</v>
      </c>
      <c r="R54" s="10" t="s">
        <v>8311</v>
      </c>
      <c r="S54" s="14">
        <f t="shared" si="2"/>
        <v>41837.701921296299</v>
      </c>
      <c r="T54" s="14">
        <f t="shared" si="3"/>
        <v>41807.701921296299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6">
        <f t="shared" si="1"/>
        <v>28.111111111111111</v>
      </c>
      <c r="Q55" t="s">
        <v>8310</v>
      </c>
      <c r="R55" s="10" t="s">
        <v>8311</v>
      </c>
      <c r="S55" s="14">
        <f t="shared" si="2"/>
        <v>41733.916666666664</v>
      </c>
      <c r="T55" s="14">
        <f t="shared" si="3"/>
        <v>41719.549131944441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6">
        <f t="shared" si="1"/>
        <v>194.23076923076923</v>
      </c>
      <c r="Q56" t="s">
        <v>8310</v>
      </c>
      <c r="R56" s="10" t="s">
        <v>8311</v>
      </c>
      <c r="S56" s="14">
        <f t="shared" si="2"/>
        <v>42363.713206018518</v>
      </c>
      <c r="T56" s="14">
        <f t="shared" si="3"/>
        <v>42333.713206018518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6">
        <f t="shared" si="1"/>
        <v>128.95348837209303</v>
      </c>
      <c r="Q57" t="s">
        <v>8310</v>
      </c>
      <c r="R57" s="10" t="s">
        <v>8311</v>
      </c>
      <c r="S57" s="14">
        <f t="shared" si="2"/>
        <v>42517.968935185185</v>
      </c>
      <c r="T57" s="14">
        <f t="shared" si="3"/>
        <v>42496.968935185185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6">
        <f t="shared" si="1"/>
        <v>49.316091954022987</v>
      </c>
      <c r="Q58" t="s">
        <v>8310</v>
      </c>
      <c r="R58" s="10" t="s">
        <v>8311</v>
      </c>
      <c r="S58" s="14">
        <f t="shared" si="2"/>
        <v>42163.666666666672</v>
      </c>
      <c r="T58" s="14">
        <f t="shared" si="3"/>
        <v>42149.548888888887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6">
        <f t="shared" si="1"/>
        <v>221.52173913043478</v>
      </c>
      <c r="Q59" t="s">
        <v>8310</v>
      </c>
      <c r="R59" s="10" t="s">
        <v>8311</v>
      </c>
      <c r="S59" s="14">
        <f t="shared" si="2"/>
        <v>42119.83289351852</v>
      </c>
      <c r="T59" s="14">
        <f t="shared" si="3"/>
        <v>42089.83289351852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6">
        <f t="shared" si="1"/>
        <v>137.21333333333334</v>
      </c>
      <c r="Q60" t="s">
        <v>8310</v>
      </c>
      <c r="R60" s="10" t="s">
        <v>8311</v>
      </c>
      <c r="S60" s="14">
        <f t="shared" si="2"/>
        <v>41962.786712962959</v>
      </c>
      <c r="T60" s="14">
        <f t="shared" si="3"/>
        <v>41932.745046296295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6">
        <f t="shared" si="1"/>
        <v>606.82242424242418</v>
      </c>
      <c r="Q61" t="s">
        <v>8310</v>
      </c>
      <c r="R61" s="10" t="s">
        <v>8311</v>
      </c>
      <c r="S61" s="14">
        <f t="shared" si="2"/>
        <v>42261.875</v>
      </c>
      <c r="T61" s="14">
        <f t="shared" si="3"/>
        <v>42230.23583333334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6">
        <f t="shared" si="1"/>
        <v>43.040092592592593</v>
      </c>
      <c r="Q62" t="s">
        <v>8310</v>
      </c>
      <c r="R62" s="10" t="s">
        <v>8312</v>
      </c>
      <c r="S62" s="14">
        <f t="shared" si="2"/>
        <v>41721</v>
      </c>
      <c r="T62" s="14">
        <f t="shared" si="3"/>
        <v>41701.901817129627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6">
        <f t="shared" si="1"/>
        <v>322.39130434782606</v>
      </c>
      <c r="Q63" t="s">
        <v>8310</v>
      </c>
      <c r="R63" s="10" t="s">
        <v>8312</v>
      </c>
      <c r="S63" s="14">
        <f t="shared" si="2"/>
        <v>41431.814317129632</v>
      </c>
      <c r="T63" s="14">
        <f t="shared" si="3"/>
        <v>41409.814317129632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6">
        <f t="shared" si="1"/>
        <v>96.708333333333329</v>
      </c>
      <c r="Q64" t="s">
        <v>8310</v>
      </c>
      <c r="R64" s="10" t="s">
        <v>8312</v>
      </c>
      <c r="S64" s="14">
        <f t="shared" si="2"/>
        <v>41336.799513888887</v>
      </c>
      <c r="T64" s="14">
        <f t="shared" si="3"/>
        <v>41311.799513888887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6">
        <f t="shared" si="1"/>
        <v>35.474531249999998</v>
      </c>
      <c r="Q65" t="s">
        <v>8310</v>
      </c>
      <c r="R65" s="10" t="s">
        <v>8312</v>
      </c>
      <c r="S65" s="14">
        <f t="shared" si="2"/>
        <v>41636.207638888889</v>
      </c>
      <c r="T65" s="14">
        <f t="shared" si="3"/>
        <v>41612.912187499998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ref="O66:O129" si="4">E66/D66*100</f>
        <v>173.33333333333334</v>
      </c>
      <c r="P66" s="6">
        <f t="shared" ref="P66:P129" si="5">AVERAGE(E66/L66)</f>
        <v>86.666666666666671</v>
      </c>
      <c r="Q66" t="s">
        <v>8310</v>
      </c>
      <c r="R66" s="10" t="s">
        <v>8312</v>
      </c>
      <c r="S66" s="14">
        <f t="shared" ref="S66:S129" si="6">(((I66/60)/60)/24)+DATE(1970,1,1)</f>
        <v>41463.01829861111</v>
      </c>
      <c r="T66" s="14">
        <f t="shared" ref="T66:T129" si="7">(((J66/60)/60)/24)+DATE(1970,1,1)</f>
        <v>41433.01829861111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si="4"/>
        <v>107.52857142857141</v>
      </c>
      <c r="P67" s="6">
        <f t="shared" si="5"/>
        <v>132.05263157894737</v>
      </c>
      <c r="Q67" t="s">
        <v>8310</v>
      </c>
      <c r="R67" s="10" t="s">
        <v>8312</v>
      </c>
      <c r="S67" s="14">
        <f t="shared" si="6"/>
        <v>41862.249305555553</v>
      </c>
      <c r="T67" s="14">
        <f t="shared" si="7"/>
        <v>41835.821226851855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118.6</v>
      </c>
      <c r="P68" s="6">
        <f t="shared" si="5"/>
        <v>91.230769230769226</v>
      </c>
      <c r="Q68" t="s">
        <v>8310</v>
      </c>
      <c r="R68" s="10" t="s">
        <v>8312</v>
      </c>
      <c r="S68" s="14">
        <f t="shared" si="6"/>
        <v>42569.849768518514</v>
      </c>
      <c r="T68" s="14">
        <f t="shared" si="7"/>
        <v>42539.849768518514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116.25000000000001</v>
      </c>
      <c r="P69" s="6">
        <f t="shared" si="5"/>
        <v>116.25</v>
      </c>
      <c r="Q69" t="s">
        <v>8310</v>
      </c>
      <c r="R69" s="10" t="s">
        <v>8312</v>
      </c>
      <c r="S69" s="14">
        <f t="shared" si="6"/>
        <v>41105.583379629628</v>
      </c>
      <c r="T69" s="14">
        <f t="shared" si="7"/>
        <v>41075.583379629628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127.16666666666667</v>
      </c>
      <c r="P70" s="6">
        <f t="shared" si="5"/>
        <v>21.194444444444443</v>
      </c>
      <c r="Q70" t="s">
        <v>8310</v>
      </c>
      <c r="R70" s="10" t="s">
        <v>8312</v>
      </c>
      <c r="S70" s="14">
        <f t="shared" si="6"/>
        <v>41693.569340277776</v>
      </c>
      <c r="T70" s="14">
        <f t="shared" si="7"/>
        <v>41663.569340277776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110.9423</v>
      </c>
      <c r="P71" s="6">
        <f t="shared" si="5"/>
        <v>62.327134831460668</v>
      </c>
      <c r="Q71" t="s">
        <v>8310</v>
      </c>
      <c r="R71" s="10" t="s">
        <v>8312</v>
      </c>
      <c r="S71" s="14">
        <f t="shared" si="6"/>
        <v>40818.290972222225</v>
      </c>
      <c r="T71" s="14">
        <f t="shared" si="7"/>
        <v>40786.187789351854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127.2</v>
      </c>
      <c r="P72" s="6">
        <f t="shared" si="5"/>
        <v>37.411764705882355</v>
      </c>
      <c r="Q72" t="s">
        <v>8310</v>
      </c>
      <c r="R72" s="10" t="s">
        <v>8312</v>
      </c>
      <c r="S72" s="14">
        <f t="shared" si="6"/>
        <v>40790.896354166667</v>
      </c>
      <c r="T72" s="14">
        <f t="shared" si="7"/>
        <v>40730.896354166667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123.94444444444443</v>
      </c>
      <c r="P73" s="6">
        <f t="shared" si="5"/>
        <v>69.71875</v>
      </c>
      <c r="Q73" t="s">
        <v>8310</v>
      </c>
      <c r="R73" s="10" t="s">
        <v>8312</v>
      </c>
      <c r="S73" s="14">
        <f t="shared" si="6"/>
        <v>41057.271493055552</v>
      </c>
      <c r="T73" s="14">
        <f t="shared" si="7"/>
        <v>40997.271493055552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108.40909090909091</v>
      </c>
      <c r="P74" s="6">
        <f t="shared" si="5"/>
        <v>58.170731707317074</v>
      </c>
      <c r="Q74" t="s">
        <v>8310</v>
      </c>
      <c r="R74" s="10" t="s">
        <v>8312</v>
      </c>
      <c r="S74" s="14">
        <f t="shared" si="6"/>
        <v>41228</v>
      </c>
      <c r="T74" s="14">
        <f t="shared" si="7"/>
        <v>41208.010196759256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100</v>
      </c>
      <c r="P75" s="6">
        <f t="shared" si="5"/>
        <v>50</v>
      </c>
      <c r="Q75" t="s">
        <v>8310</v>
      </c>
      <c r="R75" s="10" t="s">
        <v>8312</v>
      </c>
      <c r="S75" s="14">
        <f t="shared" si="6"/>
        <v>40666.165972222225</v>
      </c>
      <c r="T75" s="14">
        <f t="shared" si="7"/>
        <v>40587.75675925926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112.93199999999999</v>
      </c>
      <c r="P76" s="6">
        <f t="shared" si="5"/>
        <v>19.471034482758618</v>
      </c>
      <c r="Q76" t="s">
        <v>8310</v>
      </c>
      <c r="R76" s="10" t="s">
        <v>8312</v>
      </c>
      <c r="S76" s="14">
        <f t="shared" si="6"/>
        <v>42390.487210648149</v>
      </c>
      <c r="T76" s="14">
        <f t="shared" si="7"/>
        <v>42360.487210648149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115.42857142857143</v>
      </c>
      <c r="P77" s="6">
        <f t="shared" si="5"/>
        <v>85.957446808510639</v>
      </c>
      <c r="Q77" t="s">
        <v>8310</v>
      </c>
      <c r="R77" s="10" t="s">
        <v>8312</v>
      </c>
      <c r="S77" s="14">
        <f t="shared" si="6"/>
        <v>41387.209166666667</v>
      </c>
      <c r="T77" s="14">
        <f t="shared" si="7"/>
        <v>41357.209166666667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153.33333333333334</v>
      </c>
      <c r="P78" s="6">
        <f t="shared" si="5"/>
        <v>30.666666666666668</v>
      </c>
      <c r="Q78" t="s">
        <v>8310</v>
      </c>
      <c r="R78" s="10" t="s">
        <v>8312</v>
      </c>
      <c r="S78" s="14">
        <f t="shared" si="6"/>
        <v>40904.733310185184</v>
      </c>
      <c r="T78" s="14">
        <f t="shared" si="7"/>
        <v>40844.691643518519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392.5</v>
      </c>
      <c r="P79" s="6">
        <f t="shared" si="5"/>
        <v>60.384615384615387</v>
      </c>
      <c r="Q79" t="s">
        <v>8310</v>
      </c>
      <c r="R79" s="10" t="s">
        <v>8312</v>
      </c>
      <c r="S79" s="14">
        <f t="shared" si="6"/>
        <v>41050.124305555553</v>
      </c>
      <c r="T79" s="14">
        <f t="shared" si="7"/>
        <v>40997.144872685189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2702</v>
      </c>
      <c r="P80" s="6">
        <f t="shared" si="5"/>
        <v>38.6</v>
      </c>
      <c r="Q80" t="s">
        <v>8310</v>
      </c>
      <c r="R80" s="10" t="s">
        <v>8312</v>
      </c>
      <c r="S80" s="14">
        <f t="shared" si="6"/>
        <v>42614.730567129634</v>
      </c>
      <c r="T80" s="14">
        <f t="shared" si="7"/>
        <v>42604.730567129634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127</v>
      </c>
      <c r="P81" s="6">
        <f t="shared" si="5"/>
        <v>40.268292682926827</v>
      </c>
      <c r="Q81" t="s">
        <v>8310</v>
      </c>
      <c r="R81" s="10" t="s">
        <v>8312</v>
      </c>
      <c r="S81" s="14">
        <f t="shared" si="6"/>
        <v>41754.776539351849</v>
      </c>
      <c r="T81" s="14">
        <f t="shared" si="7"/>
        <v>41724.776539351849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107.25</v>
      </c>
      <c r="P82" s="6">
        <f t="shared" si="5"/>
        <v>273.82978723404256</v>
      </c>
      <c r="Q82" t="s">
        <v>8310</v>
      </c>
      <c r="R82" s="10" t="s">
        <v>8312</v>
      </c>
      <c r="S82" s="14">
        <f t="shared" si="6"/>
        <v>41618.083981481483</v>
      </c>
      <c r="T82" s="14">
        <f t="shared" si="7"/>
        <v>41583.083981481483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198</v>
      </c>
      <c r="P83" s="6">
        <f t="shared" si="5"/>
        <v>53.035714285714285</v>
      </c>
      <c r="Q83" t="s">
        <v>8310</v>
      </c>
      <c r="R83" s="10" t="s">
        <v>8312</v>
      </c>
      <c r="S83" s="14">
        <f t="shared" si="6"/>
        <v>41104.126388888886</v>
      </c>
      <c r="T83" s="14">
        <f t="shared" si="7"/>
        <v>41100.158877314818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100.01249999999999</v>
      </c>
      <c r="P84" s="6">
        <f t="shared" si="5"/>
        <v>40.005000000000003</v>
      </c>
      <c r="Q84" t="s">
        <v>8310</v>
      </c>
      <c r="R84" s="10" t="s">
        <v>8312</v>
      </c>
      <c r="S84" s="14">
        <f t="shared" si="6"/>
        <v>40825.820150462961</v>
      </c>
      <c r="T84" s="14">
        <f t="shared" si="7"/>
        <v>40795.820150462961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102.49999999999999</v>
      </c>
      <c r="P85" s="6">
        <f t="shared" si="5"/>
        <v>15.76923076923077</v>
      </c>
      <c r="Q85" t="s">
        <v>8310</v>
      </c>
      <c r="R85" s="10" t="s">
        <v>8312</v>
      </c>
      <c r="S85" s="14">
        <f t="shared" si="6"/>
        <v>42057.479166666672</v>
      </c>
      <c r="T85" s="14">
        <f t="shared" si="7"/>
        <v>42042.615613425922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100</v>
      </c>
      <c r="P86" s="6">
        <f t="shared" si="5"/>
        <v>71.428571428571431</v>
      </c>
      <c r="Q86" t="s">
        <v>8310</v>
      </c>
      <c r="R86" s="10" t="s">
        <v>8312</v>
      </c>
      <c r="S86" s="14">
        <f t="shared" si="6"/>
        <v>40678.757939814815</v>
      </c>
      <c r="T86" s="14">
        <f t="shared" si="7"/>
        <v>40648.757939814815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125.49999999999999</v>
      </c>
      <c r="P87" s="6">
        <f t="shared" si="5"/>
        <v>71.714285714285708</v>
      </c>
      <c r="Q87" t="s">
        <v>8310</v>
      </c>
      <c r="R87" s="10" t="s">
        <v>8312</v>
      </c>
      <c r="S87" s="14">
        <f t="shared" si="6"/>
        <v>40809.125428240739</v>
      </c>
      <c r="T87" s="14">
        <f t="shared" si="7"/>
        <v>40779.125428240739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106.46666666666667</v>
      </c>
      <c r="P88" s="6">
        <f t="shared" si="5"/>
        <v>375.76470588235293</v>
      </c>
      <c r="Q88" t="s">
        <v>8310</v>
      </c>
      <c r="R88" s="10" t="s">
        <v>8312</v>
      </c>
      <c r="S88" s="14">
        <f t="shared" si="6"/>
        <v>42365.59774305555</v>
      </c>
      <c r="T88" s="14">
        <f t="shared" si="7"/>
        <v>42291.556076388893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104.60000000000001</v>
      </c>
      <c r="P89" s="6">
        <f t="shared" si="5"/>
        <v>104.6</v>
      </c>
      <c r="Q89" t="s">
        <v>8310</v>
      </c>
      <c r="R89" s="10" t="s">
        <v>8312</v>
      </c>
      <c r="S89" s="14">
        <f t="shared" si="6"/>
        <v>40332.070138888892</v>
      </c>
      <c r="T89" s="14">
        <f t="shared" si="7"/>
        <v>40322.53938657407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102.85714285714285</v>
      </c>
      <c r="P90" s="6">
        <f t="shared" si="5"/>
        <v>60</v>
      </c>
      <c r="Q90" t="s">
        <v>8310</v>
      </c>
      <c r="R90" s="10" t="s">
        <v>8312</v>
      </c>
      <c r="S90" s="14">
        <f t="shared" si="6"/>
        <v>41812.65892361111</v>
      </c>
      <c r="T90" s="14">
        <f t="shared" si="7"/>
        <v>41786.65892361111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115.06666666666668</v>
      </c>
      <c r="P91" s="6">
        <f t="shared" si="5"/>
        <v>123.28571428571429</v>
      </c>
      <c r="Q91" t="s">
        <v>8310</v>
      </c>
      <c r="R91" s="10" t="s">
        <v>8312</v>
      </c>
      <c r="S91" s="14">
        <f t="shared" si="6"/>
        <v>41427.752222222225</v>
      </c>
      <c r="T91" s="14">
        <f t="shared" si="7"/>
        <v>41402.752222222225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100.4</v>
      </c>
      <c r="P92" s="6">
        <f t="shared" si="5"/>
        <v>31.375</v>
      </c>
      <c r="Q92" t="s">
        <v>8310</v>
      </c>
      <c r="R92" s="10" t="s">
        <v>8312</v>
      </c>
      <c r="S92" s="14">
        <f t="shared" si="6"/>
        <v>40736.297442129631</v>
      </c>
      <c r="T92" s="14">
        <f t="shared" si="7"/>
        <v>40706.297442129631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120</v>
      </c>
      <c r="P93" s="6">
        <f t="shared" si="5"/>
        <v>78.260869565217391</v>
      </c>
      <c r="Q93" t="s">
        <v>8310</v>
      </c>
      <c r="R93" s="10" t="s">
        <v>8312</v>
      </c>
      <c r="S93" s="14">
        <f t="shared" si="6"/>
        <v>40680.402361111112</v>
      </c>
      <c r="T93" s="14">
        <f t="shared" si="7"/>
        <v>40619.402361111112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105.2</v>
      </c>
      <c r="P94" s="6">
        <f t="shared" si="5"/>
        <v>122.32558139534883</v>
      </c>
      <c r="Q94" t="s">
        <v>8310</v>
      </c>
      <c r="R94" s="10" t="s">
        <v>8312</v>
      </c>
      <c r="S94" s="14">
        <f t="shared" si="6"/>
        <v>42767.333333333328</v>
      </c>
      <c r="T94" s="14">
        <f t="shared" si="7"/>
        <v>42721.198877314819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110.60000000000001</v>
      </c>
      <c r="P95" s="6">
        <f t="shared" si="5"/>
        <v>73.733333333333334</v>
      </c>
      <c r="Q95" t="s">
        <v>8310</v>
      </c>
      <c r="R95" s="10" t="s">
        <v>8312</v>
      </c>
      <c r="S95" s="14">
        <f t="shared" si="6"/>
        <v>41093.875</v>
      </c>
      <c r="T95" s="14">
        <f t="shared" si="7"/>
        <v>41065.858067129629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104</v>
      </c>
      <c r="P96" s="6">
        <f t="shared" si="5"/>
        <v>21.666666666666668</v>
      </c>
      <c r="Q96" t="s">
        <v>8310</v>
      </c>
      <c r="R96" s="10" t="s">
        <v>8312</v>
      </c>
      <c r="S96" s="14">
        <f t="shared" si="6"/>
        <v>41736.717847222222</v>
      </c>
      <c r="T96" s="14">
        <f t="shared" si="7"/>
        <v>41716.717847222222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131.42857142857142</v>
      </c>
      <c r="P97" s="6">
        <f t="shared" si="5"/>
        <v>21.904761904761905</v>
      </c>
      <c r="Q97" t="s">
        <v>8310</v>
      </c>
      <c r="R97" s="10" t="s">
        <v>8312</v>
      </c>
      <c r="S97" s="14">
        <f t="shared" si="6"/>
        <v>40965.005104166667</v>
      </c>
      <c r="T97" s="14">
        <f t="shared" si="7"/>
        <v>40935.005104166667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114.66666666666667</v>
      </c>
      <c r="P98" s="6">
        <f t="shared" si="5"/>
        <v>50.588235294117645</v>
      </c>
      <c r="Q98" t="s">
        <v>8310</v>
      </c>
      <c r="R98" s="10" t="s">
        <v>8312</v>
      </c>
      <c r="S98" s="14">
        <f t="shared" si="6"/>
        <v>40391.125</v>
      </c>
      <c r="T98" s="14">
        <f t="shared" si="7"/>
        <v>40324.662511574075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106.25</v>
      </c>
      <c r="P99" s="6">
        <f t="shared" si="5"/>
        <v>53.125</v>
      </c>
      <c r="Q99" t="s">
        <v>8310</v>
      </c>
      <c r="R99" s="10" t="s">
        <v>8312</v>
      </c>
      <c r="S99" s="14">
        <f t="shared" si="6"/>
        <v>40736.135208333333</v>
      </c>
      <c r="T99" s="14">
        <f t="shared" si="7"/>
        <v>40706.135208333333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106.25</v>
      </c>
      <c r="P100" s="6">
        <f t="shared" si="5"/>
        <v>56.666666666666664</v>
      </c>
      <c r="Q100" t="s">
        <v>8310</v>
      </c>
      <c r="R100" s="10" t="s">
        <v>8312</v>
      </c>
      <c r="S100" s="14">
        <f t="shared" si="6"/>
        <v>41250.979166666664</v>
      </c>
      <c r="T100" s="14">
        <f t="shared" si="7"/>
        <v>41214.79483796296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106.01933333333334</v>
      </c>
      <c r="P101" s="6">
        <f t="shared" si="5"/>
        <v>40.776666666666664</v>
      </c>
      <c r="Q101" t="s">
        <v>8310</v>
      </c>
      <c r="R101" s="10" t="s">
        <v>8312</v>
      </c>
      <c r="S101" s="14">
        <f t="shared" si="6"/>
        <v>41661.902766203704</v>
      </c>
      <c r="T101" s="14">
        <f t="shared" si="7"/>
        <v>41631.902766203704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100</v>
      </c>
      <c r="P102" s="6">
        <f t="shared" si="5"/>
        <v>192.30769230769232</v>
      </c>
      <c r="Q102" t="s">
        <v>8310</v>
      </c>
      <c r="R102" s="10" t="s">
        <v>8312</v>
      </c>
      <c r="S102" s="14">
        <f t="shared" si="6"/>
        <v>41217.794976851852</v>
      </c>
      <c r="T102" s="14">
        <f t="shared" si="7"/>
        <v>41197.753310185188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100</v>
      </c>
      <c r="P103" s="6">
        <f t="shared" si="5"/>
        <v>100</v>
      </c>
      <c r="Q103" t="s">
        <v>8310</v>
      </c>
      <c r="R103" s="10" t="s">
        <v>8312</v>
      </c>
      <c r="S103" s="14">
        <f t="shared" si="6"/>
        <v>41298.776736111111</v>
      </c>
      <c r="T103" s="14">
        <f t="shared" si="7"/>
        <v>41274.776736111111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127.75000000000001</v>
      </c>
      <c r="P104" s="6">
        <f t="shared" si="5"/>
        <v>117.92307692307692</v>
      </c>
      <c r="Q104" t="s">
        <v>8310</v>
      </c>
      <c r="R104" s="10" t="s">
        <v>8312</v>
      </c>
      <c r="S104" s="14">
        <f t="shared" si="6"/>
        <v>40535.131168981483</v>
      </c>
      <c r="T104" s="14">
        <f t="shared" si="7"/>
        <v>40505.131168981483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105.15384615384616</v>
      </c>
      <c r="P105" s="6">
        <f t="shared" si="5"/>
        <v>27.897959183673468</v>
      </c>
      <c r="Q105" t="s">
        <v>8310</v>
      </c>
      <c r="R105" s="10" t="s">
        <v>8312</v>
      </c>
      <c r="S105" s="14">
        <f t="shared" si="6"/>
        <v>41705.805902777778</v>
      </c>
      <c r="T105" s="14">
        <f t="shared" si="7"/>
        <v>41682.805902777778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120</v>
      </c>
      <c r="P106" s="6">
        <f t="shared" si="5"/>
        <v>60</v>
      </c>
      <c r="Q106" t="s">
        <v>8310</v>
      </c>
      <c r="R106" s="10" t="s">
        <v>8312</v>
      </c>
      <c r="S106" s="14">
        <f t="shared" si="6"/>
        <v>40636.041666666664</v>
      </c>
      <c r="T106" s="14">
        <f t="shared" si="7"/>
        <v>40612.695208333331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107.40909090909089</v>
      </c>
      <c r="P107" s="6">
        <f t="shared" si="5"/>
        <v>39.383333333333333</v>
      </c>
      <c r="Q107" t="s">
        <v>8310</v>
      </c>
      <c r="R107" s="10" t="s">
        <v>8312</v>
      </c>
      <c r="S107" s="14">
        <f t="shared" si="6"/>
        <v>42504</v>
      </c>
      <c r="T107" s="14">
        <f t="shared" si="7"/>
        <v>42485.724768518514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100.49999999999999</v>
      </c>
      <c r="P108" s="6">
        <f t="shared" si="5"/>
        <v>186.11111111111111</v>
      </c>
      <c r="Q108" t="s">
        <v>8310</v>
      </c>
      <c r="R108" s="10" t="s">
        <v>8312</v>
      </c>
      <c r="S108" s="14">
        <f t="shared" si="6"/>
        <v>41001.776631944449</v>
      </c>
      <c r="T108" s="14">
        <f t="shared" si="7"/>
        <v>40987.776631944449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102.46666666666667</v>
      </c>
      <c r="P109" s="6">
        <f t="shared" si="5"/>
        <v>111.37681159420291</v>
      </c>
      <c r="Q109" t="s">
        <v>8310</v>
      </c>
      <c r="R109" s="10" t="s">
        <v>8312</v>
      </c>
      <c r="S109" s="14">
        <f t="shared" si="6"/>
        <v>40657.982488425929</v>
      </c>
      <c r="T109" s="14">
        <f t="shared" si="7"/>
        <v>40635.982488425929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246.66666666666669</v>
      </c>
      <c r="P110" s="6">
        <f t="shared" si="5"/>
        <v>78.723404255319153</v>
      </c>
      <c r="Q110" t="s">
        <v>8310</v>
      </c>
      <c r="R110" s="10" t="s">
        <v>8312</v>
      </c>
      <c r="S110" s="14">
        <f t="shared" si="6"/>
        <v>41425.613078703704</v>
      </c>
      <c r="T110" s="14">
        <f t="shared" si="7"/>
        <v>41365.613078703704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219.49999999999997</v>
      </c>
      <c r="P111" s="6">
        <f t="shared" si="5"/>
        <v>46.702127659574465</v>
      </c>
      <c r="Q111" t="s">
        <v>8310</v>
      </c>
      <c r="R111" s="10" t="s">
        <v>8312</v>
      </c>
      <c r="S111" s="14">
        <f t="shared" si="6"/>
        <v>40600.025810185187</v>
      </c>
      <c r="T111" s="14">
        <f t="shared" si="7"/>
        <v>40570.025810185187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130.76923076923077</v>
      </c>
      <c r="P112" s="6">
        <f t="shared" si="5"/>
        <v>65.384615384615387</v>
      </c>
      <c r="Q112" t="s">
        <v>8310</v>
      </c>
      <c r="R112" s="10" t="s">
        <v>8312</v>
      </c>
      <c r="S112" s="14">
        <f t="shared" si="6"/>
        <v>41592.249305555553</v>
      </c>
      <c r="T112" s="14">
        <f t="shared" si="7"/>
        <v>41557.949687500004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154.57142857142858</v>
      </c>
      <c r="P113" s="6">
        <f t="shared" si="5"/>
        <v>102.0754716981132</v>
      </c>
      <c r="Q113" t="s">
        <v>8310</v>
      </c>
      <c r="R113" s="10" t="s">
        <v>8312</v>
      </c>
      <c r="S113" s="14">
        <f t="shared" si="6"/>
        <v>42155.333182870367</v>
      </c>
      <c r="T113" s="14">
        <f t="shared" si="7"/>
        <v>42125.333182870367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104</v>
      </c>
      <c r="P114" s="6">
        <f t="shared" si="5"/>
        <v>64.197530864197532</v>
      </c>
      <c r="Q114" t="s">
        <v>8310</v>
      </c>
      <c r="R114" s="10" t="s">
        <v>8312</v>
      </c>
      <c r="S114" s="14">
        <f t="shared" si="6"/>
        <v>41742.083333333336</v>
      </c>
      <c r="T114" s="14">
        <f t="shared" si="7"/>
        <v>41718.043032407404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141</v>
      </c>
      <c r="P115" s="6">
        <f t="shared" si="5"/>
        <v>90.384615384615387</v>
      </c>
      <c r="Q115" t="s">
        <v>8310</v>
      </c>
      <c r="R115" s="10" t="s">
        <v>8312</v>
      </c>
      <c r="S115" s="14">
        <f t="shared" si="6"/>
        <v>40761.625</v>
      </c>
      <c r="T115" s="14">
        <f t="shared" si="7"/>
        <v>40753.758425925924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103.33333333333334</v>
      </c>
      <c r="P116" s="6">
        <f t="shared" si="5"/>
        <v>88.571428571428569</v>
      </c>
      <c r="Q116" t="s">
        <v>8310</v>
      </c>
      <c r="R116" s="10" t="s">
        <v>8312</v>
      </c>
      <c r="S116" s="14">
        <f t="shared" si="6"/>
        <v>40921.27416666667</v>
      </c>
      <c r="T116" s="14">
        <f t="shared" si="7"/>
        <v>40861.27416666667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140.44444444444443</v>
      </c>
      <c r="P117" s="6">
        <f t="shared" si="5"/>
        <v>28.727272727272727</v>
      </c>
      <c r="Q117" t="s">
        <v>8310</v>
      </c>
      <c r="R117" s="10" t="s">
        <v>8312</v>
      </c>
      <c r="S117" s="14">
        <f t="shared" si="6"/>
        <v>40943.738935185182</v>
      </c>
      <c r="T117" s="14">
        <f t="shared" si="7"/>
        <v>40918.738935185182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113.65714285714286</v>
      </c>
      <c r="P118" s="6">
        <f t="shared" si="5"/>
        <v>69.78947368421052</v>
      </c>
      <c r="Q118" t="s">
        <v>8310</v>
      </c>
      <c r="R118" s="10" t="s">
        <v>8312</v>
      </c>
      <c r="S118" s="14">
        <f t="shared" si="6"/>
        <v>40641.455497685187</v>
      </c>
      <c r="T118" s="14">
        <f t="shared" si="7"/>
        <v>40595.497164351851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100.49377777777779</v>
      </c>
      <c r="P119" s="6">
        <f t="shared" si="5"/>
        <v>167.48962962962963</v>
      </c>
      <c r="Q119" t="s">
        <v>8310</v>
      </c>
      <c r="R119" s="10" t="s">
        <v>8312</v>
      </c>
      <c r="S119" s="14">
        <f t="shared" si="6"/>
        <v>40338.791666666664</v>
      </c>
      <c r="T119" s="14">
        <f t="shared" si="7"/>
        <v>40248.834999999999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113.03159999999998</v>
      </c>
      <c r="P120" s="6">
        <f t="shared" si="5"/>
        <v>144.91230769230768</v>
      </c>
      <c r="Q120" t="s">
        <v>8310</v>
      </c>
      <c r="R120" s="10" t="s">
        <v>8312</v>
      </c>
      <c r="S120" s="14">
        <f t="shared" si="6"/>
        <v>40753.053657407407</v>
      </c>
      <c r="T120" s="14">
        <f t="shared" si="7"/>
        <v>40723.053657407407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104.55692307692308</v>
      </c>
      <c r="P121" s="6">
        <f t="shared" si="5"/>
        <v>91.840540540540545</v>
      </c>
      <c r="Q121" t="s">
        <v>8310</v>
      </c>
      <c r="R121" s="10" t="s">
        <v>8312</v>
      </c>
      <c r="S121" s="14">
        <f t="shared" si="6"/>
        <v>40768.958333333336</v>
      </c>
      <c r="T121" s="14">
        <f t="shared" si="7"/>
        <v>40739.069282407407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4"/>
        <v>1.4285714285714287E-2</v>
      </c>
      <c r="P122" s="6">
        <f t="shared" si="5"/>
        <v>10</v>
      </c>
      <c r="Q122" t="s">
        <v>8310</v>
      </c>
      <c r="R122" s="10" t="s">
        <v>8313</v>
      </c>
      <c r="S122" s="14">
        <f t="shared" si="6"/>
        <v>42646.049849537041</v>
      </c>
      <c r="T122" s="14">
        <f t="shared" si="7"/>
        <v>42616.049849537041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4"/>
        <v>3.3333333333333333E-2</v>
      </c>
      <c r="P123" s="6">
        <f t="shared" si="5"/>
        <v>1</v>
      </c>
      <c r="Q123" t="s">
        <v>8310</v>
      </c>
      <c r="R123" s="10" t="s">
        <v>8313</v>
      </c>
      <c r="S123" s="14">
        <f t="shared" si="6"/>
        <v>42112.427777777775</v>
      </c>
      <c r="T123" s="14">
        <f t="shared" si="7"/>
        <v>42096.704976851848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4"/>
        <v>0</v>
      </c>
      <c r="P124" s="6" t="e">
        <f t="shared" si="5"/>
        <v>#DIV/0!</v>
      </c>
      <c r="Q124" t="s">
        <v>8310</v>
      </c>
      <c r="R124" s="10" t="s">
        <v>8313</v>
      </c>
      <c r="S124" s="14">
        <f t="shared" si="6"/>
        <v>42653.431793981479</v>
      </c>
      <c r="T124" s="14">
        <f t="shared" si="7"/>
        <v>42593.431793981479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4"/>
        <v>0.27454545454545454</v>
      </c>
      <c r="P125" s="6">
        <f t="shared" si="5"/>
        <v>25.166666666666668</v>
      </c>
      <c r="Q125" t="s">
        <v>8310</v>
      </c>
      <c r="R125" s="10" t="s">
        <v>8313</v>
      </c>
      <c r="S125" s="14">
        <f t="shared" si="6"/>
        <v>41940.916666666664</v>
      </c>
      <c r="T125" s="14">
        <f t="shared" si="7"/>
        <v>41904.781990740739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4"/>
        <v>0</v>
      </c>
      <c r="P126" s="6" t="e">
        <f t="shared" si="5"/>
        <v>#DIV/0!</v>
      </c>
      <c r="Q126" t="s">
        <v>8310</v>
      </c>
      <c r="R126" s="10" t="s">
        <v>8313</v>
      </c>
      <c r="S126" s="14">
        <f t="shared" si="6"/>
        <v>42139.928726851853</v>
      </c>
      <c r="T126" s="14">
        <f t="shared" si="7"/>
        <v>42114.928726851853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4"/>
        <v>14.000000000000002</v>
      </c>
      <c r="P127" s="6">
        <f t="shared" si="5"/>
        <v>11.666666666666666</v>
      </c>
      <c r="Q127" t="s">
        <v>8310</v>
      </c>
      <c r="R127" s="10" t="s">
        <v>8313</v>
      </c>
      <c r="S127" s="14">
        <f t="shared" si="6"/>
        <v>42769.993981481486</v>
      </c>
      <c r="T127" s="14">
        <f t="shared" si="7"/>
        <v>42709.993981481486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4"/>
        <v>5.548</v>
      </c>
      <c r="P128" s="6">
        <f t="shared" si="5"/>
        <v>106.69230769230769</v>
      </c>
      <c r="Q128" t="s">
        <v>8310</v>
      </c>
      <c r="R128" s="10" t="s">
        <v>8313</v>
      </c>
      <c r="S128" s="14">
        <f t="shared" si="6"/>
        <v>42166.083333333328</v>
      </c>
      <c r="T128" s="14">
        <f t="shared" si="7"/>
        <v>42135.589548611111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4"/>
        <v>2.375</v>
      </c>
      <c r="P129" s="6">
        <f t="shared" si="5"/>
        <v>47.5</v>
      </c>
      <c r="Q129" t="s">
        <v>8310</v>
      </c>
      <c r="R129" s="10" t="s">
        <v>8313</v>
      </c>
      <c r="S129" s="14">
        <f t="shared" si="6"/>
        <v>42097.582650462966</v>
      </c>
      <c r="T129" s="14">
        <f t="shared" si="7"/>
        <v>42067.62431712963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ref="O130:O193" si="8">E130/D130*100</f>
        <v>1.867</v>
      </c>
      <c r="P130" s="6">
        <f t="shared" ref="P130:P193" si="9">AVERAGE(E130/L130)</f>
        <v>311.16666666666669</v>
      </c>
      <c r="Q130" t="s">
        <v>8310</v>
      </c>
      <c r="R130" s="10" t="s">
        <v>8313</v>
      </c>
      <c r="S130" s="14">
        <f t="shared" ref="S130:S193" si="10">(((I130/60)/60)/24)+DATE(1970,1,1)</f>
        <v>42663.22792824074</v>
      </c>
      <c r="T130" s="14">
        <f t="shared" ref="T130:T193" si="11">(((J130/60)/60)/24)+DATE(1970,1,1)</f>
        <v>42628.22792824074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si="8"/>
        <v>0</v>
      </c>
      <c r="P131" s="6" t="e">
        <f t="shared" si="9"/>
        <v>#DIV/0!</v>
      </c>
      <c r="Q131" t="s">
        <v>8310</v>
      </c>
      <c r="R131" s="10" t="s">
        <v>8313</v>
      </c>
      <c r="S131" s="14">
        <f t="shared" si="10"/>
        <v>41942.937303240738</v>
      </c>
      <c r="T131" s="14">
        <f t="shared" si="11"/>
        <v>41882.937303240738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8"/>
        <v>0</v>
      </c>
      <c r="P132" s="6" t="e">
        <f t="shared" si="9"/>
        <v>#DIV/0!</v>
      </c>
      <c r="Q132" t="s">
        <v>8310</v>
      </c>
      <c r="R132" s="10" t="s">
        <v>8313</v>
      </c>
      <c r="S132" s="14">
        <f t="shared" si="10"/>
        <v>41806.844444444447</v>
      </c>
      <c r="T132" s="14">
        <f t="shared" si="11"/>
        <v>41778.915416666663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8"/>
        <v>0</v>
      </c>
      <c r="P133" s="6" t="e">
        <f t="shared" si="9"/>
        <v>#DIV/0!</v>
      </c>
      <c r="Q133" t="s">
        <v>8310</v>
      </c>
      <c r="R133" s="10" t="s">
        <v>8313</v>
      </c>
      <c r="S133" s="14">
        <f t="shared" si="10"/>
        <v>42557</v>
      </c>
      <c r="T133" s="14">
        <f t="shared" si="11"/>
        <v>42541.837511574078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8"/>
        <v>9.5687499999999996</v>
      </c>
      <c r="P134" s="6">
        <f t="shared" si="9"/>
        <v>94.506172839506178</v>
      </c>
      <c r="Q134" t="s">
        <v>8310</v>
      </c>
      <c r="R134" s="10" t="s">
        <v>8313</v>
      </c>
      <c r="S134" s="14">
        <f t="shared" si="10"/>
        <v>41950.854247685187</v>
      </c>
      <c r="T134" s="14">
        <f t="shared" si="11"/>
        <v>41905.812581018516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8"/>
        <v>0</v>
      </c>
      <c r="P135" s="6" t="e">
        <f t="shared" si="9"/>
        <v>#DIV/0!</v>
      </c>
      <c r="Q135" t="s">
        <v>8310</v>
      </c>
      <c r="R135" s="10" t="s">
        <v>8313</v>
      </c>
      <c r="S135" s="14">
        <f t="shared" si="10"/>
        <v>42521.729861111111</v>
      </c>
      <c r="T135" s="14">
        <f t="shared" si="11"/>
        <v>42491.80768518518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8"/>
        <v>0</v>
      </c>
      <c r="P136" s="6" t="e">
        <f t="shared" si="9"/>
        <v>#DIV/0!</v>
      </c>
      <c r="Q136" t="s">
        <v>8310</v>
      </c>
      <c r="R136" s="10" t="s">
        <v>8313</v>
      </c>
      <c r="S136" s="14">
        <f t="shared" si="10"/>
        <v>42251.708333333328</v>
      </c>
      <c r="T136" s="14">
        <f t="shared" si="11"/>
        <v>42221.909930555557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8"/>
        <v>13.433333333333334</v>
      </c>
      <c r="P137" s="6">
        <f t="shared" si="9"/>
        <v>80.599999999999994</v>
      </c>
      <c r="Q137" t="s">
        <v>8310</v>
      </c>
      <c r="R137" s="10" t="s">
        <v>8313</v>
      </c>
      <c r="S137" s="14">
        <f t="shared" si="10"/>
        <v>41821.791666666664</v>
      </c>
      <c r="T137" s="14">
        <f t="shared" si="11"/>
        <v>41788.381909722222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8"/>
        <v>0</v>
      </c>
      <c r="P138" s="6" t="e">
        <f t="shared" si="9"/>
        <v>#DIV/0!</v>
      </c>
      <c r="Q138" t="s">
        <v>8310</v>
      </c>
      <c r="R138" s="10" t="s">
        <v>8313</v>
      </c>
      <c r="S138" s="14">
        <f t="shared" si="10"/>
        <v>42140.427777777775</v>
      </c>
      <c r="T138" s="14">
        <f t="shared" si="11"/>
        <v>42096.410115740742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8"/>
        <v>0</v>
      </c>
      <c r="P139" s="6" t="e">
        <f t="shared" si="9"/>
        <v>#DIV/0!</v>
      </c>
      <c r="Q139" t="s">
        <v>8310</v>
      </c>
      <c r="R139" s="10" t="s">
        <v>8313</v>
      </c>
      <c r="S139" s="14">
        <f t="shared" si="10"/>
        <v>42289.573993055557</v>
      </c>
      <c r="T139" s="14">
        <f t="shared" si="11"/>
        <v>42239.573993055557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8"/>
        <v>3.1413333333333333</v>
      </c>
      <c r="P140" s="6">
        <f t="shared" si="9"/>
        <v>81.241379310344826</v>
      </c>
      <c r="Q140" t="s">
        <v>8310</v>
      </c>
      <c r="R140" s="10" t="s">
        <v>8313</v>
      </c>
      <c r="S140" s="14">
        <f t="shared" si="10"/>
        <v>42217.207638888889</v>
      </c>
      <c r="T140" s="14">
        <f t="shared" si="11"/>
        <v>42186.257418981477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8"/>
        <v>100</v>
      </c>
      <c r="P141" s="6">
        <f t="shared" si="9"/>
        <v>500</v>
      </c>
      <c r="Q141" t="s">
        <v>8310</v>
      </c>
      <c r="R141" s="10" t="s">
        <v>8313</v>
      </c>
      <c r="S141" s="14">
        <f t="shared" si="10"/>
        <v>42197.920972222222</v>
      </c>
      <c r="T141" s="14">
        <f t="shared" si="11"/>
        <v>42187.920972222222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8"/>
        <v>0</v>
      </c>
      <c r="P142" s="6" t="e">
        <f t="shared" si="9"/>
        <v>#DIV/0!</v>
      </c>
      <c r="Q142" t="s">
        <v>8310</v>
      </c>
      <c r="R142" s="10" t="s">
        <v>8313</v>
      </c>
      <c r="S142" s="14">
        <f t="shared" si="10"/>
        <v>42083.15662037037</v>
      </c>
      <c r="T142" s="14">
        <f t="shared" si="11"/>
        <v>42053.198287037041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8"/>
        <v>10.775</v>
      </c>
      <c r="P143" s="6">
        <f t="shared" si="9"/>
        <v>46.178571428571431</v>
      </c>
      <c r="Q143" t="s">
        <v>8310</v>
      </c>
      <c r="R143" s="10" t="s">
        <v>8313</v>
      </c>
      <c r="S143" s="14">
        <f t="shared" si="10"/>
        <v>42155.153043981481</v>
      </c>
      <c r="T143" s="14">
        <f t="shared" si="11"/>
        <v>42110.153043981481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8"/>
        <v>0.33333333333333337</v>
      </c>
      <c r="P144" s="6">
        <f t="shared" si="9"/>
        <v>10</v>
      </c>
      <c r="Q144" t="s">
        <v>8310</v>
      </c>
      <c r="R144" s="10" t="s">
        <v>8313</v>
      </c>
      <c r="S144" s="14">
        <f t="shared" si="10"/>
        <v>41959.934930555552</v>
      </c>
      <c r="T144" s="14">
        <f t="shared" si="11"/>
        <v>41938.893263888887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8"/>
        <v>0</v>
      </c>
      <c r="P145" s="6" t="e">
        <f t="shared" si="9"/>
        <v>#DIV/0!</v>
      </c>
      <c r="Q145" t="s">
        <v>8310</v>
      </c>
      <c r="R145" s="10" t="s">
        <v>8313</v>
      </c>
      <c r="S145" s="14">
        <f t="shared" si="10"/>
        <v>42616.246527777781</v>
      </c>
      <c r="T145" s="14">
        <f t="shared" si="11"/>
        <v>42559.064143518524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8"/>
        <v>27.6</v>
      </c>
      <c r="P146" s="6">
        <f t="shared" si="9"/>
        <v>55.945945945945944</v>
      </c>
      <c r="Q146" t="s">
        <v>8310</v>
      </c>
      <c r="R146" s="10" t="s">
        <v>8313</v>
      </c>
      <c r="S146" s="14">
        <f t="shared" si="10"/>
        <v>42107.72074074074</v>
      </c>
      <c r="T146" s="14">
        <f t="shared" si="11"/>
        <v>42047.762407407412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8"/>
        <v>7.5111111111111111</v>
      </c>
      <c r="P147" s="6">
        <f t="shared" si="9"/>
        <v>37.555555555555557</v>
      </c>
      <c r="Q147" t="s">
        <v>8310</v>
      </c>
      <c r="R147" s="10" t="s">
        <v>8313</v>
      </c>
      <c r="S147" s="14">
        <f t="shared" si="10"/>
        <v>42227.542268518519</v>
      </c>
      <c r="T147" s="14">
        <f t="shared" si="11"/>
        <v>42200.542268518519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8"/>
        <v>0.57499999999999996</v>
      </c>
      <c r="P148" s="6">
        <f t="shared" si="9"/>
        <v>38.333333333333336</v>
      </c>
      <c r="Q148" t="s">
        <v>8310</v>
      </c>
      <c r="R148" s="10" t="s">
        <v>8313</v>
      </c>
      <c r="S148" s="14">
        <f t="shared" si="10"/>
        <v>42753.016180555554</v>
      </c>
      <c r="T148" s="14">
        <f t="shared" si="11"/>
        <v>42693.016180555554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8"/>
        <v>0</v>
      </c>
      <c r="P149" s="6" t="e">
        <f t="shared" si="9"/>
        <v>#DIV/0!</v>
      </c>
      <c r="Q149" t="s">
        <v>8310</v>
      </c>
      <c r="R149" s="10" t="s">
        <v>8313</v>
      </c>
      <c r="S149" s="14">
        <f t="shared" si="10"/>
        <v>42012.762499999997</v>
      </c>
      <c r="T149" s="14">
        <f t="shared" si="11"/>
        <v>41969.767824074079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8"/>
        <v>0.08</v>
      </c>
      <c r="P150" s="6">
        <f t="shared" si="9"/>
        <v>20</v>
      </c>
      <c r="Q150" t="s">
        <v>8310</v>
      </c>
      <c r="R150" s="10" t="s">
        <v>8313</v>
      </c>
      <c r="S150" s="14">
        <f t="shared" si="10"/>
        <v>42427.281666666662</v>
      </c>
      <c r="T150" s="14">
        <f t="shared" si="11"/>
        <v>42397.281666666662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8"/>
        <v>0.91999999999999993</v>
      </c>
      <c r="P151" s="6">
        <f t="shared" si="9"/>
        <v>15.333333333333334</v>
      </c>
      <c r="Q151" t="s">
        <v>8310</v>
      </c>
      <c r="R151" s="10" t="s">
        <v>8313</v>
      </c>
      <c r="S151" s="14">
        <f t="shared" si="10"/>
        <v>41998.333333333328</v>
      </c>
      <c r="T151" s="14">
        <f t="shared" si="11"/>
        <v>41968.172106481477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8"/>
        <v>23.163076923076922</v>
      </c>
      <c r="P152" s="6">
        <f t="shared" si="9"/>
        <v>449.43283582089555</v>
      </c>
      <c r="Q152" t="s">
        <v>8310</v>
      </c>
      <c r="R152" s="10" t="s">
        <v>8313</v>
      </c>
      <c r="S152" s="14">
        <f t="shared" si="10"/>
        <v>42150.161828703705</v>
      </c>
      <c r="T152" s="14">
        <f t="shared" si="11"/>
        <v>42090.161828703705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8"/>
        <v>5.5999999999999994E-2</v>
      </c>
      <c r="P153" s="6">
        <f t="shared" si="9"/>
        <v>28</v>
      </c>
      <c r="Q153" t="s">
        <v>8310</v>
      </c>
      <c r="R153" s="10" t="s">
        <v>8313</v>
      </c>
      <c r="S153" s="14">
        <f t="shared" si="10"/>
        <v>42173.550821759258</v>
      </c>
      <c r="T153" s="14">
        <f t="shared" si="11"/>
        <v>42113.550821759258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8"/>
        <v>7.8947368421052634E-3</v>
      </c>
      <c r="P154" s="6">
        <f t="shared" si="9"/>
        <v>15</v>
      </c>
      <c r="Q154" t="s">
        <v>8310</v>
      </c>
      <c r="R154" s="10" t="s">
        <v>8313</v>
      </c>
      <c r="S154" s="14">
        <f t="shared" si="10"/>
        <v>41905.077546296299</v>
      </c>
      <c r="T154" s="14">
        <f t="shared" si="11"/>
        <v>41875.077546296299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8"/>
        <v>0.71799999999999997</v>
      </c>
      <c r="P155" s="6">
        <f t="shared" si="9"/>
        <v>35.9</v>
      </c>
      <c r="Q155" t="s">
        <v>8310</v>
      </c>
      <c r="R155" s="10" t="s">
        <v>8313</v>
      </c>
      <c r="S155" s="14">
        <f t="shared" si="10"/>
        <v>41975.627824074079</v>
      </c>
      <c r="T155" s="14">
        <f t="shared" si="11"/>
        <v>41933.586157407408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8"/>
        <v>2.666666666666667</v>
      </c>
      <c r="P156" s="6">
        <f t="shared" si="9"/>
        <v>13.333333333333334</v>
      </c>
      <c r="Q156" t="s">
        <v>8310</v>
      </c>
      <c r="R156" s="10" t="s">
        <v>8313</v>
      </c>
      <c r="S156" s="14">
        <f t="shared" si="10"/>
        <v>42158.547395833331</v>
      </c>
      <c r="T156" s="14">
        <f t="shared" si="11"/>
        <v>42115.547395833331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8"/>
        <v>6.0000000000000001E-3</v>
      </c>
      <c r="P157" s="6">
        <f t="shared" si="9"/>
        <v>20.25</v>
      </c>
      <c r="Q157" t="s">
        <v>8310</v>
      </c>
      <c r="R157" s="10" t="s">
        <v>8313</v>
      </c>
      <c r="S157" s="14">
        <f t="shared" si="10"/>
        <v>42208.559432870374</v>
      </c>
      <c r="T157" s="14">
        <f t="shared" si="11"/>
        <v>42168.559432870374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8"/>
        <v>5.0999999999999996</v>
      </c>
      <c r="P158" s="6">
        <f t="shared" si="9"/>
        <v>119</v>
      </c>
      <c r="Q158" t="s">
        <v>8310</v>
      </c>
      <c r="R158" s="10" t="s">
        <v>8313</v>
      </c>
      <c r="S158" s="14">
        <f t="shared" si="10"/>
        <v>41854.124953703707</v>
      </c>
      <c r="T158" s="14">
        <f t="shared" si="11"/>
        <v>41794.124953703707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8"/>
        <v>0.26711185308848079</v>
      </c>
      <c r="P159" s="6">
        <f t="shared" si="9"/>
        <v>4</v>
      </c>
      <c r="Q159" t="s">
        <v>8310</v>
      </c>
      <c r="R159" s="10" t="s">
        <v>8313</v>
      </c>
      <c r="S159" s="14">
        <f t="shared" si="10"/>
        <v>42426.911712962959</v>
      </c>
      <c r="T159" s="14">
        <f t="shared" si="11"/>
        <v>42396.911712962959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8"/>
        <v>0</v>
      </c>
      <c r="P160" s="6" t="e">
        <f t="shared" si="9"/>
        <v>#DIV/0!</v>
      </c>
      <c r="Q160" t="s">
        <v>8310</v>
      </c>
      <c r="R160" s="10" t="s">
        <v>8313</v>
      </c>
      <c r="S160" s="14">
        <f t="shared" si="10"/>
        <v>41934.07671296296</v>
      </c>
      <c r="T160" s="14">
        <f t="shared" si="11"/>
        <v>41904.07671296296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8"/>
        <v>2E-3</v>
      </c>
      <c r="P161" s="6">
        <f t="shared" si="9"/>
        <v>10</v>
      </c>
      <c r="Q161" t="s">
        <v>8310</v>
      </c>
      <c r="R161" s="10" t="s">
        <v>8313</v>
      </c>
      <c r="S161" s="14">
        <f t="shared" si="10"/>
        <v>42554.434548611112</v>
      </c>
      <c r="T161" s="14">
        <f t="shared" si="11"/>
        <v>42514.434548611112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8"/>
        <v>0</v>
      </c>
      <c r="P162" s="6" t="e">
        <f t="shared" si="9"/>
        <v>#DIV/0!</v>
      </c>
      <c r="Q162" t="s">
        <v>8310</v>
      </c>
      <c r="R162" s="10" t="s">
        <v>8314</v>
      </c>
      <c r="S162" s="14">
        <f t="shared" si="10"/>
        <v>42231.913090277783</v>
      </c>
      <c r="T162" s="14">
        <f t="shared" si="11"/>
        <v>42171.913090277783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8"/>
        <v>0.01</v>
      </c>
      <c r="P163" s="6">
        <f t="shared" si="9"/>
        <v>5</v>
      </c>
      <c r="Q163" t="s">
        <v>8310</v>
      </c>
      <c r="R163" s="10" t="s">
        <v>8314</v>
      </c>
      <c r="S163" s="14">
        <f t="shared" si="10"/>
        <v>41822.687442129631</v>
      </c>
      <c r="T163" s="14">
        <f t="shared" si="11"/>
        <v>41792.687442129631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8"/>
        <v>15.535714285714286</v>
      </c>
      <c r="P164" s="6">
        <f t="shared" si="9"/>
        <v>43.5</v>
      </c>
      <c r="Q164" t="s">
        <v>8310</v>
      </c>
      <c r="R164" s="10" t="s">
        <v>8314</v>
      </c>
      <c r="S164" s="14">
        <f t="shared" si="10"/>
        <v>41867.987500000003</v>
      </c>
      <c r="T164" s="14">
        <f t="shared" si="11"/>
        <v>41835.126805555556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8"/>
        <v>0</v>
      </c>
      <c r="P165" s="6" t="e">
        <f t="shared" si="9"/>
        <v>#DIV/0!</v>
      </c>
      <c r="Q165" t="s">
        <v>8310</v>
      </c>
      <c r="R165" s="10" t="s">
        <v>8314</v>
      </c>
      <c r="S165" s="14">
        <f t="shared" si="10"/>
        <v>42278</v>
      </c>
      <c r="T165" s="14">
        <f t="shared" si="11"/>
        <v>42243.961273148147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8"/>
        <v>0.53333333333333333</v>
      </c>
      <c r="P166" s="6">
        <f t="shared" si="9"/>
        <v>91.428571428571431</v>
      </c>
      <c r="Q166" t="s">
        <v>8310</v>
      </c>
      <c r="R166" s="10" t="s">
        <v>8314</v>
      </c>
      <c r="S166" s="14">
        <f t="shared" si="10"/>
        <v>41901.762743055559</v>
      </c>
      <c r="T166" s="14">
        <f t="shared" si="11"/>
        <v>41841.762743055559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8"/>
        <v>0</v>
      </c>
      <c r="P167" s="6" t="e">
        <f t="shared" si="9"/>
        <v>#DIV/0!</v>
      </c>
      <c r="Q167" t="s">
        <v>8310</v>
      </c>
      <c r="R167" s="10" t="s">
        <v>8314</v>
      </c>
      <c r="S167" s="14">
        <f t="shared" si="10"/>
        <v>42381.658842592587</v>
      </c>
      <c r="T167" s="14">
        <f t="shared" si="11"/>
        <v>42351.658842592587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8"/>
        <v>60</v>
      </c>
      <c r="P168" s="6">
        <f t="shared" si="9"/>
        <v>3000</v>
      </c>
      <c r="Q168" t="s">
        <v>8310</v>
      </c>
      <c r="R168" s="10" t="s">
        <v>8314</v>
      </c>
      <c r="S168" s="14">
        <f t="shared" si="10"/>
        <v>42751.075949074075</v>
      </c>
      <c r="T168" s="14">
        <f t="shared" si="11"/>
        <v>42721.075949074075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8"/>
        <v>0.01</v>
      </c>
      <c r="P169" s="6">
        <f t="shared" si="9"/>
        <v>5.5</v>
      </c>
      <c r="Q169" t="s">
        <v>8310</v>
      </c>
      <c r="R169" s="10" t="s">
        <v>8314</v>
      </c>
      <c r="S169" s="14">
        <f t="shared" si="10"/>
        <v>42220.927488425921</v>
      </c>
      <c r="T169" s="14">
        <f t="shared" si="11"/>
        <v>42160.927488425921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8"/>
        <v>4.0625</v>
      </c>
      <c r="P170" s="6">
        <f t="shared" si="9"/>
        <v>108.33333333333333</v>
      </c>
      <c r="Q170" t="s">
        <v>8310</v>
      </c>
      <c r="R170" s="10" t="s">
        <v>8314</v>
      </c>
      <c r="S170" s="14">
        <f t="shared" si="10"/>
        <v>42082.793634259258</v>
      </c>
      <c r="T170" s="14">
        <f t="shared" si="11"/>
        <v>42052.83530092593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8"/>
        <v>22.400000000000002</v>
      </c>
      <c r="P171" s="6">
        <f t="shared" si="9"/>
        <v>56</v>
      </c>
      <c r="Q171" t="s">
        <v>8310</v>
      </c>
      <c r="R171" s="10" t="s">
        <v>8314</v>
      </c>
      <c r="S171" s="14">
        <f t="shared" si="10"/>
        <v>41930.505312499998</v>
      </c>
      <c r="T171" s="14">
        <f t="shared" si="11"/>
        <v>41900.505312499998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8"/>
        <v>3.25</v>
      </c>
      <c r="P172" s="6">
        <f t="shared" si="9"/>
        <v>32.5</v>
      </c>
      <c r="Q172" t="s">
        <v>8310</v>
      </c>
      <c r="R172" s="10" t="s">
        <v>8314</v>
      </c>
      <c r="S172" s="14">
        <f t="shared" si="10"/>
        <v>42246.227777777778</v>
      </c>
      <c r="T172" s="14">
        <f t="shared" si="11"/>
        <v>42216.977812500001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8"/>
        <v>2E-3</v>
      </c>
      <c r="P173" s="6">
        <f t="shared" si="9"/>
        <v>1</v>
      </c>
      <c r="Q173" t="s">
        <v>8310</v>
      </c>
      <c r="R173" s="10" t="s">
        <v>8314</v>
      </c>
      <c r="S173" s="14">
        <f t="shared" si="10"/>
        <v>42594.180717592593</v>
      </c>
      <c r="T173" s="14">
        <f t="shared" si="11"/>
        <v>42534.180717592593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8"/>
        <v>0</v>
      </c>
      <c r="P174" s="6" t="e">
        <f t="shared" si="9"/>
        <v>#DIV/0!</v>
      </c>
      <c r="Q174" t="s">
        <v>8310</v>
      </c>
      <c r="R174" s="10" t="s">
        <v>8314</v>
      </c>
      <c r="S174" s="14">
        <f t="shared" si="10"/>
        <v>42082.353275462956</v>
      </c>
      <c r="T174" s="14">
        <f t="shared" si="11"/>
        <v>42047.394942129627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8"/>
        <v>0</v>
      </c>
      <c r="P175" s="6" t="e">
        <f t="shared" si="9"/>
        <v>#DIV/0!</v>
      </c>
      <c r="Q175" t="s">
        <v>8310</v>
      </c>
      <c r="R175" s="10" t="s">
        <v>8314</v>
      </c>
      <c r="S175" s="14">
        <f t="shared" si="10"/>
        <v>42063.573009259257</v>
      </c>
      <c r="T175" s="14">
        <f t="shared" si="11"/>
        <v>42033.573009259257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8"/>
        <v>0</v>
      </c>
      <c r="P176" s="6" t="e">
        <f t="shared" si="9"/>
        <v>#DIV/0!</v>
      </c>
      <c r="Q176" t="s">
        <v>8310</v>
      </c>
      <c r="R176" s="10" t="s">
        <v>8314</v>
      </c>
      <c r="S176" s="14">
        <f t="shared" si="10"/>
        <v>42132.758981481486</v>
      </c>
      <c r="T176" s="14">
        <f t="shared" si="11"/>
        <v>42072.758981481486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8"/>
        <v>6.4850000000000003</v>
      </c>
      <c r="P177" s="6">
        <f t="shared" si="9"/>
        <v>49.884615384615387</v>
      </c>
      <c r="Q177" t="s">
        <v>8310</v>
      </c>
      <c r="R177" s="10" t="s">
        <v>8314</v>
      </c>
      <c r="S177" s="14">
        <f t="shared" si="10"/>
        <v>41880.777905092589</v>
      </c>
      <c r="T177" s="14">
        <f t="shared" si="11"/>
        <v>41855.777905092589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8"/>
        <v>0</v>
      </c>
      <c r="P178" s="6" t="e">
        <f t="shared" si="9"/>
        <v>#DIV/0!</v>
      </c>
      <c r="Q178" t="s">
        <v>8310</v>
      </c>
      <c r="R178" s="10" t="s">
        <v>8314</v>
      </c>
      <c r="S178" s="14">
        <f t="shared" si="10"/>
        <v>42221.824062500003</v>
      </c>
      <c r="T178" s="14">
        <f t="shared" si="11"/>
        <v>42191.824062500003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8"/>
        <v>40</v>
      </c>
      <c r="P179" s="6">
        <f t="shared" si="9"/>
        <v>25.714285714285715</v>
      </c>
      <c r="Q179" t="s">
        <v>8310</v>
      </c>
      <c r="R179" s="10" t="s">
        <v>8314</v>
      </c>
      <c r="S179" s="14">
        <f t="shared" si="10"/>
        <v>42087.00608796296</v>
      </c>
      <c r="T179" s="14">
        <f t="shared" si="11"/>
        <v>42070.047754629632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8"/>
        <v>0</v>
      </c>
      <c r="P180" s="6" t="e">
        <f t="shared" si="9"/>
        <v>#DIV/0!</v>
      </c>
      <c r="Q180" t="s">
        <v>8310</v>
      </c>
      <c r="R180" s="10" t="s">
        <v>8314</v>
      </c>
      <c r="S180" s="14">
        <f t="shared" si="10"/>
        <v>42334.997048611112</v>
      </c>
      <c r="T180" s="14">
        <f t="shared" si="11"/>
        <v>42304.955381944441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8"/>
        <v>20</v>
      </c>
      <c r="P181" s="6">
        <f t="shared" si="9"/>
        <v>100</v>
      </c>
      <c r="Q181" t="s">
        <v>8310</v>
      </c>
      <c r="R181" s="10" t="s">
        <v>8314</v>
      </c>
      <c r="S181" s="14">
        <f t="shared" si="10"/>
        <v>42433.080497685187</v>
      </c>
      <c r="T181" s="14">
        <f t="shared" si="11"/>
        <v>42403.080497685187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8"/>
        <v>33.416666666666664</v>
      </c>
      <c r="P182" s="6">
        <f t="shared" si="9"/>
        <v>30.846153846153847</v>
      </c>
      <c r="Q182" t="s">
        <v>8310</v>
      </c>
      <c r="R182" s="10" t="s">
        <v>8314</v>
      </c>
      <c r="S182" s="14">
        <f t="shared" si="10"/>
        <v>42107.791666666672</v>
      </c>
      <c r="T182" s="14">
        <f t="shared" si="11"/>
        <v>42067.991238425922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8"/>
        <v>21.092608822670172</v>
      </c>
      <c r="P183" s="6">
        <f t="shared" si="9"/>
        <v>180.5</v>
      </c>
      <c r="Q183" t="s">
        <v>8310</v>
      </c>
      <c r="R183" s="10" t="s">
        <v>8314</v>
      </c>
      <c r="S183" s="14">
        <f t="shared" si="10"/>
        <v>42177.741840277777</v>
      </c>
      <c r="T183" s="14">
        <f t="shared" si="11"/>
        <v>42147.741840277777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8"/>
        <v>0</v>
      </c>
      <c r="P184" s="6" t="e">
        <f t="shared" si="9"/>
        <v>#DIV/0!</v>
      </c>
      <c r="Q184" t="s">
        <v>8310</v>
      </c>
      <c r="R184" s="10" t="s">
        <v>8314</v>
      </c>
      <c r="S184" s="14">
        <f t="shared" si="10"/>
        <v>42742.011944444443</v>
      </c>
      <c r="T184" s="14">
        <f t="shared" si="11"/>
        <v>42712.011944444443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8"/>
        <v>35.856000000000002</v>
      </c>
      <c r="P185" s="6">
        <f t="shared" si="9"/>
        <v>373.5</v>
      </c>
      <c r="Q185" t="s">
        <v>8310</v>
      </c>
      <c r="R185" s="10" t="s">
        <v>8314</v>
      </c>
      <c r="S185" s="14">
        <f t="shared" si="10"/>
        <v>41969.851967592593</v>
      </c>
      <c r="T185" s="14">
        <f t="shared" si="11"/>
        <v>41939.810300925928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8"/>
        <v>3.4000000000000004</v>
      </c>
      <c r="P186" s="6">
        <f t="shared" si="9"/>
        <v>25.5</v>
      </c>
      <c r="Q186" t="s">
        <v>8310</v>
      </c>
      <c r="R186" s="10" t="s">
        <v>8314</v>
      </c>
      <c r="S186" s="14">
        <f t="shared" si="10"/>
        <v>41883.165972222225</v>
      </c>
      <c r="T186" s="14">
        <f t="shared" si="11"/>
        <v>41825.791226851856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8"/>
        <v>5.5</v>
      </c>
      <c r="P187" s="6">
        <f t="shared" si="9"/>
        <v>220</v>
      </c>
      <c r="Q187" t="s">
        <v>8310</v>
      </c>
      <c r="R187" s="10" t="s">
        <v>8314</v>
      </c>
      <c r="S187" s="14">
        <f t="shared" si="10"/>
        <v>42600.91133101852</v>
      </c>
      <c r="T187" s="14">
        <f t="shared" si="11"/>
        <v>42570.91133101852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8"/>
        <v>0</v>
      </c>
      <c r="P188" s="6" t="e">
        <f t="shared" si="9"/>
        <v>#DIV/0!</v>
      </c>
      <c r="Q188" t="s">
        <v>8310</v>
      </c>
      <c r="R188" s="10" t="s">
        <v>8314</v>
      </c>
      <c r="S188" s="14">
        <f t="shared" si="10"/>
        <v>42797.833333333328</v>
      </c>
      <c r="T188" s="14">
        <f t="shared" si="11"/>
        <v>42767.812893518523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8"/>
        <v>16</v>
      </c>
      <c r="P189" s="6">
        <f t="shared" si="9"/>
        <v>160</v>
      </c>
      <c r="Q189" t="s">
        <v>8310</v>
      </c>
      <c r="R189" s="10" t="s">
        <v>8314</v>
      </c>
      <c r="S189" s="14">
        <f t="shared" si="10"/>
        <v>42206.290972222225</v>
      </c>
      <c r="T189" s="14">
        <f t="shared" si="11"/>
        <v>42182.234456018516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8"/>
        <v>0</v>
      </c>
      <c r="P190" s="6" t="e">
        <f t="shared" si="9"/>
        <v>#DIV/0!</v>
      </c>
      <c r="Q190" t="s">
        <v>8310</v>
      </c>
      <c r="R190" s="10" t="s">
        <v>8314</v>
      </c>
      <c r="S190" s="14">
        <f t="shared" si="10"/>
        <v>41887.18304398148</v>
      </c>
      <c r="T190" s="14">
        <f t="shared" si="11"/>
        <v>41857.18304398148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8"/>
        <v>6.8999999999999992E-2</v>
      </c>
      <c r="P191" s="6">
        <f t="shared" si="9"/>
        <v>69</v>
      </c>
      <c r="Q191" t="s">
        <v>8310</v>
      </c>
      <c r="R191" s="10" t="s">
        <v>8314</v>
      </c>
      <c r="S191" s="14">
        <f t="shared" si="10"/>
        <v>42616.690706018519</v>
      </c>
      <c r="T191" s="14">
        <f t="shared" si="11"/>
        <v>42556.690706018519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8"/>
        <v>0.41666666666666669</v>
      </c>
      <c r="P192" s="6">
        <f t="shared" si="9"/>
        <v>50</v>
      </c>
      <c r="Q192" t="s">
        <v>8310</v>
      </c>
      <c r="R192" s="10" t="s">
        <v>8314</v>
      </c>
      <c r="S192" s="14">
        <f t="shared" si="10"/>
        <v>42537.650995370372</v>
      </c>
      <c r="T192" s="14">
        <f t="shared" si="11"/>
        <v>42527.650995370372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8"/>
        <v>5</v>
      </c>
      <c r="P193" s="6">
        <f t="shared" si="9"/>
        <v>83.333333333333329</v>
      </c>
      <c r="Q193" t="s">
        <v>8310</v>
      </c>
      <c r="R193" s="10" t="s">
        <v>8314</v>
      </c>
      <c r="S193" s="14">
        <f t="shared" si="10"/>
        <v>42279.441412037035</v>
      </c>
      <c r="T193" s="14">
        <f t="shared" si="11"/>
        <v>42239.441412037035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ref="O194:O257" si="12">E194/D194*100</f>
        <v>1.6999999999999999E-3</v>
      </c>
      <c r="P194" s="6">
        <f t="shared" ref="P194:P257" si="13">AVERAGE(E194/L194)</f>
        <v>5.666666666666667</v>
      </c>
      <c r="Q194" t="s">
        <v>8310</v>
      </c>
      <c r="R194" s="10" t="s">
        <v>8314</v>
      </c>
      <c r="S194" s="14">
        <f t="shared" ref="S194:S257" si="14">(((I194/60)/60)/24)+DATE(1970,1,1)</f>
        <v>41929.792037037041</v>
      </c>
      <c r="T194" s="14">
        <f t="shared" ref="T194:T257" si="15">(((J194/60)/60)/24)+DATE(1970,1,1)</f>
        <v>41899.792037037041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si="12"/>
        <v>0</v>
      </c>
      <c r="P195" s="6" t="e">
        <f t="shared" si="13"/>
        <v>#DIV/0!</v>
      </c>
      <c r="Q195" t="s">
        <v>8310</v>
      </c>
      <c r="R195" s="10" t="s">
        <v>8314</v>
      </c>
      <c r="S195" s="14">
        <f t="shared" si="14"/>
        <v>41971.976458333331</v>
      </c>
      <c r="T195" s="14">
        <f t="shared" si="15"/>
        <v>41911.934791666667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2"/>
        <v>0.12</v>
      </c>
      <c r="P196" s="6">
        <f t="shared" si="13"/>
        <v>1</v>
      </c>
      <c r="Q196" t="s">
        <v>8310</v>
      </c>
      <c r="R196" s="10" t="s">
        <v>8314</v>
      </c>
      <c r="S196" s="14">
        <f t="shared" si="14"/>
        <v>42435.996886574074</v>
      </c>
      <c r="T196" s="14">
        <f t="shared" si="15"/>
        <v>42375.996886574074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2"/>
        <v>0</v>
      </c>
      <c r="P197" s="6" t="e">
        <f t="shared" si="13"/>
        <v>#DIV/0!</v>
      </c>
      <c r="Q197" t="s">
        <v>8310</v>
      </c>
      <c r="R197" s="10" t="s">
        <v>8314</v>
      </c>
      <c r="S197" s="14">
        <f t="shared" si="14"/>
        <v>42195.67050925926</v>
      </c>
      <c r="T197" s="14">
        <f t="shared" si="15"/>
        <v>42135.67050925926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2"/>
        <v>41.857142857142861</v>
      </c>
      <c r="P198" s="6">
        <f t="shared" si="13"/>
        <v>77.10526315789474</v>
      </c>
      <c r="Q198" t="s">
        <v>8310</v>
      </c>
      <c r="R198" s="10" t="s">
        <v>8314</v>
      </c>
      <c r="S198" s="14">
        <f t="shared" si="14"/>
        <v>42287.875</v>
      </c>
      <c r="T198" s="14">
        <f t="shared" si="15"/>
        <v>42259.542800925927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2"/>
        <v>10.48</v>
      </c>
      <c r="P199" s="6">
        <f t="shared" si="13"/>
        <v>32.75</v>
      </c>
      <c r="Q199" t="s">
        <v>8310</v>
      </c>
      <c r="R199" s="10" t="s">
        <v>8314</v>
      </c>
      <c r="S199" s="14">
        <f t="shared" si="14"/>
        <v>42783.875</v>
      </c>
      <c r="T199" s="14">
        <f t="shared" si="15"/>
        <v>42741.848379629635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2"/>
        <v>1.1159999999999999</v>
      </c>
      <c r="P200" s="6">
        <f t="shared" si="13"/>
        <v>46.5</v>
      </c>
      <c r="Q200" t="s">
        <v>8310</v>
      </c>
      <c r="R200" s="10" t="s">
        <v>8314</v>
      </c>
      <c r="S200" s="14">
        <f t="shared" si="14"/>
        <v>41917.383356481485</v>
      </c>
      <c r="T200" s="14">
        <f t="shared" si="15"/>
        <v>41887.383356481485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2"/>
        <v>0</v>
      </c>
      <c r="P201" s="6" t="e">
        <f t="shared" si="13"/>
        <v>#DIV/0!</v>
      </c>
      <c r="Q201" t="s">
        <v>8310</v>
      </c>
      <c r="R201" s="10" t="s">
        <v>8314</v>
      </c>
      <c r="S201" s="14">
        <f t="shared" si="14"/>
        <v>42614.123865740738</v>
      </c>
      <c r="T201" s="14">
        <f t="shared" si="15"/>
        <v>42584.123865740738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2"/>
        <v>26.192500000000003</v>
      </c>
      <c r="P202" s="6">
        <f t="shared" si="13"/>
        <v>87.308333333333337</v>
      </c>
      <c r="Q202" t="s">
        <v>8310</v>
      </c>
      <c r="R202" s="10" t="s">
        <v>8314</v>
      </c>
      <c r="S202" s="14">
        <f t="shared" si="14"/>
        <v>41897.083368055559</v>
      </c>
      <c r="T202" s="14">
        <f t="shared" si="15"/>
        <v>41867.083368055559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2"/>
        <v>58.461538461538467</v>
      </c>
      <c r="P203" s="6">
        <f t="shared" si="13"/>
        <v>54.285714285714285</v>
      </c>
      <c r="Q203" t="s">
        <v>8310</v>
      </c>
      <c r="R203" s="10" t="s">
        <v>8314</v>
      </c>
      <c r="S203" s="14">
        <f t="shared" si="14"/>
        <v>42043.818622685183</v>
      </c>
      <c r="T203" s="14">
        <f t="shared" si="15"/>
        <v>42023.818622685183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2"/>
        <v>0</v>
      </c>
      <c r="P204" s="6" t="e">
        <f t="shared" si="13"/>
        <v>#DIV/0!</v>
      </c>
      <c r="Q204" t="s">
        <v>8310</v>
      </c>
      <c r="R204" s="10" t="s">
        <v>8314</v>
      </c>
      <c r="S204" s="14">
        <f t="shared" si="14"/>
        <v>42285.874305555553</v>
      </c>
      <c r="T204" s="14">
        <f t="shared" si="15"/>
        <v>42255.927824074075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2"/>
        <v>29.84</v>
      </c>
      <c r="P205" s="6">
        <f t="shared" si="13"/>
        <v>93.25</v>
      </c>
      <c r="Q205" t="s">
        <v>8310</v>
      </c>
      <c r="R205" s="10" t="s">
        <v>8314</v>
      </c>
      <c r="S205" s="14">
        <f t="shared" si="14"/>
        <v>42033.847962962958</v>
      </c>
      <c r="T205" s="14">
        <f t="shared" si="15"/>
        <v>41973.847962962958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2"/>
        <v>50.721666666666664</v>
      </c>
      <c r="P206" s="6">
        <f t="shared" si="13"/>
        <v>117.68368136117556</v>
      </c>
      <c r="Q206" t="s">
        <v>8310</v>
      </c>
      <c r="R206" s="10" t="s">
        <v>8314</v>
      </c>
      <c r="S206" s="14">
        <f t="shared" si="14"/>
        <v>42586.583368055552</v>
      </c>
      <c r="T206" s="14">
        <f t="shared" si="15"/>
        <v>42556.583368055552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2"/>
        <v>16.25</v>
      </c>
      <c r="P207" s="6">
        <f t="shared" si="13"/>
        <v>76.470588235294116</v>
      </c>
      <c r="Q207" t="s">
        <v>8310</v>
      </c>
      <c r="R207" s="10" t="s">
        <v>8314</v>
      </c>
      <c r="S207" s="14">
        <f t="shared" si="14"/>
        <v>42283.632199074069</v>
      </c>
      <c r="T207" s="14">
        <f t="shared" si="15"/>
        <v>42248.632199074069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2"/>
        <v>0</v>
      </c>
      <c r="P208" s="6" t="e">
        <f t="shared" si="13"/>
        <v>#DIV/0!</v>
      </c>
      <c r="Q208" t="s">
        <v>8310</v>
      </c>
      <c r="R208" s="10" t="s">
        <v>8314</v>
      </c>
      <c r="S208" s="14">
        <f t="shared" si="14"/>
        <v>42588.004432870366</v>
      </c>
      <c r="T208" s="14">
        <f t="shared" si="15"/>
        <v>42567.004432870366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2"/>
        <v>15.214285714285714</v>
      </c>
      <c r="P209" s="6">
        <f t="shared" si="13"/>
        <v>163.84615384615384</v>
      </c>
      <c r="Q209" t="s">
        <v>8310</v>
      </c>
      <c r="R209" s="10" t="s">
        <v>8314</v>
      </c>
      <c r="S209" s="14">
        <f t="shared" si="14"/>
        <v>42008.197199074071</v>
      </c>
      <c r="T209" s="14">
        <f t="shared" si="15"/>
        <v>41978.197199074071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2"/>
        <v>0</v>
      </c>
      <c r="P210" s="6" t="e">
        <f t="shared" si="13"/>
        <v>#DIV/0!</v>
      </c>
      <c r="Q210" t="s">
        <v>8310</v>
      </c>
      <c r="R210" s="10" t="s">
        <v>8314</v>
      </c>
      <c r="S210" s="14">
        <f t="shared" si="14"/>
        <v>41989.369988425926</v>
      </c>
      <c r="T210" s="14">
        <f t="shared" si="15"/>
        <v>41959.369988425926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2"/>
        <v>0</v>
      </c>
      <c r="P211" s="6" t="e">
        <f t="shared" si="13"/>
        <v>#DIV/0!</v>
      </c>
      <c r="Q211" t="s">
        <v>8310</v>
      </c>
      <c r="R211" s="10" t="s">
        <v>8314</v>
      </c>
      <c r="S211" s="14">
        <f t="shared" si="14"/>
        <v>42195.922858796301</v>
      </c>
      <c r="T211" s="14">
        <f t="shared" si="15"/>
        <v>42165.922858796301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2"/>
        <v>25.25</v>
      </c>
      <c r="P212" s="6">
        <f t="shared" si="13"/>
        <v>91.818181818181813</v>
      </c>
      <c r="Q212" t="s">
        <v>8310</v>
      </c>
      <c r="R212" s="10" t="s">
        <v>8314</v>
      </c>
      <c r="S212" s="14">
        <f t="shared" si="14"/>
        <v>42278.208333333328</v>
      </c>
      <c r="T212" s="14">
        <f t="shared" si="15"/>
        <v>42249.064722222218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2"/>
        <v>44.6</v>
      </c>
      <c r="P213" s="6">
        <f t="shared" si="13"/>
        <v>185.83333333333334</v>
      </c>
      <c r="Q213" t="s">
        <v>8310</v>
      </c>
      <c r="R213" s="10" t="s">
        <v>8314</v>
      </c>
      <c r="S213" s="14">
        <f t="shared" si="14"/>
        <v>42266.159918981488</v>
      </c>
      <c r="T213" s="14">
        <f t="shared" si="15"/>
        <v>42236.159918981488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2"/>
        <v>1.5873015873015872E-2</v>
      </c>
      <c r="P214" s="6">
        <f t="shared" si="13"/>
        <v>1</v>
      </c>
      <c r="Q214" t="s">
        <v>8310</v>
      </c>
      <c r="R214" s="10" t="s">
        <v>8314</v>
      </c>
      <c r="S214" s="14">
        <f t="shared" si="14"/>
        <v>42476.839351851857</v>
      </c>
      <c r="T214" s="14">
        <f t="shared" si="15"/>
        <v>42416.881018518514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2"/>
        <v>0.04</v>
      </c>
      <c r="P215" s="6">
        <f t="shared" si="13"/>
        <v>20</v>
      </c>
      <c r="Q215" t="s">
        <v>8310</v>
      </c>
      <c r="R215" s="10" t="s">
        <v>8314</v>
      </c>
      <c r="S215" s="14">
        <f t="shared" si="14"/>
        <v>42232.587974537033</v>
      </c>
      <c r="T215" s="14">
        <f t="shared" si="15"/>
        <v>42202.594293981485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2"/>
        <v>8.0000000000000002E-3</v>
      </c>
      <c r="P216" s="6">
        <f t="shared" si="13"/>
        <v>1</v>
      </c>
      <c r="Q216" t="s">
        <v>8310</v>
      </c>
      <c r="R216" s="10" t="s">
        <v>8314</v>
      </c>
      <c r="S216" s="14">
        <f t="shared" si="14"/>
        <v>42069.64061342593</v>
      </c>
      <c r="T216" s="14">
        <f t="shared" si="15"/>
        <v>42009.64061342593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2"/>
        <v>0.22727272727272727</v>
      </c>
      <c r="P217" s="6">
        <f t="shared" si="13"/>
        <v>10</v>
      </c>
      <c r="Q217" t="s">
        <v>8310</v>
      </c>
      <c r="R217" s="10" t="s">
        <v>8314</v>
      </c>
      <c r="S217" s="14">
        <f t="shared" si="14"/>
        <v>42417.999305555553</v>
      </c>
      <c r="T217" s="14">
        <f t="shared" si="15"/>
        <v>42375.230115740742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2"/>
        <v>55.698440000000005</v>
      </c>
      <c r="P218" s="6">
        <f t="shared" si="13"/>
        <v>331.53833333333336</v>
      </c>
      <c r="Q218" t="s">
        <v>8310</v>
      </c>
      <c r="R218" s="10" t="s">
        <v>8314</v>
      </c>
      <c r="S218" s="14">
        <f t="shared" si="14"/>
        <v>42116.917094907403</v>
      </c>
      <c r="T218" s="14">
        <f t="shared" si="15"/>
        <v>42066.958761574075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2"/>
        <v>11.943</v>
      </c>
      <c r="P219" s="6">
        <f t="shared" si="13"/>
        <v>314.28947368421052</v>
      </c>
      <c r="Q219" t="s">
        <v>8310</v>
      </c>
      <c r="R219" s="10" t="s">
        <v>8314</v>
      </c>
      <c r="S219" s="14">
        <f t="shared" si="14"/>
        <v>42001.64061342593</v>
      </c>
      <c r="T219" s="14">
        <f t="shared" si="15"/>
        <v>41970.64061342593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2"/>
        <v>2</v>
      </c>
      <c r="P220" s="6">
        <f t="shared" si="13"/>
        <v>100</v>
      </c>
      <c r="Q220" t="s">
        <v>8310</v>
      </c>
      <c r="R220" s="10" t="s">
        <v>8314</v>
      </c>
      <c r="S220" s="14">
        <f t="shared" si="14"/>
        <v>42139.628344907411</v>
      </c>
      <c r="T220" s="14">
        <f t="shared" si="15"/>
        <v>42079.628344907411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2"/>
        <v>17.630000000000003</v>
      </c>
      <c r="P221" s="6">
        <f t="shared" si="13"/>
        <v>115.98684210526316</v>
      </c>
      <c r="Q221" t="s">
        <v>8310</v>
      </c>
      <c r="R221" s="10" t="s">
        <v>8314</v>
      </c>
      <c r="S221" s="14">
        <f t="shared" si="14"/>
        <v>42461.290972222225</v>
      </c>
      <c r="T221" s="14">
        <f t="shared" si="15"/>
        <v>42429.326678240745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2"/>
        <v>0.72</v>
      </c>
      <c r="P222" s="6">
        <f t="shared" si="13"/>
        <v>120</v>
      </c>
      <c r="Q222" t="s">
        <v>8310</v>
      </c>
      <c r="R222" s="10" t="s">
        <v>8314</v>
      </c>
      <c r="S222" s="14">
        <f t="shared" si="14"/>
        <v>42236.837499999994</v>
      </c>
      <c r="T222" s="14">
        <f t="shared" si="15"/>
        <v>42195.643865740742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2"/>
        <v>0</v>
      </c>
      <c r="P223" s="6" t="e">
        <f t="shared" si="13"/>
        <v>#DIV/0!</v>
      </c>
      <c r="Q223" t="s">
        <v>8310</v>
      </c>
      <c r="R223" s="10" t="s">
        <v>8314</v>
      </c>
      <c r="S223" s="14">
        <f t="shared" si="14"/>
        <v>42091.79587962963</v>
      </c>
      <c r="T223" s="14">
        <f t="shared" si="15"/>
        <v>42031.837546296301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2"/>
        <v>13</v>
      </c>
      <c r="P224" s="6">
        <f t="shared" si="13"/>
        <v>65</v>
      </c>
      <c r="Q224" t="s">
        <v>8310</v>
      </c>
      <c r="R224" s="10" t="s">
        <v>8314</v>
      </c>
      <c r="S224" s="14">
        <f t="shared" si="14"/>
        <v>42090.110416666663</v>
      </c>
      <c r="T224" s="14">
        <f t="shared" si="15"/>
        <v>42031.769884259258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2"/>
        <v>0</v>
      </c>
      <c r="P225" s="6" t="e">
        <f t="shared" si="13"/>
        <v>#DIV/0!</v>
      </c>
      <c r="Q225" t="s">
        <v>8310</v>
      </c>
      <c r="R225" s="10" t="s">
        <v>8314</v>
      </c>
      <c r="S225" s="14">
        <f t="shared" si="14"/>
        <v>42512.045138888891</v>
      </c>
      <c r="T225" s="14">
        <f t="shared" si="15"/>
        <v>42482.048032407409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2"/>
        <v>0</v>
      </c>
      <c r="P226" s="6" t="e">
        <f t="shared" si="13"/>
        <v>#DIV/0!</v>
      </c>
      <c r="Q226" t="s">
        <v>8310</v>
      </c>
      <c r="R226" s="10" t="s">
        <v>8314</v>
      </c>
      <c r="S226" s="14">
        <f t="shared" si="14"/>
        <v>42195.235254629632</v>
      </c>
      <c r="T226" s="14">
        <f t="shared" si="15"/>
        <v>42135.235254629632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2"/>
        <v>0</v>
      </c>
      <c r="P227" s="6" t="e">
        <f t="shared" si="13"/>
        <v>#DIV/0!</v>
      </c>
      <c r="Q227" t="s">
        <v>8310</v>
      </c>
      <c r="R227" s="10" t="s">
        <v>8314</v>
      </c>
      <c r="S227" s="14">
        <f t="shared" si="14"/>
        <v>42468.919606481482</v>
      </c>
      <c r="T227" s="14">
        <f t="shared" si="15"/>
        <v>42438.961273148147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2"/>
        <v>0.86206896551724133</v>
      </c>
      <c r="P228" s="6">
        <f t="shared" si="13"/>
        <v>125</v>
      </c>
      <c r="Q228" t="s">
        <v>8310</v>
      </c>
      <c r="R228" s="10" t="s">
        <v>8314</v>
      </c>
      <c r="S228" s="14">
        <f t="shared" si="14"/>
        <v>42155.395138888889</v>
      </c>
      <c r="T228" s="14">
        <f t="shared" si="15"/>
        <v>42106.666018518517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2"/>
        <v>0</v>
      </c>
      <c r="P229" s="6" t="e">
        <f t="shared" si="13"/>
        <v>#DIV/0!</v>
      </c>
      <c r="Q229" t="s">
        <v>8310</v>
      </c>
      <c r="R229" s="10" t="s">
        <v>8314</v>
      </c>
      <c r="S229" s="14">
        <f t="shared" si="14"/>
        <v>42194.893993055557</v>
      </c>
      <c r="T229" s="14">
        <f t="shared" si="15"/>
        <v>42164.893993055557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2"/>
        <v>0</v>
      </c>
      <c r="P230" s="6" t="e">
        <f t="shared" si="13"/>
        <v>#DIV/0!</v>
      </c>
      <c r="Q230" t="s">
        <v>8310</v>
      </c>
      <c r="R230" s="10" t="s">
        <v>8314</v>
      </c>
      <c r="S230" s="14">
        <f t="shared" si="14"/>
        <v>42156.686400462961</v>
      </c>
      <c r="T230" s="14">
        <f t="shared" si="15"/>
        <v>42096.686400462961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2"/>
        <v>0</v>
      </c>
      <c r="P231" s="6" t="e">
        <f t="shared" si="13"/>
        <v>#DIV/0!</v>
      </c>
      <c r="Q231" t="s">
        <v>8310</v>
      </c>
      <c r="R231" s="10" t="s">
        <v>8314</v>
      </c>
      <c r="S231" s="14">
        <f t="shared" si="14"/>
        <v>42413.933993055558</v>
      </c>
      <c r="T231" s="14">
        <f t="shared" si="15"/>
        <v>42383.933993055558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2"/>
        <v>0.4</v>
      </c>
      <c r="P232" s="6">
        <f t="shared" si="13"/>
        <v>30</v>
      </c>
      <c r="Q232" t="s">
        <v>8310</v>
      </c>
      <c r="R232" s="10" t="s">
        <v>8314</v>
      </c>
      <c r="S232" s="14">
        <f t="shared" si="14"/>
        <v>42159.777210648142</v>
      </c>
      <c r="T232" s="14">
        <f t="shared" si="15"/>
        <v>42129.777210648142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2"/>
        <v>0</v>
      </c>
      <c r="P233" s="6" t="e">
        <f t="shared" si="13"/>
        <v>#DIV/0!</v>
      </c>
      <c r="Q233" t="s">
        <v>8310</v>
      </c>
      <c r="R233" s="10" t="s">
        <v>8314</v>
      </c>
      <c r="S233" s="14">
        <f t="shared" si="14"/>
        <v>42371.958923611113</v>
      </c>
      <c r="T233" s="14">
        <f t="shared" si="15"/>
        <v>42341.958923611113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2"/>
        <v>2.75</v>
      </c>
      <c r="P234" s="6">
        <f t="shared" si="13"/>
        <v>15.714285714285714</v>
      </c>
      <c r="Q234" t="s">
        <v>8310</v>
      </c>
      <c r="R234" s="10" t="s">
        <v>8314</v>
      </c>
      <c r="S234" s="14">
        <f t="shared" si="14"/>
        <v>42062.82576388889</v>
      </c>
      <c r="T234" s="14">
        <f t="shared" si="15"/>
        <v>42032.82576388889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2"/>
        <v>0</v>
      </c>
      <c r="P235" s="6" t="e">
        <f t="shared" si="13"/>
        <v>#DIV/0!</v>
      </c>
      <c r="Q235" t="s">
        <v>8310</v>
      </c>
      <c r="R235" s="10" t="s">
        <v>8314</v>
      </c>
      <c r="S235" s="14">
        <f t="shared" si="14"/>
        <v>42642.911712962959</v>
      </c>
      <c r="T235" s="14">
        <f t="shared" si="15"/>
        <v>42612.911712962959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2"/>
        <v>40.1</v>
      </c>
      <c r="P236" s="6">
        <f t="shared" si="13"/>
        <v>80.2</v>
      </c>
      <c r="Q236" t="s">
        <v>8310</v>
      </c>
      <c r="R236" s="10" t="s">
        <v>8314</v>
      </c>
      <c r="S236" s="14">
        <f t="shared" si="14"/>
        <v>42176.035405092596</v>
      </c>
      <c r="T236" s="14">
        <f t="shared" si="15"/>
        <v>42136.035405092596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2"/>
        <v>0</v>
      </c>
      <c r="P237" s="6" t="e">
        <f t="shared" si="13"/>
        <v>#DIV/0!</v>
      </c>
      <c r="Q237" t="s">
        <v>8310</v>
      </c>
      <c r="R237" s="10" t="s">
        <v>8314</v>
      </c>
      <c r="S237" s="14">
        <f t="shared" si="14"/>
        <v>42194.908530092594</v>
      </c>
      <c r="T237" s="14">
        <f t="shared" si="15"/>
        <v>42164.908530092594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2"/>
        <v>0</v>
      </c>
      <c r="P238" s="6" t="e">
        <f t="shared" si="13"/>
        <v>#DIV/0!</v>
      </c>
      <c r="Q238" t="s">
        <v>8310</v>
      </c>
      <c r="R238" s="10" t="s">
        <v>8314</v>
      </c>
      <c r="S238" s="14">
        <f t="shared" si="14"/>
        <v>42374</v>
      </c>
      <c r="T238" s="14">
        <f t="shared" si="15"/>
        <v>42321.08447916666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2"/>
        <v>0.33333333333333337</v>
      </c>
      <c r="P239" s="6">
        <f t="shared" si="13"/>
        <v>50</v>
      </c>
      <c r="Q239" t="s">
        <v>8310</v>
      </c>
      <c r="R239" s="10" t="s">
        <v>8314</v>
      </c>
      <c r="S239" s="14">
        <f t="shared" si="14"/>
        <v>42437.577187499999</v>
      </c>
      <c r="T239" s="14">
        <f t="shared" si="15"/>
        <v>42377.577187499999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2"/>
        <v>0</v>
      </c>
      <c r="P240" s="6" t="e">
        <f t="shared" si="13"/>
        <v>#DIV/0!</v>
      </c>
      <c r="Q240" t="s">
        <v>8310</v>
      </c>
      <c r="R240" s="10" t="s">
        <v>8314</v>
      </c>
      <c r="S240" s="14">
        <f t="shared" si="14"/>
        <v>42734.375</v>
      </c>
      <c r="T240" s="14">
        <f t="shared" si="15"/>
        <v>42713.962499999994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2"/>
        <v>25</v>
      </c>
      <c r="P241" s="6">
        <f t="shared" si="13"/>
        <v>50</v>
      </c>
      <c r="Q241" t="s">
        <v>8310</v>
      </c>
      <c r="R241" s="10" t="s">
        <v>8314</v>
      </c>
      <c r="S241" s="14">
        <f t="shared" si="14"/>
        <v>42316.5</v>
      </c>
      <c r="T241" s="14">
        <f t="shared" si="15"/>
        <v>42297.110300925924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2"/>
        <v>107.63413333333334</v>
      </c>
      <c r="P242" s="6">
        <f t="shared" si="13"/>
        <v>117.84759124087591</v>
      </c>
      <c r="Q242" t="s">
        <v>8310</v>
      </c>
      <c r="R242" s="10" t="s">
        <v>8315</v>
      </c>
      <c r="S242" s="14">
        <f t="shared" si="14"/>
        <v>41399.708460648151</v>
      </c>
      <c r="T242" s="14">
        <f t="shared" si="15"/>
        <v>41354.708460648151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2"/>
        <v>112.63736263736264</v>
      </c>
      <c r="P243" s="6">
        <f t="shared" si="13"/>
        <v>109.04255319148936</v>
      </c>
      <c r="Q243" t="s">
        <v>8310</v>
      </c>
      <c r="R243" s="10" t="s">
        <v>8315</v>
      </c>
      <c r="S243" s="14">
        <f t="shared" si="14"/>
        <v>41994.697962962964</v>
      </c>
      <c r="T243" s="14">
        <f t="shared" si="15"/>
        <v>41949.697962962964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2"/>
        <v>113.46153846153845</v>
      </c>
      <c r="P244" s="6">
        <f t="shared" si="13"/>
        <v>73.019801980198025</v>
      </c>
      <c r="Q244" t="s">
        <v>8310</v>
      </c>
      <c r="R244" s="10" t="s">
        <v>8315</v>
      </c>
      <c r="S244" s="14">
        <f t="shared" si="14"/>
        <v>40897.492939814816</v>
      </c>
      <c r="T244" s="14">
        <f t="shared" si="15"/>
        <v>40862.492939814816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2"/>
        <v>102.592</v>
      </c>
      <c r="P245" s="6">
        <f t="shared" si="13"/>
        <v>78.195121951219505</v>
      </c>
      <c r="Q245" t="s">
        <v>8310</v>
      </c>
      <c r="R245" s="10" t="s">
        <v>8315</v>
      </c>
      <c r="S245" s="14">
        <f t="shared" si="14"/>
        <v>41692.047500000001</v>
      </c>
      <c r="T245" s="14">
        <f t="shared" si="15"/>
        <v>41662.047500000001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2"/>
        <v>113.75714285714287</v>
      </c>
      <c r="P246" s="6">
        <f t="shared" si="13"/>
        <v>47.398809523809526</v>
      </c>
      <c r="Q246" t="s">
        <v>8310</v>
      </c>
      <c r="R246" s="10" t="s">
        <v>8315</v>
      </c>
      <c r="S246" s="14">
        <f t="shared" si="14"/>
        <v>40253.29583333333</v>
      </c>
      <c r="T246" s="14">
        <f t="shared" si="15"/>
        <v>40213.323599537034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2"/>
        <v>103.71999999999998</v>
      </c>
      <c r="P247" s="6">
        <f t="shared" si="13"/>
        <v>54.020833333333336</v>
      </c>
      <c r="Q247" t="s">
        <v>8310</v>
      </c>
      <c r="R247" s="10" t="s">
        <v>8315</v>
      </c>
      <c r="S247" s="14">
        <f t="shared" si="14"/>
        <v>41137.053067129629</v>
      </c>
      <c r="T247" s="14">
        <f t="shared" si="15"/>
        <v>41107.053067129629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2"/>
        <v>305.46000000000004</v>
      </c>
      <c r="P248" s="6">
        <f t="shared" si="13"/>
        <v>68.488789237668158</v>
      </c>
      <c r="Q248" t="s">
        <v>8310</v>
      </c>
      <c r="R248" s="10" t="s">
        <v>8315</v>
      </c>
      <c r="S248" s="14">
        <f t="shared" si="14"/>
        <v>40530.405150462961</v>
      </c>
      <c r="T248" s="14">
        <f t="shared" si="15"/>
        <v>40480.363483796296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2"/>
        <v>134.1</v>
      </c>
      <c r="P249" s="6">
        <f t="shared" si="13"/>
        <v>108.14516129032258</v>
      </c>
      <c r="Q249" t="s">
        <v>8310</v>
      </c>
      <c r="R249" s="10" t="s">
        <v>8315</v>
      </c>
      <c r="S249" s="14">
        <f t="shared" si="14"/>
        <v>40467.152083333334</v>
      </c>
      <c r="T249" s="14">
        <f t="shared" si="15"/>
        <v>40430.604328703703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2"/>
        <v>101.33294117647058</v>
      </c>
      <c r="P250" s="6">
        <f t="shared" si="13"/>
        <v>589.95205479452056</v>
      </c>
      <c r="Q250" t="s">
        <v>8310</v>
      </c>
      <c r="R250" s="10" t="s">
        <v>8315</v>
      </c>
      <c r="S250" s="14">
        <f t="shared" si="14"/>
        <v>40915.774409722224</v>
      </c>
      <c r="T250" s="14">
        <f t="shared" si="15"/>
        <v>40870.774409722224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2"/>
        <v>112.92</v>
      </c>
      <c r="P251" s="6">
        <f t="shared" si="13"/>
        <v>48.051063829787232</v>
      </c>
      <c r="Q251" t="s">
        <v>8310</v>
      </c>
      <c r="R251" s="10" t="s">
        <v>8315</v>
      </c>
      <c r="S251" s="14">
        <f t="shared" si="14"/>
        <v>40412.736111111109</v>
      </c>
      <c r="T251" s="14">
        <f t="shared" si="15"/>
        <v>40332.923842592594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2"/>
        <v>105.58333333333334</v>
      </c>
      <c r="P252" s="6">
        <f t="shared" si="13"/>
        <v>72.482837528604122</v>
      </c>
      <c r="Q252" t="s">
        <v>8310</v>
      </c>
      <c r="R252" s="10" t="s">
        <v>8315</v>
      </c>
      <c r="S252" s="14">
        <f t="shared" si="14"/>
        <v>41431.565868055557</v>
      </c>
      <c r="T252" s="14">
        <f t="shared" si="15"/>
        <v>41401.565868055557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2"/>
        <v>125.57142857142858</v>
      </c>
      <c r="P253" s="6">
        <f t="shared" si="13"/>
        <v>57.077922077922075</v>
      </c>
      <c r="Q253" t="s">
        <v>8310</v>
      </c>
      <c r="R253" s="10" t="s">
        <v>8315</v>
      </c>
      <c r="S253" s="14">
        <f t="shared" si="14"/>
        <v>41045.791666666664</v>
      </c>
      <c r="T253" s="14">
        <f t="shared" si="15"/>
        <v>41013.787569444445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2"/>
        <v>184.56</v>
      </c>
      <c r="P254" s="6">
        <f t="shared" si="13"/>
        <v>85.444444444444443</v>
      </c>
      <c r="Q254" t="s">
        <v>8310</v>
      </c>
      <c r="R254" s="10" t="s">
        <v>8315</v>
      </c>
      <c r="S254" s="14">
        <f t="shared" si="14"/>
        <v>40330.165972222225</v>
      </c>
      <c r="T254" s="14">
        <f t="shared" si="15"/>
        <v>40266.662708333337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2"/>
        <v>100.73333333333335</v>
      </c>
      <c r="P255" s="6">
        <f t="shared" si="13"/>
        <v>215.85714285714286</v>
      </c>
      <c r="Q255" t="s">
        <v>8310</v>
      </c>
      <c r="R255" s="10" t="s">
        <v>8315</v>
      </c>
      <c r="S255" s="14">
        <f t="shared" si="14"/>
        <v>40954.650868055556</v>
      </c>
      <c r="T255" s="14">
        <f t="shared" si="15"/>
        <v>40924.650868055556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2"/>
        <v>116.94725</v>
      </c>
      <c r="P256" s="6">
        <f t="shared" si="13"/>
        <v>89.38643312101911</v>
      </c>
      <c r="Q256" t="s">
        <v>8310</v>
      </c>
      <c r="R256" s="10" t="s">
        <v>8315</v>
      </c>
      <c r="S256" s="14">
        <f t="shared" si="14"/>
        <v>42294.083333333328</v>
      </c>
      <c r="T256" s="14">
        <f t="shared" si="15"/>
        <v>42263.952662037031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2"/>
        <v>106.73325</v>
      </c>
      <c r="P257" s="6">
        <f t="shared" si="13"/>
        <v>45.418404255319146</v>
      </c>
      <c r="Q257" t="s">
        <v>8310</v>
      </c>
      <c r="R257" s="10" t="s">
        <v>8315</v>
      </c>
      <c r="S257" s="14">
        <f t="shared" si="14"/>
        <v>40618.48474537037</v>
      </c>
      <c r="T257" s="14">
        <f t="shared" si="15"/>
        <v>40588.526412037041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ref="O258:O321" si="16">E258/D258*100</f>
        <v>139.1</v>
      </c>
      <c r="P258" s="6">
        <f t="shared" ref="P258:P321" si="17">AVERAGE(E258/L258)</f>
        <v>65.756363636363631</v>
      </c>
      <c r="Q258" t="s">
        <v>8310</v>
      </c>
      <c r="R258" s="10" t="s">
        <v>8315</v>
      </c>
      <c r="S258" s="14">
        <f t="shared" ref="S258:S321" si="18">(((I258/60)/60)/24)+DATE(1970,1,1)</f>
        <v>41349.769293981481</v>
      </c>
      <c r="T258" s="14">
        <f t="shared" ref="T258:T321" si="19">(((J258/60)/60)/24)+DATE(1970,1,1)</f>
        <v>41319.769293981481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si="16"/>
        <v>106.72648571428572</v>
      </c>
      <c r="P259" s="6">
        <f t="shared" si="17"/>
        <v>66.70405357142856</v>
      </c>
      <c r="Q259" t="s">
        <v>8310</v>
      </c>
      <c r="R259" s="10" t="s">
        <v>8315</v>
      </c>
      <c r="S259" s="14">
        <f t="shared" si="18"/>
        <v>42509.626875000002</v>
      </c>
      <c r="T259" s="14">
        <f t="shared" si="19"/>
        <v>42479.626875000002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6"/>
        <v>191.14</v>
      </c>
      <c r="P260" s="6">
        <f t="shared" si="17"/>
        <v>83.345930232558146</v>
      </c>
      <c r="Q260" t="s">
        <v>8310</v>
      </c>
      <c r="R260" s="10" t="s">
        <v>8315</v>
      </c>
      <c r="S260" s="14">
        <f t="shared" si="18"/>
        <v>40712.051689814813</v>
      </c>
      <c r="T260" s="14">
        <f t="shared" si="19"/>
        <v>40682.051689814813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6"/>
        <v>131.93789333333334</v>
      </c>
      <c r="P261" s="6">
        <f t="shared" si="17"/>
        <v>105.04609341825902</v>
      </c>
      <c r="Q261" t="s">
        <v>8310</v>
      </c>
      <c r="R261" s="10" t="s">
        <v>8315</v>
      </c>
      <c r="S261" s="14">
        <f t="shared" si="18"/>
        <v>42102.738067129627</v>
      </c>
      <c r="T261" s="14">
        <f t="shared" si="19"/>
        <v>42072.738067129627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6"/>
        <v>106.4</v>
      </c>
      <c r="P262" s="6">
        <f t="shared" si="17"/>
        <v>120.90909090909091</v>
      </c>
      <c r="Q262" t="s">
        <v>8310</v>
      </c>
      <c r="R262" s="10" t="s">
        <v>8315</v>
      </c>
      <c r="S262" s="14">
        <f t="shared" si="18"/>
        <v>40376.415972222225</v>
      </c>
      <c r="T262" s="14">
        <f t="shared" si="19"/>
        <v>40330.755543981482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6"/>
        <v>107.4</v>
      </c>
      <c r="P263" s="6">
        <f t="shared" si="17"/>
        <v>97.63636363636364</v>
      </c>
      <c r="Q263" t="s">
        <v>8310</v>
      </c>
      <c r="R263" s="10" t="s">
        <v>8315</v>
      </c>
      <c r="S263" s="14">
        <f t="shared" si="18"/>
        <v>41067.621527777781</v>
      </c>
      <c r="T263" s="14">
        <f t="shared" si="19"/>
        <v>41017.885462962964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6"/>
        <v>240</v>
      </c>
      <c r="P264" s="6">
        <f t="shared" si="17"/>
        <v>41.379310344827587</v>
      </c>
      <c r="Q264" t="s">
        <v>8310</v>
      </c>
      <c r="R264" s="10" t="s">
        <v>8315</v>
      </c>
      <c r="S264" s="14">
        <f t="shared" si="18"/>
        <v>40600.24800925926</v>
      </c>
      <c r="T264" s="14">
        <f t="shared" si="19"/>
        <v>40555.24800925926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6"/>
        <v>118.08108</v>
      </c>
      <c r="P265" s="6">
        <f t="shared" si="17"/>
        <v>30.654485981308412</v>
      </c>
      <c r="Q265" t="s">
        <v>8310</v>
      </c>
      <c r="R265" s="10" t="s">
        <v>8315</v>
      </c>
      <c r="S265" s="14">
        <f t="shared" si="18"/>
        <v>41179.954791666663</v>
      </c>
      <c r="T265" s="14">
        <f t="shared" si="19"/>
        <v>41149.954791666663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6"/>
        <v>118.19999999999999</v>
      </c>
      <c r="P266" s="6">
        <f t="shared" si="17"/>
        <v>64.945054945054949</v>
      </c>
      <c r="Q266" t="s">
        <v>8310</v>
      </c>
      <c r="R266" s="10" t="s">
        <v>8315</v>
      </c>
      <c r="S266" s="14">
        <f t="shared" si="18"/>
        <v>41040.620312500003</v>
      </c>
      <c r="T266" s="14">
        <f t="shared" si="19"/>
        <v>41010.620312500003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6"/>
        <v>111.1</v>
      </c>
      <c r="P267" s="6">
        <f t="shared" si="17"/>
        <v>95.775862068965523</v>
      </c>
      <c r="Q267" t="s">
        <v>8310</v>
      </c>
      <c r="R267" s="10" t="s">
        <v>8315</v>
      </c>
      <c r="S267" s="14">
        <f t="shared" si="18"/>
        <v>40308.844444444447</v>
      </c>
      <c r="T267" s="14">
        <f t="shared" si="19"/>
        <v>40267.245717592588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6"/>
        <v>145.5</v>
      </c>
      <c r="P268" s="6">
        <f t="shared" si="17"/>
        <v>40.416666666666664</v>
      </c>
      <c r="Q268" t="s">
        <v>8310</v>
      </c>
      <c r="R268" s="10" t="s">
        <v>8315</v>
      </c>
      <c r="S268" s="14">
        <f t="shared" si="18"/>
        <v>40291.160416666666</v>
      </c>
      <c r="T268" s="14">
        <f t="shared" si="19"/>
        <v>40205.174849537041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6"/>
        <v>131.62883248730967</v>
      </c>
      <c r="P269" s="6">
        <f t="shared" si="17"/>
        <v>78.578424242424248</v>
      </c>
      <c r="Q269" t="s">
        <v>8310</v>
      </c>
      <c r="R269" s="10" t="s">
        <v>8315</v>
      </c>
      <c r="S269" s="14">
        <f t="shared" si="18"/>
        <v>41815.452534722222</v>
      </c>
      <c r="T269" s="14">
        <f t="shared" si="19"/>
        <v>41785.452534722222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6"/>
        <v>111.4</v>
      </c>
      <c r="P270" s="6">
        <f t="shared" si="17"/>
        <v>50.18018018018018</v>
      </c>
      <c r="Q270" t="s">
        <v>8310</v>
      </c>
      <c r="R270" s="10" t="s">
        <v>8315</v>
      </c>
      <c r="S270" s="14">
        <f t="shared" si="18"/>
        <v>40854.194189814814</v>
      </c>
      <c r="T270" s="14">
        <f t="shared" si="19"/>
        <v>40809.15252314815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6"/>
        <v>147.23376999999999</v>
      </c>
      <c r="P271" s="6">
        <f t="shared" si="17"/>
        <v>92.251735588972423</v>
      </c>
      <c r="Q271" t="s">
        <v>8310</v>
      </c>
      <c r="R271" s="10" t="s">
        <v>8315</v>
      </c>
      <c r="S271" s="14">
        <f t="shared" si="18"/>
        <v>42788.197013888886</v>
      </c>
      <c r="T271" s="14">
        <f t="shared" si="19"/>
        <v>42758.197013888886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6"/>
        <v>152.60869565217391</v>
      </c>
      <c r="P272" s="6">
        <f t="shared" si="17"/>
        <v>57.540983606557376</v>
      </c>
      <c r="Q272" t="s">
        <v>8310</v>
      </c>
      <c r="R272" s="10" t="s">
        <v>8315</v>
      </c>
      <c r="S272" s="14">
        <f t="shared" si="18"/>
        <v>40688.166666666664</v>
      </c>
      <c r="T272" s="14">
        <f t="shared" si="19"/>
        <v>40637.866550925923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6"/>
        <v>104.67999999999999</v>
      </c>
      <c r="P273" s="6">
        <f t="shared" si="17"/>
        <v>109.42160278745645</v>
      </c>
      <c r="Q273" t="s">
        <v>8310</v>
      </c>
      <c r="R273" s="10" t="s">
        <v>8315</v>
      </c>
      <c r="S273" s="14">
        <f t="shared" si="18"/>
        <v>41641.333333333336</v>
      </c>
      <c r="T273" s="14">
        <f t="shared" si="19"/>
        <v>41612.10024305556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6"/>
        <v>177.43366666666668</v>
      </c>
      <c r="P274" s="6">
        <f t="shared" si="17"/>
        <v>81.892461538461546</v>
      </c>
      <c r="Q274" t="s">
        <v>8310</v>
      </c>
      <c r="R274" s="10" t="s">
        <v>8315</v>
      </c>
      <c r="S274" s="14">
        <f t="shared" si="18"/>
        <v>40296.78402777778</v>
      </c>
      <c r="T274" s="14">
        <f t="shared" si="19"/>
        <v>40235.900358796294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6"/>
        <v>107.7758</v>
      </c>
      <c r="P275" s="6">
        <f t="shared" si="17"/>
        <v>45.667711864406776</v>
      </c>
      <c r="Q275" t="s">
        <v>8310</v>
      </c>
      <c r="R275" s="10" t="s">
        <v>8315</v>
      </c>
      <c r="S275" s="14">
        <f t="shared" si="18"/>
        <v>40727.498449074075</v>
      </c>
      <c r="T275" s="14">
        <f t="shared" si="19"/>
        <v>40697.498449074075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6"/>
        <v>156</v>
      </c>
      <c r="P276" s="6">
        <f t="shared" si="17"/>
        <v>55.221238938053098</v>
      </c>
      <c r="Q276" t="s">
        <v>8310</v>
      </c>
      <c r="R276" s="10" t="s">
        <v>8315</v>
      </c>
      <c r="S276" s="14">
        <f t="shared" si="18"/>
        <v>41004.290972222225</v>
      </c>
      <c r="T276" s="14">
        <f t="shared" si="19"/>
        <v>40969.912372685183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6"/>
        <v>108.395</v>
      </c>
      <c r="P277" s="6">
        <f t="shared" si="17"/>
        <v>65.298192771084331</v>
      </c>
      <c r="Q277" t="s">
        <v>8310</v>
      </c>
      <c r="R277" s="10" t="s">
        <v>8315</v>
      </c>
      <c r="S277" s="14">
        <f t="shared" si="18"/>
        <v>41223.073680555557</v>
      </c>
      <c r="T277" s="14">
        <f t="shared" si="19"/>
        <v>41193.032013888893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6"/>
        <v>147.6</v>
      </c>
      <c r="P278" s="6">
        <f t="shared" si="17"/>
        <v>95.225806451612897</v>
      </c>
      <c r="Q278" t="s">
        <v>8310</v>
      </c>
      <c r="R278" s="10" t="s">
        <v>8315</v>
      </c>
      <c r="S278" s="14">
        <f t="shared" si="18"/>
        <v>41027.040208333332</v>
      </c>
      <c r="T278" s="14">
        <f t="shared" si="19"/>
        <v>40967.081874999996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6"/>
        <v>110.38153846153847</v>
      </c>
      <c r="P279" s="6">
        <f t="shared" si="17"/>
        <v>75.444794952681391</v>
      </c>
      <c r="Q279" t="s">
        <v>8310</v>
      </c>
      <c r="R279" s="10" t="s">
        <v>8315</v>
      </c>
      <c r="S279" s="14">
        <f t="shared" si="18"/>
        <v>42147.891423611116</v>
      </c>
      <c r="T279" s="14">
        <f t="shared" si="19"/>
        <v>42117.891423611116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6"/>
        <v>150.34814814814814</v>
      </c>
      <c r="P280" s="6">
        <f t="shared" si="17"/>
        <v>97.816867469879512</v>
      </c>
      <c r="Q280" t="s">
        <v>8310</v>
      </c>
      <c r="R280" s="10" t="s">
        <v>8315</v>
      </c>
      <c r="S280" s="14">
        <f t="shared" si="18"/>
        <v>41194.040960648148</v>
      </c>
      <c r="T280" s="14">
        <f t="shared" si="19"/>
        <v>41164.040960648148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6"/>
        <v>157.31829411764707</v>
      </c>
      <c r="P281" s="6">
        <f t="shared" si="17"/>
        <v>87.685606557377056</v>
      </c>
      <c r="Q281" t="s">
        <v>8310</v>
      </c>
      <c r="R281" s="10" t="s">
        <v>8315</v>
      </c>
      <c r="S281" s="14">
        <f t="shared" si="18"/>
        <v>42793.084027777775</v>
      </c>
      <c r="T281" s="14">
        <f t="shared" si="19"/>
        <v>42759.244166666671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6"/>
        <v>156.14400000000001</v>
      </c>
      <c r="P282" s="6">
        <f t="shared" si="17"/>
        <v>54.748948106591868</v>
      </c>
      <c r="Q282" t="s">
        <v>8310</v>
      </c>
      <c r="R282" s="10" t="s">
        <v>8315</v>
      </c>
      <c r="S282" s="14">
        <f t="shared" si="18"/>
        <v>41789.590682870366</v>
      </c>
      <c r="T282" s="14">
        <f t="shared" si="19"/>
        <v>41744.590682870366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6"/>
        <v>120.58763636363636</v>
      </c>
      <c r="P283" s="6">
        <f t="shared" si="17"/>
        <v>83.953417721518989</v>
      </c>
      <c r="Q283" t="s">
        <v>8310</v>
      </c>
      <c r="R283" s="10" t="s">
        <v>8315</v>
      </c>
      <c r="S283" s="14">
        <f t="shared" si="18"/>
        <v>40035.80972222222</v>
      </c>
      <c r="T283" s="14">
        <f t="shared" si="19"/>
        <v>39950.163344907407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6"/>
        <v>101.18888888888888</v>
      </c>
      <c r="P284" s="6">
        <f t="shared" si="17"/>
        <v>254.38547486033519</v>
      </c>
      <c r="Q284" t="s">
        <v>8310</v>
      </c>
      <c r="R284" s="10" t="s">
        <v>8315</v>
      </c>
      <c r="S284" s="14">
        <f t="shared" si="18"/>
        <v>40231.916666666664</v>
      </c>
      <c r="T284" s="14">
        <f t="shared" si="19"/>
        <v>40194.920046296298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6"/>
        <v>114.27249999999999</v>
      </c>
      <c r="P285" s="6">
        <f t="shared" si="17"/>
        <v>101.8269801980198</v>
      </c>
      <c r="Q285" t="s">
        <v>8310</v>
      </c>
      <c r="R285" s="10" t="s">
        <v>8315</v>
      </c>
      <c r="S285" s="14">
        <f t="shared" si="18"/>
        <v>40695.207638888889</v>
      </c>
      <c r="T285" s="14">
        <f t="shared" si="19"/>
        <v>40675.71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6"/>
        <v>104.62615</v>
      </c>
      <c r="P286" s="6">
        <f t="shared" si="17"/>
        <v>55.066394736842106</v>
      </c>
      <c r="Q286" t="s">
        <v>8310</v>
      </c>
      <c r="R286" s="10" t="s">
        <v>8315</v>
      </c>
      <c r="S286" s="14">
        <f t="shared" si="18"/>
        <v>40929.738194444442</v>
      </c>
      <c r="T286" s="14">
        <f t="shared" si="19"/>
        <v>40904.738194444442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6"/>
        <v>228.82507142857142</v>
      </c>
      <c r="P287" s="6">
        <f t="shared" si="17"/>
        <v>56.901438721136763</v>
      </c>
      <c r="Q287" t="s">
        <v>8310</v>
      </c>
      <c r="R287" s="10" t="s">
        <v>8315</v>
      </c>
      <c r="S287" s="14">
        <f t="shared" si="18"/>
        <v>41536.756111111114</v>
      </c>
      <c r="T287" s="14">
        <f t="shared" si="19"/>
        <v>41506.756111111114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6"/>
        <v>109.15333333333332</v>
      </c>
      <c r="P288" s="6">
        <f t="shared" si="17"/>
        <v>121.28148148148148</v>
      </c>
      <c r="Q288" t="s">
        <v>8310</v>
      </c>
      <c r="R288" s="10" t="s">
        <v>8315</v>
      </c>
      <c r="S288" s="14">
        <f t="shared" si="18"/>
        <v>41358.774583333332</v>
      </c>
      <c r="T288" s="14">
        <f t="shared" si="19"/>
        <v>41313.816249999996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6"/>
        <v>176.29999999999998</v>
      </c>
      <c r="P289" s="6">
        <f t="shared" si="17"/>
        <v>91.189655172413794</v>
      </c>
      <c r="Q289" t="s">
        <v>8310</v>
      </c>
      <c r="R289" s="10" t="s">
        <v>8315</v>
      </c>
      <c r="S289" s="14">
        <f t="shared" si="18"/>
        <v>41215.166666666664</v>
      </c>
      <c r="T289" s="14">
        <f t="shared" si="19"/>
        <v>41184.277986111112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6"/>
        <v>103.21061999999999</v>
      </c>
      <c r="P290" s="6">
        <f t="shared" si="17"/>
        <v>115.44812080536913</v>
      </c>
      <c r="Q290" t="s">
        <v>8310</v>
      </c>
      <c r="R290" s="10" t="s">
        <v>8315</v>
      </c>
      <c r="S290" s="14">
        <f t="shared" si="18"/>
        <v>41086.168900462959</v>
      </c>
      <c r="T290" s="14">
        <f t="shared" si="19"/>
        <v>41051.168900462959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6"/>
        <v>104.82000000000001</v>
      </c>
      <c r="P291" s="6">
        <f t="shared" si="17"/>
        <v>67.771551724137936</v>
      </c>
      <c r="Q291" t="s">
        <v>8310</v>
      </c>
      <c r="R291" s="10" t="s">
        <v>8315</v>
      </c>
      <c r="S291" s="14">
        <f t="shared" si="18"/>
        <v>41580.456412037034</v>
      </c>
      <c r="T291" s="14">
        <f t="shared" si="19"/>
        <v>41550.456412037034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6"/>
        <v>106.68444444444445</v>
      </c>
      <c r="P292" s="6">
        <f t="shared" si="17"/>
        <v>28.576190476190476</v>
      </c>
      <c r="Q292" t="s">
        <v>8310</v>
      </c>
      <c r="R292" s="10" t="s">
        <v>8315</v>
      </c>
      <c r="S292" s="14">
        <f t="shared" si="18"/>
        <v>40576.332638888889</v>
      </c>
      <c r="T292" s="14">
        <f t="shared" si="19"/>
        <v>40526.36917824074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6"/>
        <v>120.02</v>
      </c>
      <c r="P293" s="6">
        <f t="shared" si="17"/>
        <v>46.8828125</v>
      </c>
      <c r="Q293" t="s">
        <v>8310</v>
      </c>
      <c r="R293" s="10" t="s">
        <v>8315</v>
      </c>
      <c r="S293" s="14">
        <f t="shared" si="18"/>
        <v>41395.000694444447</v>
      </c>
      <c r="T293" s="14">
        <f t="shared" si="19"/>
        <v>41376.769050925926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6"/>
        <v>101.50693333333334</v>
      </c>
      <c r="P294" s="6">
        <f t="shared" si="17"/>
        <v>154.42231237322514</v>
      </c>
      <c r="Q294" t="s">
        <v>8310</v>
      </c>
      <c r="R294" s="10" t="s">
        <v>8315</v>
      </c>
      <c r="S294" s="14">
        <f t="shared" si="18"/>
        <v>40845.165972222225</v>
      </c>
      <c r="T294" s="14">
        <f t="shared" si="19"/>
        <v>40812.803229166668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6"/>
        <v>101.38461538461539</v>
      </c>
      <c r="P295" s="6">
        <f t="shared" si="17"/>
        <v>201.22137404580153</v>
      </c>
      <c r="Q295" t="s">
        <v>8310</v>
      </c>
      <c r="R295" s="10" t="s">
        <v>8315</v>
      </c>
      <c r="S295" s="14">
        <f t="shared" si="18"/>
        <v>41749.667986111112</v>
      </c>
      <c r="T295" s="14">
        <f t="shared" si="19"/>
        <v>41719.667986111112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6"/>
        <v>100</v>
      </c>
      <c r="P296" s="6">
        <f t="shared" si="17"/>
        <v>100</v>
      </c>
      <c r="Q296" t="s">
        <v>8310</v>
      </c>
      <c r="R296" s="10" t="s">
        <v>8315</v>
      </c>
      <c r="S296" s="14">
        <f t="shared" si="18"/>
        <v>40378.666666666664</v>
      </c>
      <c r="T296" s="14">
        <f t="shared" si="19"/>
        <v>40343.084421296298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6"/>
        <v>133.10911999999999</v>
      </c>
      <c r="P297" s="6">
        <f t="shared" si="17"/>
        <v>100.08204511278196</v>
      </c>
      <c r="Q297" t="s">
        <v>8310</v>
      </c>
      <c r="R297" s="10" t="s">
        <v>8315</v>
      </c>
      <c r="S297" s="14">
        <f t="shared" si="18"/>
        <v>41579</v>
      </c>
      <c r="T297" s="14">
        <f t="shared" si="19"/>
        <v>41519.004733796297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6"/>
        <v>118.72620000000001</v>
      </c>
      <c r="P298" s="6">
        <f t="shared" si="17"/>
        <v>230.08953488372092</v>
      </c>
      <c r="Q298" t="s">
        <v>8310</v>
      </c>
      <c r="R298" s="10" t="s">
        <v>8315</v>
      </c>
      <c r="S298" s="14">
        <f t="shared" si="18"/>
        <v>41159.475497685184</v>
      </c>
      <c r="T298" s="14">
        <f t="shared" si="19"/>
        <v>41134.475497685184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6"/>
        <v>100.64</v>
      </c>
      <c r="P299" s="6">
        <f t="shared" si="17"/>
        <v>141.74647887323943</v>
      </c>
      <c r="Q299" t="s">
        <v>8310</v>
      </c>
      <c r="R299" s="10" t="s">
        <v>8315</v>
      </c>
      <c r="S299" s="14">
        <f t="shared" si="18"/>
        <v>42125.165972222225</v>
      </c>
      <c r="T299" s="14">
        <f t="shared" si="19"/>
        <v>42089.72802083334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6"/>
        <v>108.93241269841269</v>
      </c>
      <c r="P300" s="6">
        <f t="shared" si="17"/>
        <v>56.344351395730705</v>
      </c>
      <c r="Q300" t="s">
        <v>8310</v>
      </c>
      <c r="R300" s="10" t="s">
        <v>8315</v>
      </c>
      <c r="S300" s="14">
        <f t="shared" si="18"/>
        <v>41768.875</v>
      </c>
      <c r="T300" s="14">
        <f t="shared" si="19"/>
        <v>41709.463518518518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6"/>
        <v>178.95250000000001</v>
      </c>
      <c r="P301" s="6">
        <f t="shared" si="17"/>
        <v>73.341188524590166</v>
      </c>
      <c r="Q301" t="s">
        <v>8310</v>
      </c>
      <c r="R301" s="10" t="s">
        <v>8315</v>
      </c>
      <c r="S301" s="14">
        <f t="shared" si="18"/>
        <v>40499.266898148147</v>
      </c>
      <c r="T301" s="14">
        <f t="shared" si="19"/>
        <v>40469.225231481483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6"/>
        <v>101.72264</v>
      </c>
      <c r="P302" s="6">
        <f t="shared" si="17"/>
        <v>85.337785234899329</v>
      </c>
      <c r="Q302" t="s">
        <v>8310</v>
      </c>
      <c r="R302" s="10" t="s">
        <v>8315</v>
      </c>
      <c r="S302" s="14">
        <f t="shared" si="18"/>
        <v>40657.959930555553</v>
      </c>
      <c r="T302" s="14">
        <f t="shared" si="19"/>
        <v>40626.959930555553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6"/>
        <v>118.73499999999999</v>
      </c>
      <c r="P303" s="6">
        <f t="shared" si="17"/>
        <v>61.496215139442228</v>
      </c>
      <c r="Q303" t="s">
        <v>8310</v>
      </c>
      <c r="R303" s="10" t="s">
        <v>8315</v>
      </c>
      <c r="S303" s="14">
        <f t="shared" si="18"/>
        <v>41352.696006944447</v>
      </c>
      <c r="T303" s="14">
        <f t="shared" si="19"/>
        <v>41312.737673611111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6"/>
        <v>100.46</v>
      </c>
      <c r="P304" s="6">
        <f t="shared" si="17"/>
        <v>93.018518518518519</v>
      </c>
      <c r="Q304" t="s">
        <v>8310</v>
      </c>
      <c r="R304" s="10" t="s">
        <v>8315</v>
      </c>
      <c r="S304" s="14">
        <f t="shared" si="18"/>
        <v>40963.856921296298</v>
      </c>
      <c r="T304" s="14">
        <f t="shared" si="19"/>
        <v>40933.856921296298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6"/>
        <v>137.46666666666667</v>
      </c>
      <c r="P305" s="6">
        <f t="shared" si="17"/>
        <v>50.292682926829265</v>
      </c>
      <c r="Q305" t="s">
        <v>8310</v>
      </c>
      <c r="R305" s="10" t="s">
        <v>8315</v>
      </c>
      <c r="S305" s="14">
        <f t="shared" si="18"/>
        <v>41062.071134259262</v>
      </c>
      <c r="T305" s="14">
        <f t="shared" si="19"/>
        <v>41032.071134259262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6"/>
        <v>231.64705882352939</v>
      </c>
      <c r="P306" s="6">
        <f t="shared" si="17"/>
        <v>106.43243243243244</v>
      </c>
      <c r="Q306" t="s">
        <v>8310</v>
      </c>
      <c r="R306" s="10" t="s">
        <v>8315</v>
      </c>
      <c r="S306" s="14">
        <f t="shared" si="18"/>
        <v>41153.083333333336</v>
      </c>
      <c r="T306" s="14">
        <f t="shared" si="19"/>
        <v>41114.094872685186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6"/>
        <v>130.33333333333331</v>
      </c>
      <c r="P307" s="6">
        <f t="shared" si="17"/>
        <v>51.719576719576722</v>
      </c>
      <c r="Q307" t="s">
        <v>8310</v>
      </c>
      <c r="R307" s="10" t="s">
        <v>8315</v>
      </c>
      <c r="S307" s="14">
        <f t="shared" si="18"/>
        <v>40978.630196759259</v>
      </c>
      <c r="T307" s="14">
        <f t="shared" si="19"/>
        <v>40948.630196759259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6"/>
        <v>292.89999999999998</v>
      </c>
      <c r="P308" s="6">
        <f t="shared" si="17"/>
        <v>36.612499999999997</v>
      </c>
      <c r="Q308" t="s">
        <v>8310</v>
      </c>
      <c r="R308" s="10" t="s">
        <v>8315</v>
      </c>
      <c r="S308" s="14">
        <f t="shared" si="18"/>
        <v>41353.795520833337</v>
      </c>
      <c r="T308" s="14">
        <f t="shared" si="19"/>
        <v>41333.837187500001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6"/>
        <v>111.31818181818183</v>
      </c>
      <c r="P309" s="6">
        <f t="shared" si="17"/>
        <v>42.517361111111114</v>
      </c>
      <c r="Q309" t="s">
        <v>8310</v>
      </c>
      <c r="R309" s="10" t="s">
        <v>8315</v>
      </c>
      <c r="S309" s="14">
        <f t="shared" si="18"/>
        <v>41312.944456018515</v>
      </c>
      <c r="T309" s="14">
        <f t="shared" si="19"/>
        <v>41282.944456018515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6"/>
        <v>105.56666666666668</v>
      </c>
      <c r="P310" s="6">
        <f t="shared" si="17"/>
        <v>62.712871287128714</v>
      </c>
      <c r="Q310" t="s">
        <v>8310</v>
      </c>
      <c r="R310" s="10" t="s">
        <v>8315</v>
      </c>
      <c r="S310" s="14">
        <f t="shared" si="18"/>
        <v>40612.694560185184</v>
      </c>
      <c r="T310" s="14">
        <f t="shared" si="19"/>
        <v>40567.694560185184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6"/>
        <v>118.94444444444446</v>
      </c>
      <c r="P311" s="6">
        <f t="shared" si="17"/>
        <v>89.957983193277315</v>
      </c>
      <c r="Q311" t="s">
        <v>8310</v>
      </c>
      <c r="R311" s="10" t="s">
        <v>8315</v>
      </c>
      <c r="S311" s="14">
        <f t="shared" si="18"/>
        <v>41155.751550925925</v>
      </c>
      <c r="T311" s="14">
        <f t="shared" si="19"/>
        <v>41134.751550925925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6"/>
        <v>104.129</v>
      </c>
      <c r="P312" s="6">
        <f t="shared" si="17"/>
        <v>28.924722222222222</v>
      </c>
      <c r="Q312" t="s">
        <v>8310</v>
      </c>
      <c r="R312" s="10" t="s">
        <v>8315</v>
      </c>
      <c r="S312" s="14">
        <f t="shared" si="18"/>
        <v>40836.083333333336</v>
      </c>
      <c r="T312" s="14">
        <f t="shared" si="19"/>
        <v>40821.183136574073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6"/>
        <v>104.10165000000001</v>
      </c>
      <c r="P313" s="6">
        <f t="shared" si="17"/>
        <v>138.8022</v>
      </c>
      <c r="Q313" t="s">
        <v>8310</v>
      </c>
      <c r="R313" s="10" t="s">
        <v>8315</v>
      </c>
      <c r="S313" s="14">
        <f t="shared" si="18"/>
        <v>40909.332638888889</v>
      </c>
      <c r="T313" s="14">
        <f t="shared" si="19"/>
        <v>40868.219814814816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6"/>
        <v>111.87499999999999</v>
      </c>
      <c r="P314" s="6">
        <f t="shared" si="17"/>
        <v>61.301369863013697</v>
      </c>
      <c r="Q314" t="s">
        <v>8310</v>
      </c>
      <c r="R314" s="10" t="s">
        <v>8315</v>
      </c>
      <c r="S314" s="14">
        <f t="shared" si="18"/>
        <v>41378.877685185187</v>
      </c>
      <c r="T314" s="14">
        <f t="shared" si="19"/>
        <v>41348.877685185187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6"/>
        <v>104.73529411764706</v>
      </c>
      <c r="P315" s="6">
        <f t="shared" si="17"/>
        <v>80.202702702702709</v>
      </c>
      <c r="Q315" t="s">
        <v>8310</v>
      </c>
      <c r="R315" s="10" t="s">
        <v>8315</v>
      </c>
      <c r="S315" s="14">
        <f t="shared" si="18"/>
        <v>40401.665972222225</v>
      </c>
      <c r="T315" s="14">
        <f t="shared" si="19"/>
        <v>40357.227939814817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6"/>
        <v>385.15000000000003</v>
      </c>
      <c r="P316" s="6">
        <f t="shared" si="17"/>
        <v>32.095833333333331</v>
      </c>
      <c r="Q316" t="s">
        <v>8310</v>
      </c>
      <c r="R316" s="10" t="s">
        <v>8315</v>
      </c>
      <c r="S316" s="14">
        <f t="shared" si="18"/>
        <v>41334.833194444444</v>
      </c>
      <c r="T316" s="14">
        <f t="shared" si="19"/>
        <v>41304.833194444444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6"/>
        <v>101.248</v>
      </c>
      <c r="P317" s="6">
        <f t="shared" si="17"/>
        <v>200.88888888888889</v>
      </c>
      <c r="Q317" t="s">
        <v>8310</v>
      </c>
      <c r="R317" s="10" t="s">
        <v>8315</v>
      </c>
      <c r="S317" s="14">
        <f t="shared" si="18"/>
        <v>41143.77238425926</v>
      </c>
      <c r="T317" s="14">
        <f t="shared" si="19"/>
        <v>41113.77238425926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6"/>
        <v>113.77333333333333</v>
      </c>
      <c r="P318" s="6">
        <f t="shared" si="17"/>
        <v>108.01265822784811</v>
      </c>
      <c r="Q318" t="s">
        <v>8310</v>
      </c>
      <c r="R318" s="10" t="s">
        <v>8315</v>
      </c>
      <c r="S318" s="14">
        <f t="shared" si="18"/>
        <v>41984.207638888889</v>
      </c>
      <c r="T318" s="14">
        <f t="shared" si="19"/>
        <v>41950.923576388886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6"/>
        <v>100.80333333333333</v>
      </c>
      <c r="P319" s="6">
        <f t="shared" si="17"/>
        <v>95.699367088607602</v>
      </c>
      <c r="Q319" t="s">
        <v>8310</v>
      </c>
      <c r="R319" s="10" t="s">
        <v>8315</v>
      </c>
      <c r="S319" s="14">
        <f t="shared" si="18"/>
        <v>41619.676886574074</v>
      </c>
      <c r="T319" s="14">
        <f t="shared" si="19"/>
        <v>41589.676886574074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6"/>
        <v>283.32</v>
      </c>
      <c r="P320" s="6">
        <f t="shared" si="17"/>
        <v>49.880281690140848</v>
      </c>
      <c r="Q320" t="s">
        <v>8310</v>
      </c>
      <c r="R320" s="10" t="s">
        <v>8315</v>
      </c>
      <c r="S320" s="14">
        <f t="shared" si="18"/>
        <v>41359.997118055559</v>
      </c>
      <c r="T320" s="14">
        <f t="shared" si="19"/>
        <v>41330.038784722223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6"/>
        <v>112.68</v>
      </c>
      <c r="P321" s="6">
        <f t="shared" si="17"/>
        <v>110.47058823529412</v>
      </c>
      <c r="Q321" t="s">
        <v>8310</v>
      </c>
      <c r="R321" s="10" t="s">
        <v>8315</v>
      </c>
      <c r="S321" s="14">
        <f t="shared" si="18"/>
        <v>40211.332638888889</v>
      </c>
      <c r="T321" s="14">
        <f t="shared" si="19"/>
        <v>40123.83829861111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ref="O322:O385" si="20">E322/D322*100</f>
        <v>106.58000000000001</v>
      </c>
      <c r="P322" s="6">
        <f t="shared" ref="P322:P385" si="21">AVERAGE(E322/L322)</f>
        <v>134.91139240506328</v>
      </c>
      <c r="Q322" t="s">
        <v>8310</v>
      </c>
      <c r="R322" s="10" t="s">
        <v>8315</v>
      </c>
      <c r="S322" s="14">
        <f t="shared" ref="S322:S385" si="22">(((I322/60)/60)/24)+DATE(1970,1,1)</f>
        <v>42360.958333333328</v>
      </c>
      <c r="T322" s="14">
        <f t="shared" ref="T322:T385" si="23">(((J322/60)/60)/24)+DATE(1970,1,1)</f>
        <v>42331.551307870366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si="20"/>
        <v>102.66285714285715</v>
      </c>
      <c r="P323" s="6">
        <f t="shared" si="21"/>
        <v>106.62314540059347</v>
      </c>
      <c r="Q323" t="s">
        <v>8310</v>
      </c>
      <c r="R323" s="10" t="s">
        <v>8315</v>
      </c>
      <c r="S323" s="14">
        <f t="shared" si="22"/>
        <v>42682.488263888896</v>
      </c>
      <c r="T323" s="14">
        <f t="shared" si="23"/>
        <v>42647.446597222224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0"/>
        <v>107.91200000000001</v>
      </c>
      <c r="P324" s="6">
        <f t="shared" si="21"/>
        <v>145.04301075268816</v>
      </c>
      <c r="Q324" t="s">
        <v>8310</v>
      </c>
      <c r="R324" s="10" t="s">
        <v>8315</v>
      </c>
      <c r="S324" s="14">
        <f t="shared" si="22"/>
        <v>42503.57</v>
      </c>
      <c r="T324" s="14">
        <f t="shared" si="23"/>
        <v>42473.57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0"/>
        <v>123.07407407407408</v>
      </c>
      <c r="P325" s="6">
        <f t="shared" si="21"/>
        <v>114.58620689655173</v>
      </c>
      <c r="Q325" t="s">
        <v>8310</v>
      </c>
      <c r="R325" s="10" t="s">
        <v>8315</v>
      </c>
      <c r="S325" s="14">
        <f t="shared" si="22"/>
        <v>42725.332638888889</v>
      </c>
      <c r="T325" s="14">
        <f t="shared" si="23"/>
        <v>42697.32136574074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0"/>
        <v>101.6</v>
      </c>
      <c r="P326" s="6">
        <f t="shared" si="21"/>
        <v>105.3170731707317</v>
      </c>
      <c r="Q326" t="s">
        <v>8310</v>
      </c>
      <c r="R326" s="10" t="s">
        <v>8315</v>
      </c>
      <c r="S326" s="14">
        <f t="shared" si="22"/>
        <v>42217.626250000001</v>
      </c>
      <c r="T326" s="14">
        <f t="shared" si="23"/>
        <v>42184.626250000001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0"/>
        <v>104.396</v>
      </c>
      <c r="P327" s="6">
        <f t="shared" si="21"/>
        <v>70.921195652173907</v>
      </c>
      <c r="Q327" t="s">
        <v>8310</v>
      </c>
      <c r="R327" s="10" t="s">
        <v>8315</v>
      </c>
      <c r="S327" s="14">
        <f t="shared" si="22"/>
        <v>42724.187881944439</v>
      </c>
      <c r="T327" s="14">
        <f t="shared" si="23"/>
        <v>42689.187881944439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0"/>
        <v>112.92973333333333</v>
      </c>
      <c r="P328" s="6">
        <f t="shared" si="21"/>
        <v>147.17167680278018</v>
      </c>
      <c r="Q328" t="s">
        <v>8310</v>
      </c>
      <c r="R328" s="10" t="s">
        <v>8315</v>
      </c>
      <c r="S328" s="14">
        <f t="shared" si="22"/>
        <v>42808.956250000003</v>
      </c>
      <c r="T328" s="14">
        <f t="shared" si="23"/>
        <v>42775.314884259264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0"/>
        <v>136.4</v>
      </c>
      <c r="P329" s="6">
        <f t="shared" si="21"/>
        <v>160.47058823529412</v>
      </c>
      <c r="Q329" t="s">
        <v>8310</v>
      </c>
      <c r="R329" s="10" t="s">
        <v>8315</v>
      </c>
      <c r="S329" s="14">
        <f t="shared" si="22"/>
        <v>42085.333333333328</v>
      </c>
      <c r="T329" s="14">
        <f t="shared" si="23"/>
        <v>42058.235289351855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0"/>
        <v>103.61439999999999</v>
      </c>
      <c r="P330" s="6">
        <f t="shared" si="21"/>
        <v>156.04578313253012</v>
      </c>
      <c r="Q330" t="s">
        <v>8310</v>
      </c>
      <c r="R330" s="10" t="s">
        <v>8315</v>
      </c>
      <c r="S330" s="14">
        <f t="shared" si="22"/>
        <v>42309.166666666672</v>
      </c>
      <c r="T330" s="14">
        <f t="shared" si="23"/>
        <v>42278.946620370371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0"/>
        <v>105.5</v>
      </c>
      <c r="P331" s="6">
        <f t="shared" si="21"/>
        <v>63.17365269461078</v>
      </c>
      <c r="Q331" t="s">
        <v>8310</v>
      </c>
      <c r="R331" s="10" t="s">
        <v>8315</v>
      </c>
      <c r="S331" s="14">
        <f t="shared" si="22"/>
        <v>42315.166666666672</v>
      </c>
      <c r="T331" s="14">
        <f t="shared" si="23"/>
        <v>42291.46674768519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0"/>
        <v>101.82857142857142</v>
      </c>
      <c r="P332" s="6">
        <f t="shared" si="21"/>
        <v>104.82352941176471</v>
      </c>
      <c r="Q332" t="s">
        <v>8310</v>
      </c>
      <c r="R332" s="10" t="s">
        <v>8315</v>
      </c>
      <c r="S332" s="14">
        <f t="shared" si="22"/>
        <v>41411.165972222225</v>
      </c>
      <c r="T332" s="14">
        <f t="shared" si="23"/>
        <v>41379.515775462962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0"/>
        <v>106.60499999999999</v>
      </c>
      <c r="P333" s="6">
        <f t="shared" si="21"/>
        <v>97.356164383561648</v>
      </c>
      <c r="Q333" t="s">
        <v>8310</v>
      </c>
      <c r="R333" s="10" t="s">
        <v>8315</v>
      </c>
      <c r="S333" s="14">
        <f t="shared" si="22"/>
        <v>42538.581412037034</v>
      </c>
      <c r="T333" s="14">
        <f t="shared" si="23"/>
        <v>42507.581412037034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0"/>
        <v>113.015</v>
      </c>
      <c r="P334" s="6">
        <f t="shared" si="21"/>
        <v>203.63063063063063</v>
      </c>
      <c r="Q334" t="s">
        <v>8310</v>
      </c>
      <c r="R334" s="10" t="s">
        <v>8315</v>
      </c>
      <c r="S334" s="14">
        <f t="shared" si="22"/>
        <v>42305.333333333328</v>
      </c>
      <c r="T334" s="14">
        <f t="shared" si="23"/>
        <v>42263.680289351847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0"/>
        <v>125.22750000000001</v>
      </c>
      <c r="P335" s="6">
        <f t="shared" si="21"/>
        <v>188.31203007518798</v>
      </c>
      <c r="Q335" t="s">
        <v>8310</v>
      </c>
      <c r="R335" s="10" t="s">
        <v>8315</v>
      </c>
      <c r="S335" s="14">
        <f t="shared" si="22"/>
        <v>42467.59480324074</v>
      </c>
      <c r="T335" s="14">
        <f t="shared" si="23"/>
        <v>42437.636469907404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0"/>
        <v>101.19</v>
      </c>
      <c r="P336" s="6">
        <f t="shared" si="21"/>
        <v>146.65217391304347</v>
      </c>
      <c r="Q336" t="s">
        <v>8310</v>
      </c>
      <c r="R336" s="10" t="s">
        <v>8315</v>
      </c>
      <c r="S336" s="14">
        <f t="shared" si="22"/>
        <v>42139.791666666672</v>
      </c>
      <c r="T336" s="14">
        <f t="shared" si="23"/>
        <v>42101.682372685187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0"/>
        <v>102.76470588235294</v>
      </c>
      <c r="P337" s="6">
        <f t="shared" si="21"/>
        <v>109.1875</v>
      </c>
      <c r="Q337" t="s">
        <v>8310</v>
      </c>
      <c r="R337" s="10" t="s">
        <v>8315</v>
      </c>
      <c r="S337" s="14">
        <f t="shared" si="22"/>
        <v>42132.916666666672</v>
      </c>
      <c r="T337" s="14">
        <f t="shared" si="23"/>
        <v>42101.737442129626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0"/>
        <v>116.83911999999998</v>
      </c>
      <c r="P338" s="6">
        <f t="shared" si="21"/>
        <v>59.249046653144013</v>
      </c>
      <c r="Q338" t="s">
        <v>8310</v>
      </c>
      <c r="R338" s="10" t="s">
        <v>8315</v>
      </c>
      <c r="S338" s="14">
        <f t="shared" si="22"/>
        <v>42321.637939814813</v>
      </c>
      <c r="T338" s="14">
        <f t="shared" si="23"/>
        <v>42291.596273148149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0"/>
        <v>101.16833333333335</v>
      </c>
      <c r="P339" s="6">
        <f t="shared" si="21"/>
        <v>97.904838709677421</v>
      </c>
      <c r="Q339" t="s">
        <v>8310</v>
      </c>
      <c r="R339" s="10" t="s">
        <v>8315</v>
      </c>
      <c r="S339" s="14">
        <f t="shared" si="22"/>
        <v>42077.086898148147</v>
      </c>
      <c r="T339" s="14">
        <f t="shared" si="23"/>
        <v>42047.128564814819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0"/>
        <v>110.13360000000002</v>
      </c>
      <c r="P340" s="6">
        <f t="shared" si="21"/>
        <v>70.000169491525426</v>
      </c>
      <c r="Q340" t="s">
        <v>8310</v>
      </c>
      <c r="R340" s="10" t="s">
        <v>8315</v>
      </c>
      <c r="S340" s="14">
        <f t="shared" si="22"/>
        <v>42616.041666666672</v>
      </c>
      <c r="T340" s="14">
        <f t="shared" si="23"/>
        <v>42559.755671296298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0"/>
        <v>108.08333333333333</v>
      </c>
      <c r="P341" s="6">
        <f t="shared" si="21"/>
        <v>72.865168539325836</v>
      </c>
      <c r="Q341" t="s">
        <v>8310</v>
      </c>
      <c r="R341" s="10" t="s">
        <v>8315</v>
      </c>
      <c r="S341" s="14">
        <f t="shared" si="22"/>
        <v>42123.760046296295</v>
      </c>
      <c r="T341" s="14">
        <f t="shared" si="23"/>
        <v>42093.760046296295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0"/>
        <v>125.02285714285715</v>
      </c>
      <c r="P342" s="6">
        <f t="shared" si="21"/>
        <v>146.34782608695653</v>
      </c>
      <c r="Q342" t="s">
        <v>8310</v>
      </c>
      <c r="R342" s="10" t="s">
        <v>8315</v>
      </c>
      <c r="S342" s="14">
        <f t="shared" si="22"/>
        <v>42802.875</v>
      </c>
      <c r="T342" s="14">
        <f t="shared" si="23"/>
        <v>42772.669062500005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0"/>
        <v>106.71428571428572</v>
      </c>
      <c r="P343" s="6">
        <f t="shared" si="21"/>
        <v>67.909090909090907</v>
      </c>
      <c r="Q343" t="s">
        <v>8310</v>
      </c>
      <c r="R343" s="10" t="s">
        <v>8315</v>
      </c>
      <c r="S343" s="14">
        <f t="shared" si="22"/>
        <v>41913.165972222225</v>
      </c>
      <c r="T343" s="14">
        <f t="shared" si="23"/>
        <v>41894.879606481481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0"/>
        <v>100.36639999999998</v>
      </c>
      <c r="P344" s="6">
        <f t="shared" si="21"/>
        <v>169.85083076923075</v>
      </c>
      <c r="Q344" t="s">
        <v>8310</v>
      </c>
      <c r="R344" s="10" t="s">
        <v>8315</v>
      </c>
      <c r="S344" s="14">
        <f t="shared" si="22"/>
        <v>42489.780844907407</v>
      </c>
      <c r="T344" s="14">
        <f t="shared" si="23"/>
        <v>42459.780844907407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0"/>
        <v>102.02863333333335</v>
      </c>
      <c r="P345" s="6">
        <f t="shared" si="21"/>
        <v>58.413339694656486</v>
      </c>
      <c r="Q345" t="s">
        <v>8310</v>
      </c>
      <c r="R345" s="10" t="s">
        <v>8315</v>
      </c>
      <c r="S345" s="14">
        <f t="shared" si="22"/>
        <v>41957.125</v>
      </c>
      <c r="T345" s="14">
        <f t="shared" si="23"/>
        <v>41926.73778935185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0"/>
        <v>102.08358208955224</v>
      </c>
      <c r="P346" s="6">
        <f t="shared" si="21"/>
        <v>119.99298245614035</v>
      </c>
      <c r="Q346" t="s">
        <v>8310</v>
      </c>
      <c r="R346" s="10" t="s">
        <v>8315</v>
      </c>
      <c r="S346" s="14">
        <f t="shared" si="22"/>
        <v>42156.097222222219</v>
      </c>
      <c r="T346" s="14">
        <f t="shared" si="23"/>
        <v>42111.970995370371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0"/>
        <v>123.27586206896552</v>
      </c>
      <c r="P347" s="6">
        <f t="shared" si="21"/>
        <v>99.860335195530723</v>
      </c>
      <c r="Q347" t="s">
        <v>8310</v>
      </c>
      <c r="R347" s="10" t="s">
        <v>8315</v>
      </c>
      <c r="S347" s="14">
        <f t="shared" si="22"/>
        <v>42144.944328703699</v>
      </c>
      <c r="T347" s="14">
        <f t="shared" si="23"/>
        <v>42114.944328703699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0"/>
        <v>170.28880000000001</v>
      </c>
      <c r="P348" s="6">
        <f t="shared" si="21"/>
        <v>90.579148936170213</v>
      </c>
      <c r="Q348" t="s">
        <v>8310</v>
      </c>
      <c r="R348" s="10" t="s">
        <v>8315</v>
      </c>
      <c r="S348" s="14">
        <f t="shared" si="22"/>
        <v>42291.500243055561</v>
      </c>
      <c r="T348" s="14">
        <f t="shared" si="23"/>
        <v>42261.500243055561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0"/>
        <v>111.59049999999999</v>
      </c>
      <c r="P349" s="6">
        <f t="shared" si="21"/>
        <v>117.77361477572559</v>
      </c>
      <c r="Q349" t="s">
        <v>8310</v>
      </c>
      <c r="R349" s="10" t="s">
        <v>8315</v>
      </c>
      <c r="S349" s="14">
        <f t="shared" si="22"/>
        <v>42322.537141203706</v>
      </c>
      <c r="T349" s="14">
        <f t="shared" si="23"/>
        <v>42292.495474537034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0"/>
        <v>103</v>
      </c>
      <c r="P350" s="6">
        <f t="shared" si="21"/>
        <v>86.554621848739501</v>
      </c>
      <c r="Q350" t="s">
        <v>8310</v>
      </c>
      <c r="R350" s="10" t="s">
        <v>8315</v>
      </c>
      <c r="S350" s="14">
        <f t="shared" si="22"/>
        <v>42237.58699074074</v>
      </c>
      <c r="T350" s="14">
        <f t="shared" si="23"/>
        <v>42207.58699074074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0"/>
        <v>106.63570159857905</v>
      </c>
      <c r="P351" s="6">
        <f t="shared" si="21"/>
        <v>71.899281437125751</v>
      </c>
      <c r="Q351" t="s">
        <v>8310</v>
      </c>
      <c r="R351" s="10" t="s">
        <v>8315</v>
      </c>
      <c r="S351" s="14">
        <f t="shared" si="22"/>
        <v>42790.498935185184</v>
      </c>
      <c r="T351" s="14">
        <f t="shared" si="23"/>
        <v>42760.498935185184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0"/>
        <v>114.75999999999999</v>
      </c>
      <c r="P352" s="6">
        <f t="shared" si="21"/>
        <v>129.81900452488688</v>
      </c>
      <c r="Q352" t="s">
        <v>8310</v>
      </c>
      <c r="R352" s="10" t="s">
        <v>8315</v>
      </c>
      <c r="S352" s="14">
        <f t="shared" si="22"/>
        <v>42624.165972222225</v>
      </c>
      <c r="T352" s="14">
        <f t="shared" si="23"/>
        <v>42586.066076388888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0"/>
        <v>127.34117647058822</v>
      </c>
      <c r="P353" s="6">
        <f t="shared" si="21"/>
        <v>44.912863070539416</v>
      </c>
      <c r="Q353" t="s">
        <v>8310</v>
      </c>
      <c r="R353" s="10" t="s">
        <v>8315</v>
      </c>
      <c r="S353" s="14">
        <f t="shared" si="22"/>
        <v>42467.923078703709</v>
      </c>
      <c r="T353" s="14">
        <f t="shared" si="23"/>
        <v>42427.964745370366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0"/>
        <v>116.56</v>
      </c>
      <c r="P354" s="6">
        <f t="shared" si="21"/>
        <v>40.755244755244753</v>
      </c>
      <c r="Q354" t="s">
        <v>8310</v>
      </c>
      <c r="R354" s="10" t="s">
        <v>8315</v>
      </c>
      <c r="S354" s="14">
        <f t="shared" si="22"/>
        <v>41920.167453703703</v>
      </c>
      <c r="T354" s="14">
        <f t="shared" si="23"/>
        <v>41890.167453703703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0"/>
        <v>108.61819426615318</v>
      </c>
      <c r="P355" s="6">
        <f t="shared" si="21"/>
        <v>103.52394779771615</v>
      </c>
      <c r="Q355" t="s">
        <v>8310</v>
      </c>
      <c r="R355" s="10" t="s">
        <v>8315</v>
      </c>
      <c r="S355" s="14">
        <f t="shared" si="22"/>
        <v>42327.833553240736</v>
      </c>
      <c r="T355" s="14">
        <f t="shared" si="23"/>
        <v>42297.791886574079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0"/>
        <v>103.94285714285714</v>
      </c>
      <c r="P356" s="6">
        <f t="shared" si="21"/>
        <v>125.44827586206897</v>
      </c>
      <c r="Q356" t="s">
        <v>8310</v>
      </c>
      <c r="R356" s="10" t="s">
        <v>8315</v>
      </c>
      <c r="S356" s="14">
        <f t="shared" si="22"/>
        <v>42468.786122685182</v>
      </c>
      <c r="T356" s="14">
        <f t="shared" si="23"/>
        <v>42438.827789351853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0"/>
        <v>116.25714285714285</v>
      </c>
      <c r="P357" s="6">
        <f t="shared" si="21"/>
        <v>246.60606060606059</v>
      </c>
      <c r="Q357" t="s">
        <v>8310</v>
      </c>
      <c r="R357" s="10" t="s">
        <v>8315</v>
      </c>
      <c r="S357" s="14">
        <f t="shared" si="22"/>
        <v>41974.3355787037</v>
      </c>
      <c r="T357" s="14">
        <f t="shared" si="23"/>
        <v>41943.293912037036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0"/>
        <v>102.69239999999999</v>
      </c>
      <c r="P358" s="6">
        <f t="shared" si="21"/>
        <v>79.401340206185566</v>
      </c>
      <c r="Q358" t="s">
        <v>8310</v>
      </c>
      <c r="R358" s="10" t="s">
        <v>8315</v>
      </c>
      <c r="S358" s="14">
        <f t="shared" si="22"/>
        <v>42445.761493055557</v>
      </c>
      <c r="T358" s="14">
        <f t="shared" si="23"/>
        <v>42415.803159722222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0"/>
        <v>174</v>
      </c>
      <c r="P359" s="6">
        <f t="shared" si="21"/>
        <v>86.138613861386133</v>
      </c>
      <c r="Q359" t="s">
        <v>8310</v>
      </c>
      <c r="R359" s="10" t="s">
        <v>8315</v>
      </c>
      <c r="S359" s="14">
        <f t="shared" si="22"/>
        <v>42118.222187499996</v>
      </c>
      <c r="T359" s="14">
        <f t="shared" si="23"/>
        <v>42078.222187499996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0"/>
        <v>103.08800000000001</v>
      </c>
      <c r="P360" s="6">
        <f t="shared" si="21"/>
        <v>193.04868913857678</v>
      </c>
      <c r="Q360" t="s">
        <v>8310</v>
      </c>
      <c r="R360" s="10" t="s">
        <v>8315</v>
      </c>
      <c r="S360" s="14">
        <f t="shared" si="22"/>
        <v>42536.625</v>
      </c>
      <c r="T360" s="14">
        <f t="shared" si="23"/>
        <v>42507.860196759255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0"/>
        <v>104.85537190082646</v>
      </c>
      <c r="P361" s="6">
        <f t="shared" si="21"/>
        <v>84.023178807947019</v>
      </c>
      <c r="Q361" t="s">
        <v>8310</v>
      </c>
      <c r="R361" s="10" t="s">
        <v>8315</v>
      </c>
      <c r="S361" s="14">
        <f t="shared" si="22"/>
        <v>41957.216666666667</v>
      </c>
      <c r="T361" s="14">
        <f t="shared" si="23"/>
        <v>41935.070486111108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0"/>
        <v>101.375</v>
      </c>
      <c r="P362" s="6">
        <f t="shared" si="21"/>
        <v>139.82758620689654</v>
      </c>
      <c r="Q362" t="s">
        <v>8310</v>
      </c>
      <c r="R362" s="10" t="s">
        <v>8315</v>
      </c>
      <c r="S362" s="14">
        <f t="shared" si="22"/>
        <v>42208.132638888885</v>
      </c>
      <c r="T362" s="14">
        <f t="shared" si="23"/>
        <v>42163.897916666669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0"/>
        <v>111.07699999999998</v>
      </c>
      <c r="P363" s="6">
        <f t="shared" si="21"/>
        <v>109.82189265536722</v>
      </c>
      <c r="Q363" t="s">
        <v>8310</v>
      </c>
      <c r="R363" s="10" t="s">
        <v>8315</v>
      </c>
      <c r="S363" s="14">
        <f t="shared" si="22"/>
        <v>41966.042893518519</v>
      </c>
      <c r="T363" s="14">
        <f t="shared" si="23"/>
        <v>41936.001226851848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0"/>
        <v>124.15933781686496</v>
      </c>
      <c r="P364" s="6">
        <f t="shared" si="21"/>
        <v>139.53488372093022</v>
      </c>
      <c r="Q364" t="s">
        <v>8310</v>
      </c>
      <c r="R364" s="10" t="s">
        <v>8315</v>
      </c>
      <c r="S364" s="14">
        <f t="shared" si="22"/>
        <v>41859</v>
      </c>
      <c r="T364" s="14">
        <f t="shared" si="23"/>
        <v>41837.210543981484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0"/>
        <v>101.33333333333334</v>
      </c>
      <c r="P365" s="6">
        <f t="shared" si="21"/>
        <v>347.84615384615387</v>
      </c>
      <c r="Q365" t="s">
        <v>8310</v>
      </c>
      <c r="R365" s="10" t="s">
        <v>8315</v>
      </c>
      <c r="S365" s="14">
        <f t="shared" si="22"/>
        <v>40300.806944444441</v>
      </c>
      <c r="T365" s="14">
        <f t="shared" si="23"/>
        <v>40255.744629629626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0"/>
        <v>110.16142857142856</v>
      </c>
      <c r="P366" s="6">
        <f t="shared" si="21"/>
        <v>68.24159292035398</v>
      </c>
      <c r="Q366" t="s">
        <v>8310</v>
      </c>
      <c r="R366" s="10" t="s">
        <v>8315</v>
      </c>
      <c r="S366" s="14">
        <f t="shared" si="22"/>
        <v>41811.165972222225</v>
      </c>
      <c r="T366" s="14">
        <f t="shared" si="23"/>
        <v>41780.859629629631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0"/>
        <v>103.97333333333334</v>
      </c>
      <c r="P367" s="6">
        <f t="shared" si="21"/>
        <v>239.93846153846152</v>
      </c>
      <c r="Q367" t="s">
        <v>8310</v>
      </c>
      <c r="R367" s="10" t="s">
        <v>8315</v>
      </c>
      <c r="S367" s="14">
        <f t="shared" si="22"/>
        <v>41698.606469907405</v>
      </c>
      <c r="T367" s="14">
        <f t="shared" si="23"/>
        <v>41668.606469907405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0"/>
        <v>101.31578947368421</v>
      </c>
      <c r="P368" s="6">
        <f t="shared" si="21"/>
        <v>287.31343283582089</v>
      </c>
      <c r="Q368" t="s">
        <v>8310</v>
      </c>
      <c r="R368" s="10" t="s">
        <v>8315</v>
      </c>
      <c r="S368" s="14">
        <f t="shared" si="22"/>
        <v>41049.793032407404</v>
      </c>
      <c r="T368" s="14">
        <f t="shared" si="23"/>
        <v>41019.793032407404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0"/>
        <v>103.3501</v>
      </c>
      <c r="P369" s="6">
        <f t="shared" si="21"/>
        <v>86.84882352941176</v>
      </c>
      <c r="Q369" t="s">
        <v>8310</v>
      </c>
      <c r="R369" s="10" t="s">
        <v>8315</v>
      </c>
      <c r="S369" s="14">
        <f t="shared" si="22"/>
        <v>41395.207638888889</v>
      </c>
      <c r="T369" s="14">
        <f t="shared" si="23"/>
        <v>41355.577291666668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0"/>
        <v>104.11200000000001</v>
      </c>
      <c r="P370" s="6">
        <f t="shared" si="21"/>
        <v>81.84905660377359</v>
      </c>
      <c r="Q370" t="s">
        <v>8310</v>
      </c>
      <c r="R370" s="10" t="s">
        <v>8315</v>
      </c>
      <c r="S370" s="14">
        <f t="shared" si="22"/>
        <v>42078.563912037032</v>
      </c>
      <c r="T370" s="14">
        <f t="shared" si="23"/>
        <v>42043.605578703704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0"/>
        <v>110.15569230769231</v>
      </c>
      <c r="P371" s="6">
        <f t="shared" si="21"/>
        <v>42.874970059880241</v>
      </c>
      <c r="Q371" t="s">
        <v>8310</v>
      </c>
      <c r="R371" s="10" t="s">
        <v>8315</v>
      </c>
      <c r="S371" s="14">
        <f t="shared" si="22"/>
        <v>40923.551724537036</v>
      </c>
      <c r="T371" s="14">
        <f t="shared" si="23"/>
        <v>40893.551724537036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0"/>
        <v>122.02</v>
      </c>
      <c r="P372" s="6">
        <f t="shared" si="21"/>
        <v>709.41860465116281</v>
      </c>
      <c r="Q372" t="s">
        <v>8310</v>
      </c>
      <c r="R372" s="10" t="s">
        <v>8315</v>
      </c>
      <c r="S372" s="14">
        <f t="shared" si="22"/>
        <v>42741.795138888891</v>
      </c>
      <c r="T372" s="14">
        <f t="shared" si="23"/>
        <v>42711.795138888891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0"/>
        <v>114.16866666666667</v>
      </c>
      <c r="P373" s="6">
        <f t="shared" si="21"/>
        <v>161.25517890772127</v>
      </c>
      <c r="Q373" t="s">
        <v>8310</v>
      </c>
      <c r="R373" s="10" t="s">
        <v>8315</v>
      </c>
      <c r="S373" s="14">
        <f t="shared" si="22"/>
        <v>41306.767812500002</v>
      </c>
      <c r="T373" s="14">
        <f t="shared" si="23"/>
        <v>41261.767812500002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0"/>
        <v>125.33333333333334</v>
      </c>
      <c r="P374" s="6">
        <f t="shared" si="21"/>
        <v>41.777777777777779</v>
      </c>
      <c r="Q374" t="s">
        <v>8310</v>
      </c>
      <c r="R374" s="10" t="s">
        <v>8315</v>
      </c>
      <c r="S374" s="14">
        <f t="shared" si="22"/>
        <v>42465.666666666672</v>
      </c>
      <c r="T374" s="14">
        <f t="shared" si="23"/>
        <v>42425.576898148152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0"/>
        <v>106.66666666666667</v>
      </c>
      <c r="P375" s="6">
        <f t="shared" si="21"/>
        <v>89.887640449438209</v>
      </c>
      <c r="Q375" t="s">
        <v>8310</v>
      </c>
      <c r="R375" s="10" t="s">
        <v>8315</v>
      </c>
      <c r="S375" s="14">
        <f t="shared" si="22"/>
        <v>41108.91201388889</v>
      </c>
      <c r="T375" s="14">
        <f t="shared" si="23"/>
        <v>41078.91201388889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0"/>
        <v>130.65</v>
      </c>
      <c r="P376" s="6">
        <f t="shared" si="21"/>
        <v>45.051724137931032</v>
      </c>
      <c r="Q376" t="s">
        <v>8310</v>
      </c>
      <c r="R376" s="10" t="s">
        <v>8315</v>
      </c>
      <c r="S376" s="14">
        <f t="shared" si="22"/>
        <v>40802.889247685183</v>
      </c>
      <c r="T376" s="14">
        <f t="shared" si="23"/>
        <v>40757.889247685183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0"/>
        <v>120</v>
      </c>
      <c r="P377" s="6">
        <f t="shared" si="21"/>
        <v>42.857142857142854</v>
      </c>
      <c r="Q377" t="s">
        <v>8310</v>
      </c>
      <c r="R377" s="10" t="s">
        <v>8315</v>
      </c>
      <c r="S377" s="14">
        <f t="shared" si="22"/>
        <v>41699.720833333333</v>
      </c>
      <c r="T377" s="14">
        <f t="shared" si="23"/>
        <v>41657.985081018516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0"/>
        <v>105.9591836734694</v>
      </c>
      <c r="P378" s="6">
        <f t="shared" si="21"/>
        <v>54.083333333333336</v>
      </c>
      <c r="Q378" t="s">
        <v>8310</v>
      </c>
      <c r="R378" s="10" t="s">
        <v>8315</v>
      </c>
      <c r="S378" s="14">
        <f t="shared" si="22"/>
        <v>42607.452731481477</v>
      </c>
      <c r="T378" s="14">
        <f t="shared" si="23"/>
        <v>42576.452731481477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0"/>
        <v>114.39999999999999</v>
      </c>
      <c r="P379" s="6">
        <f t="shared" si="21"/>
        <v>103.21804511278195</v>
      </c>
      <c r="Q379" t="s">
        <v>8310</v>
      </c>
      <c r="R379" s="10" t="s">
        <v>8315</v>
      </c>
      <c r="S379" s="14">
        <f t="shared" si="22"/>
        <v>42322.292361111111</v>
      </c>
      <c r="T379" s="14">
        <f t="shared" si="23"/>
        <v>42292.250787037032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0"/>
        <v>111.76666666666665</v>
      </c>
      <c r="P380" s="6">
        <f t="shared" si="21"/>
        <v>40.397590361445786</v>
      </c>
      <c r="Q380" t="s">
        <v>8310</v>
      </c>
      <c r="R380" s="10" t="s">
        <v>8315</v>
      </c>
      <c r="S380" s="14">
        <f t="shared" si="22"/>
        <v>42394.994444444441</v>
      </c>
      <c r="T380" s="14">
        <f t="shared" si="23"/>
        <v>42370.571851851855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0"/>
        <v>116.08000000000001</v>
      </c>
      <c r="P381" s="6">
        <f t="shared" si="21"/>
        <v>116.85906040268456</v>
      </c>
      <c r="Q381" t="s">
        <v>8310</v>
      </c>
      <c r="R381" s="10" t="s">
        <v>8315</v>
      </c>
      <c r="S381" s="14">
        <f t="shared" si="22"/>
        <v>41032.688333333332</v>
      </c>
      <c r="T381" s="14">
        <f t="shared" si="23"/>
        <v>40987.688333333332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0"/>
        <v>141.5</v>
      </c>
      <c r="P382" s="6">
        <f t="shared" si="21"/>
        <v>115.51020408163265</v>
      </c>
      <c r="Q382" t="s">
        <v>8310</v>
      </c>
      <c r="R382" s="10" t="s">
        <v>8315</v>
      </c>
      <c r="S382" s="14">
        <f t="shared" si="22"/>
        <v>42392.719814814816</v>
      </c>
      <c r="T382" s="14">
        <f t="shared" si="23"/>
        <v>42367.719814814816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0"/>
        <v>104.72999999999999</v>
      </c>
      <c r="P383" s="6">
        <f t="shared" si="21"/>
        <v>104.31274900398407</v>
      </c>
      <c r="Q383" t="s">
        <v>8310</v>
      </c>
      <c r="R383" s="10" t="s">
        <v>8315</v>
      </c>
      <c r="S383" s="14">
        <f t="shared" si="22"/>
        <v>41120.208333333336</v>
      </c>
      <c r="T383" s="14">
        <f t="shared" si="23"/>
        <v>41085.698113425926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0"/>
        <v>255.83333333333331</v>
      </c>
      <c r="P384" s="6">
        <f t="shared" si="21"/>
        <v>69.772727272727266</v>
      </c>
      <c r="Q384" t="s">
        <v>8310</v>
      </c>
      <c r="R384" s="10" t="s">
        <v>8315</v>
      </c>
      <c r="S384" s="14">
        <f t="shared" si="22"/>
        <v>41158.709490740745</v>
      </c>
      <c r="T384" s="14">
        <f t="shared" si="23"/>
        <v>41144.709490740745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0"/>
        <v>206.70670670670671</v>
      </c>
      <c r="P385" s="6">
        <f t="shared" si="21"/>
        <v>43.020833333333336</v>
      </c>
      <c r="Q385" t="s">
        <v>8310</v>
      </c>
      <c r="R385" s="10" t="s">
        <v>8315</v>
      </c>
      <c r="S385" s="14">
        <f t="shared" si="22"/>
        <v>41778.117581018516</v>
      </c>
      <c r="T385" s="14">
        <f t="shared" si="23"/>
        <v>41755.117581018516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ref="O386:O449" si="24">E386/D386*100</f>
        <v>112.105</v>
      </c>
      <c r="P386" s="6">
        <f t="shared" ref="P386:P449" si="25">AVERAGE(E386/L386)</f>
        <v>58.540469973890339</v>
      </c>
      <c r="Q386" t="s">
        <v>8310</v>
      </c>
      <c r="R386" s="10" t="s">
        <v>8315</v>
      </c>
      <c r="S386" s="14">
        <f t="shared" ref="S386:S449" si="26">(((I386/60)/60)/24)+DATE(1970,1,1)</f>
        <v>42010.781793981485</v>
      </c>
      <c r="T386" s="14">
        <f t="shared" ref="T386:T449" si="27">(((J386/60)/60)/24)+DATE(1970,1,1)</f>
        <v>41980.781793981485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si="24"/>
        <v>105.982</v>
      </c>
      <c r="P387" s="6">
        <f t="shared" si="25"/>
        <v>111.79535864978902</v>
      </c>
      <c r="Q387" t="s">
        <v>8310</v>
      </c>
      <c r="R387" s="10" t="s">
        <v>8315</v>
      </c>
      <c r="S387" s="14">
        <f t="shared" si="26"/>
        <v>41964.626168981486</v>
      </c>
      <c r="T387" s="14">
        <f t="shared" si="27"/>
        <v>41934.584502314814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4"/>
        <v>100.16666666666667</v>
      </c>
      <c r="P388" s="6">
        <f t="shared" si="25"/>
        <v>46.230769230769234</v>
      </c>
      <c r="Q388" t="s">
        <v>8310</v>
      </c>
      <c r="R388" s="10" t="s">
        <v>8315</v>
      </c>
      <c r="S388" s="14">
        <f t="shared" si="26"/>
        <v>42226.951284722221</v>
      </c>
      <c r="T388" s="14">
        <f t="shared" si="27"/>
        <v>42211.951284722221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4"/>
        <v>213.98947368421051</v>
      </c>
      <c r="P389" s="6">
        <f t="shared" si="25"/>
        <v>144.69039145907473</v>
      </c>
      <c r="Q389" t="s">
        <v>8310</v>
      </c>
      <c r="R389" s="10" t="s">
        <v>8315</v>
      </c>
      <c r="S389" s="14">
        <f t="shared" si="26"/>
        <v>42231.25</v>
      </c>
      <c r="T389" s="14">
        <f t="shared" si="27"/>
        <v>42200.67659722222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4"/>
        <v>126.16000000000001</v>
      </c>
      <c r="P390" s="6">
        <f t="shared" si="25"/>
        <v>88.845070422535215</v>
      </c>
      <c r="Q390" t="s">
        <v>8310</v>
      </c>
      <c r="R390" s="10" t="s">
        <v>8315</v>
      </c>
      <c r="S390" s="14">
        <f t="shared" si="26"/>
        <v>42579.076157407413</v>
      </c>
      <c r="T390" s="14">
        <f t="shared" si="27"/>
        <v>42549.076157407413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4"/>
        <v>181.53547058823528</v>
      </c>
      <c r="P391" s="6">
        <f t="shared" si="25"/>
        <v>81.75107284768211</v>
      </c>
      <c r="Q391" t="s">
        <v>8310</v>
      </c>
      <c r="R391" s="10" t="s">
        <v>8315</v>
      </c>
      <c r="S391" s="14">
        <f t="shared" si="26"/>
        <v>41705.957638888889</v>
      </c>
      <c r="T391" s="14">
        <f t="shared" si="27"/>
        <v>41674.063078703701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4"/>
        <v>100</v>
      </c>
      <c r="P392" s="6">
        <f t="shared" si="25"/>
        <v>71.428571428571431</v>
      </c>
      <c r="Q392" t="s">
        <v>8310</v>
      </c>
      <c r="R392" s="10" t="s">
        <v>8315</v>
      </c>
      <c r="S392" s="14">
        <f t="shared" si="26"/>
        <v>42132.036712962959</v>
      </c>
      <c r="T392" s="14">
        <f t="shared" si="27"/>
        <v>42112.036712962959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4"/>
        <v>100.61</v>
      </c>
      <c r="P393" s="6">
        <f t="shared" si="25"/>
        <v>104.25906735751295</v>
      </c>
      <c r="Q393" t="s">
        <v>8310</v>
      </c>
      <c r="R393" s="10" t="s">
        <v>8315</v>
      </c>
      <c r="S393" s="14">
        <f t="shared" si="26"/>
        <v>40895.040972222225</v>
      </c>
      <c r="T393" s="14">
        <f t="shared" si="27"/>
        <v>40865.042256944449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4"/>
        <v>100.9027027027027</v>
      </c>
      <c r="P394" s="6">
        <f t="shared" si="25"/>
        <v>90.616504854368927</v>
      </c>
      <c r="Q394" t="s">
        <v>8310</v>
      </c>
      <c r="R394" s="10" t="s">
        <v>8315</v>
      </c>
      <c r="S394" s="14">
        <f t="shared" si="26"/>
        <v>40794.125</v>
      </c>
      <c r="T394" s="14">
        <f t="shared" si="27"/>
        <v>40763.717256944445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4"/>
        <v>110.446</v>
      </c>
      <c r="P395" s="6">
        <f t="shared" si="25"/>
        <v>157.33048433048432</v>
      </c>
      <c r="Q395" t="s">
        <v>8310</v>
      </c>
      <c r="R395" s="10" t="s">
        <v>8315</v>
      </c>
      <c r="S395" s="14">
        <f t="shared" si="26"/>
        <v>41557.708935185183</v>
      </c>
      <c r="T395" s="14">
        <f t="shared" si="27"/>
        <v>41526.708935185183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4"/>
        <v>111.8936170212766</v>
      </c>
      <c r="P396" s="6">
        <f t="shared" si="25"/>
        <v>105.18</v>
      </c>
      <c r="Q396" t="s">
        <v>8310</v>
      </c>
      <c r="R396" s="10" t="s">
        <v>8315</v>
      </c>
      <c r="S396" s="14">
        <f t="shared" si="26"/>
        <v>42477.776412037041</v>
      </c>
      <c r="T396" s="14">
        <f t="shared" si="27"/>
        <v>42417.818078703705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4"/>
        <v>108.04450000000001</v>
      </c>
      <c r="P397" s="6">
        <f t="shared" si="25"/>
        <v>58.719836956521746</v>
      </c>
      <c r="Q397" t="s">
        <v>8310</v>
      </c>
      <c r="R397" s="10" t="s">
        <v>8315</v>
      </c>
      <c r="S397" s="14">
        <f t="shared" si="26"/>
        <v>41026.897222222222</v>
      </c>
      <c r="T397" s="14">
        <f t="shared" si="27"/>
        <v>40990.909259259257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4"/>
        <v>106.66666666666667</v>
      </c>
      <c r="P398" s="6">
        <f t="shared" si="25"/>
        <v>81.632653061224488</v>
      </c>
      <c r="Q398" t="s">
        <v>8310</v>
      </c>
      <c r="R398" s="10" t="s">
        <v>8315</v>
      </c>
      <c r="S398" s="14">
        <f t="shared" si="26"/>
        <v>41097.564884259256</v>
      </c>
      <c r="T398" s="14">
        <f t="shared" si="27"/>
        <v>41082.564884259256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4"/>
        <v>103.90027322404372</v>
      </c>
      <c r="P399" s="6">
        <f t="shared" si="25"/>
        <v>56.460043668122275</v>
      </c>
      <c r="Q399" t="s">
        <v>8310</v>
      </c>
      <c r="R399" s="10" t="s">
        <v>8315</v>
      </c>
      <c r="S399" s="14">
        <f t="shared" si="26"/>
        <v>40422.155555555553</v>
      </c>
      <c r="T399" s="14">
        <f t="shared" si="27"/>
        <v>40379.776435185187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4"/>
        <v>125.16000000000001</v>
      </c>
      <c r="P400" s="6">
        <f t="shared" si="25"/>
        <v>140.1044776119403</v>
      </c>
      <c r="Q400" t="s">
        <v>8310</v>
      </c>
      <c r="R400" s="10" t="s">
        <v>8315</v>
      </c>
      <c r="S400" s="14">
        <f t="shared" si="26"/>
        <v>42123.793124999997</v>
      </c>
      <c r="T400" s="14">
        <f t="shared" si="27"/>
        <v>42078.793124999997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4"/>
        <v>106.80499999999999</v>
      </c>
      <c r="P401" s="6">
        <f t="shared" si="25"/>
        <v>224.85263157894738</v>
      </c>
      <c r="Q401" t="s">
        <v>8310</v>
      </c>
      <c r="R401" s="10" t="s">
        <v>8315</v>
      </c>
      <c r="S401" s="14">
        <f t="shared" si="26"/>
        <v>42718.5</v>
      </c>
      <c r="T401" s="14">
        <f t="shared" si="27"/>
        <v>42687.875775462962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4"/>
        <v>112.30249999999999</v>
      </c>
      <c r="P402" s="6">
        <f t="shared" si="25"/>
        <v>181.13306451612902</v>
      </c>
      <c r="Q402" t="s">
        <v>8310</v>
      </c>
      <c r="R402" s="10" t="s">
        <v>8315</v>
      </c>
      <c r="S402" s="14">
        <f t="shared" si="26"/>
        <v>41776.145833333336</v>
      </c>
      <c r="T402" s="14">
        <f t="shared" si="27"/>
        <v>41745.635960648149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4"/>
        <v>103.812</v>
      </c>
      <c r="P403" s="6">
        <f t="shared" si="25"/>
        <v>711.04109589041093</v>
      </c>
      <c r="Q403" t="s">
        <v>8310</v>
      </c>
      <c r="R403" s="10" t="s">
        <v>8315</v>
      </c>
      <c r="S403" s="14">
        <f t="shared" si="26"/>
        <v>40762.842245370368</v>
      </c>
      <c r="T403" s="14">
        <f t="shared" si="27"/>
        <v>40732.842245370368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4"/>
        <v>141.65</v>
      </c>
      <c r="P404" s="6">
        <f t="shared" si="25"/>
        <v>65.883720930232556</v>
      </c>
      <c r="Q404" t="s">
        <v>8310</v>
      </c>
      <c r="R404" s="10" t="s">
        <v>8315</v>
      </c>
      <c r="S404" s="14">
        <f t="shared" si="26"/>
        <v>42313.58121527778</v>
      </c>
      <c r="T404" s="14">
        <f t="shared" si="27"/>
        <v>42292.539548611108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4"/>
        <v>105.25999999999999</v>
      </c>
      <c r="P405" s="6">
        <f t="shared" si="25"/>
        <v>75.185714285714283</v>
      </c>
      <c r="Q405" t="s">
        <v>8310</v>
      </c>
      <c r="R405" s="10" t="s">
        <v>8315</v>
      </c>
      <c r="S405" s="14">
        <f t="shared" si="26"/>
        <v>40765.297222222223</v>
      </c>
      <c r="T405" s="14">
        <f t="shared" si="27"/>
        <v>40718.310659722221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4"/>
        <v>103.09142857142857</v>
      </c>
      <c r="P406" s="6">
        <f t="shared" si="25"/>
        <v>133.14391143911439</v>
      </c>
      <c r="Q406" t="s">
        <v>8310</v>
      </c>
      <c r="R406" s="10" t="s">
        <v>8315</v>
      </c>
      <c r="S406" s="14">
        <f t="shared" si="26"/>
        <v>41675.961111111108</v>
      </c>
      <c r="T406" s="14">
        <f t="shared" si="27"/>
        <v>41646.628032407411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4"/>
        <v>107.65957446808511</v>
      </c>
      <c r="P407" s="6">
        <f t="shared" si="25"/>
        <v>55.2</v>
      </c>
      <c r="Q407" t="s">
        <v>8310</v>
      </c>
      <c r="R407" s="10" t="s">
        <v>8315</v>
      </c>
      <c r="S407" s="14">
        <f t="shared" si="26"/>
        <v>41704.08494212963</v>
      </c>
      <c r="T407" s="14">
        <f t="shared" si="27"/>
        <v>41674.08494212963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4"/>
        <v>107.70464285714286</v>
      </c>
      <c r="P408" s="6">
        <f t="shared" si="25"/>
        <v>86.163714285714292</v>
      </c>
      <c r="Q408" t="s">
        <v>8310</v>
      </c>
      <c r="R408" s="10" t="s">
        <v>8315</v>
      </c>
      <c r="S408" s="14">
        <f t="shared" si="26"/>
        <v>40672.249305555553</v>
      </c>
      <c r="T408" s="14">
        <f t="shared" si="27"/>
        <v>40638.162465277775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4"/>
        <v>101.55000000000001</v>
      </c>
      <c r="P409" s="6">
        <f t="shared" si="25"/>
        <v>92.318181818181813</v>
      </c>
      <c r="Q409" t="s">
        <v>8310</v>
      </c>
      <c r="R409" s="10" t="s">
        <v>8315</v>
      </c>
      <c r="S409" s="14">
        <f t="shared" si="26"/>
        <v>40866.912615740745</v>
      </c>
      <c r="T409" s="14">
        <f t="shared" si="27"/>
        <v>40806.870949074073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4"/>
        <v>101.43766666666667</v>
      </c>
      <c r="P410" s="6">
        <f t="shared" si="25"/>
        <v>160.16473684210527</v>
      </c>
      <c r="Q410" t="s">
        <v>8310</v>
      </c>
      <c r="R410" s="10" t="s">
        <v>8315</v>
      </c>
      <c r="S410" s="14">
        <f t="shared" si="26"/>
        <v>41583.777662037035</v>
      </c>
      <c r="T410" s="14">
        <f t="shared" si="27"/>
        <v>41543.735995370371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4"/>
        <v>136.80000000000001</v>
      </c>
      <c r="P411" s="6">
        <f t="shared" si="25"/>
        <v>45.6</v>
      </c>
      <c r="Q411" t="s">
        <v>8310</v>
      </c>
      <c r="R411" s="10" t="s">
        <v>8315</v>
      </c>
      <c r="S411" s="14">
        <f t="shared" si="26"/>
        <v>42573.862777777773</v>
      </c>
      <c r="T411" s="14">
        <f t="shared" si="27"/>
        <v>42543.862777777773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4"/>
        <v>128.29999999999998</v>
      </c>
      <c r="P412" s="6">
        <f t="shared" si="25"/>
        <v>183.28571428571428</v>
      </c>
      <c r="Q412" t="s">
        <v>8310</v>
      </c>
      <c r="R412" s="10" t="s">
        <v>8315</v>
      </c>
      <c r="S412" s="14">
        <f t="shared" si="26"/>
        <v>42173.981446759266</v>
      </c>
      <c r="T412" s="14">
        <f t="shared" si="27"/>
        <v>42113.981446759266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4"/>
        <v>101.05</v>
      </c>
      <c r="P413" s="6">
        <f t="shared" si="25"/>
        <v>125.78838174273859</v>
      </c>
      <c r="Q413" t="s">
        <v>8310</v>
      </c>
      <c r="R413" s="10" t="s">
        <v>8315</v>
      </c>
      <c r="S413" s="14">
        <f t="shared" si="26"/>
        <v>41630.208333333336</v>
      </c>
      <c r="T413" s="14">
        <f t="shared" si="27"/>
        <v>41598.17597222222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4"/>
        <v>126.84</v>
      </c>
      <c r="P414" s="6">
        <f t="shared" si="25"/>
        <v>57.654545454545456</v>
      </c>
      <c r="Q414" t="s">
        <v>8310</v>
      </c>
      <c r="R414" s="10" t="s">
        <v>8315</v>
      </c>
      <c r="S414" s="14">
        <f t="shared" si="26"/>
        <v>41115.742800925924</v>
      </c>
      <c r="T414" s="14">
        <f t="shared" si="27"/>
        <v>41099.742800925924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4"/>
        <v>105.0859375</v>
      </c>
      <c r="P415" s="6">
        <f t="shared" si="25"/>
        <v>78.660818713450297</v>
      </c>
      <c r="Q415" t="s">
        <v>8310</v>
      </c>
      <c r="R415" s="10" t="s">
        <v>8315</v>
      </c>
      <c r="S415" s="14">
        <f t="shared" si="26"/>
        <v>41109.877442129626</v>
      </c>
      <c r="T415" s="14">
        <f t="shared" si="27"/>
        <v>41079.877442129626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4"/>
        <v>102.85405405405406</v>
      </c>
      <c r="P416" s="6">
        <f t="shared" si="25"/>
        <v>91.480769230769226</v>
      </c>
      <c r="Q416" t="s">
        <v>8310</v>
      </c>
      <c r="R416" s="10" t="s">
        <v>8315</v>
      </c>
      <c r="S416" s="14">
        <f t="shared" si="26"/>
        <v>41559.063252314816</v>
      </c>
      <c r="T416" s="14">
        <f t="shared" si="27"/>
        <v>41529.063252314816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4"/>
        <v>102.14714285714285</v>
      </c>
      <c r="P417" s="6">
        <f t="shared" si="25"/>
        <v>68.09809523809524</v>
      </c>
      <c r="Q417" t="s">
        <v>8310</v>
      </c>
      <c r="R417" s="10" t="s">
        <v>8315</v>
      </c>
      <c r="S417" s="14">
        <f t="shared" si="26"/>
        <v>41929.5</v>
      </c>
      <c r="T417" s="14">
        <f t="shared" si="27"/>
        <v>41904.851875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4"/>
        <v>120.21700000000001</v>
      </c>
      <c r="P418" s="6">
        <f t="shared" si="25"/>
        <v>48.086800000000004</v>
      </c>
      <c r="Q418" t="s">
        <v>8310</v>
      </c>
      <c r="R418" s="10" t="s">
        <v>8315</v>
      </c>
      <c r="S418" s="14">
        <f t="shared" si="26"/>
        <v>41678.396192129629</v>
      </c>
      <c r="T418" s="14">
        <f t="shared" si="27"/>
        <v>41648.396192129629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4"/>
        <v>100.24761904761905</v>
      </c>
      <c r="P419" s="6">
        <f t="shared" si="25"/>
        <v>202.42307692307693</v>
      </c>
      <c r="Q419" t="s">
        <v>8310</v>
      </c>
      <c r="R419" s="10" t="s">
        <v>8315</v>
      </c>
      <c r="S419" s="14">
        <f t="shared" si="26"/>
        <v>41372.189583333333</v>
      </c>
      <c r="T419" s="14">
        <f t="shared" si="27"/>
        <v>41360.970601851855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4"/>
        <v>100.63392857142857</v>
      </c>
      <c r="P420" s="6">
        <f t="shared" si="25"/>
        <v>216.75</v>
      </c>
      <c r="Q420" t="s">
        <v>8310</v>
      </c>
      <c r="R420" s="10" t="s">
        <v>8315</v>
      </c>
      <c r="S420" s="14">
        <f t="shared" si="26"/>
        <v>42208.282372685186</v>
      </c>
      <c r="T420" s="14">
        <f t="shared" si="27"/>
        <v>42178.282372685186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4"/>
        <v>100.4375</v>
      </c>
      <c r="P421" s="6">
        <f t="shared" si="25"/>
        <v>110.06849315068493</v>
      </c>
      <c r="Q421" t="s">
        <v>8310</v>
      </c>
      <c r="R421" s="10" t="s">
        <v>8315</v>
      </c>
      <c r="S421" s="14">
        <f t="shared" si="26"/>
        <v>41454.842442129629</v>
      </c>
      <c r="T421" s="14">
        <f t="shared" si="27"/>
        <v>41394.842442129629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4"/>
        <v>0.43939393939393934</v>
      </c>
      <c r="P422" s="6">
        <f t="shared" si="25"/>
        <v>4.833333333333333</v>
      </c>
      <c r="Q422" t="s">
        <v>8310</v>
      </c>
      <c r="R422" s="10" t="s">
        <v>8316</v>
      </c>
      <c r="S422" s="14">
        <f t="shared" si="26"/>
        <v>41712.194803240738</v>
      </c>
      <c r="T422" s="14">
        <f t="shared" si="27"/>
        <v>41682.23646990741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4"/>
        <v>2.0066666666666668</v>
      </c>
      <c r="P423" s="6">
        <f t="shared" si="25"/>
        <v>50.166666666666664</v>
      </c>
      <c r="Q423" t="s">
        <v>8310</v>
      </c>
      <c r="R423" s="10" t="s">
        <v>8316</v>
      </c>
      <c r="S423" s="14">
        <f t="shared" si="26"/>
        <v>42237.491388888884</v>
      </c>
      <c r="T423" s="14">
        <f t="shared" si="27"/>
        <v>42177.491388888884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4"/>
        <v>1.075</v>
      </c>
      <c r="P424" s="6">
        <f t="shared" si="25"/>
        <v>35.833333333333336</v>
      </c>
      <c r="Q424" t="s">
        <v>8310</v>
      </c>
      <c r="R424" s="10" t="s">
        <v>8316</v>
      </c>
      <c r="S424" s="14">
        <f t="shared" si="26"/>
        <v>41893.260381944441</v>
      </c>
      <c r="T424" s="14">
        <f t="shared" si="27"/>
        <v>41863.260381944441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4"/>
        <v>0.76500000000000001</v>
      </c>
      <c r="P425" s="6">
        <f t="shared" si="25"/>
        <v>11.76923076923077</v>
      </c>
      <c r="Q425" t="s">
        <v>8310</v>
      </c>
      <c r="R425" s="10" t="s">
        <v>8316</v>
      </c>
      <c r="S425" s="14">
        <f t="shared" si="26"/>
        <v>41430.92627314815</v>
      </c>
      <c r="T425" s="14">
        <f t="shared" si="27"/>
        <v>41400.92627314815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4"/>
        <v>6.7966666666666677</v>
      </c>
      <c r="P426" s="6">
        <f t="shared" si="25"/>
        <v>40.78</v>
      </c>
      <c r="Q426" t="s">
        <v>8310</v>
      </c>
      <c r="R426" s="10" t="s">
        <v>8316</v>
      </c>
      <c r="S426" s="14">
        <f t="shared" si="26"/>
        <v>40994.334479166668</v>
      </c>
      <c r="T426" s="14">
        <f t="shared" si="27"/>
        <v>40934.376145833332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4"/>
        <v>1.2E-2</v>
      </c>
      <c r="P427" s="6">
        <f t="shared" si="25"/>
        <v>3</v>
      </c>
      <c r="Q427" t="s">
        <v>8310</v>
      </c>
      <c r="R427" s="10" t="s">
        <v>8316</v>
      </c>
      <c r="S427" s="14">
        <f t="shared" si="26"/>
        <v>42335.902824074074</v>
      </c>
      <c r="T427" s="14">
        <f t="shared" si="27"/>
        <v>42275.861157407402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4"/>
        <v>1.3299999999999998</v>
      </c>
      <c r="P428" s="6">
        <f t="shared" si="25"/>
        <v>16.625</v>
      </c>
      <c r="Q428" t="s">
        <v>8310</v>
      </c>
      <c r="R428" s="10" t="s">
        <v>8316</v>
      </c>
      <c r="S428" s="14">
        <f t="shared" si="26"/>
        <v>42430.711967592593</v>
      </c>
      <c r="T428" s="14">
        <f t="shared" si="27"/>
        <v>42400.711967592593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4"/>
        <v>0</v>
      </c>
      <c r="P429" s="6" t="e">
        <f t="shared" si="25"/>
        <v>#DIV/0!</v>
      </c>
      <c r="Q429" t="s">
        <v>8310</v>
      </c>
      <c r="R429" s="10" t="s">
        <v>8316</v>
      </c>
      <c r="S429" s="14">
        <f t="shared" si="26"/>
        <v>42299.790972222225</v>
      </c>
      <c r="T429" s="14">
        <f t="shared" si="27"/>
        <v>42285.909027777772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4"/>
        <v>5.6333333333333329</v>
      </c>
      <c r="P430" s="6">
        <f t="shared" si="25"/>
        <v>52</v>
      </c>
      <c r="Q430" t="s">
        <v>8310</v>
      </c>
      <c r="R430" s="10" t="s">
        <v>8316</v>
      </c>
      <c r="S430" s="14">
        <f t="shared" si="26"/>
        <v>41806.916666666664</v>
      </c>
      <c r="T430" s="14">
        <f t="shared" si="27"/>
        <v>41778.766724537039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4"/>
        <v>0</v>
      </c>
      <c r="P431" s="6" t="e">
        <f t="shared" si="25"/>
        <v>#DIV/0!</v>
      </c>
      <c r="Q431" t="s">
        <v>8310</v>
      </c>
      <c r="R431" s="10" t="s">
        <v>8316</v>
      </c>
      <c r="S431" s="14">
        <f t="shared" si="26"/>
        <v>40144.207638888889</v>
      </c>
      <c r="T431" s="14">
        <f t="shared" si="27"/>
        <v>40070.901412037041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4"/>
        <v>2.4</v>
      </c>
      <c r="P432" s="6">
        <f t="shared" si="25"/>
        <v>4.8</v>
      </c>
      <c r="Q432" t="s">
        <v>8310</v>
      </c>
      <c r="R432" s="10" t="s">
        <v>8316</v>
      </c>
      <c r="S432" s="14">
        <f t="shared" si="26"/>
        <v>41528.107256944444</v>
      </c>
      <c r="T432" s="14">
        <f t="shared" si="27"/>
        <v>41513.107256944444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4"/>
        <v>13.833333333333334</v>
      </c>
      <c r="P433" s="6">
        <f t="shared" si="25"/>
        <v>51.875</v>
      </c>
      <c r="Q433" t="s">
        <v>8310</v>
      </c>
      <c r="R433" s="10" t="s">
        <v>8316</v>
      </c>
      <c r="S433" s="14">
        <f t="shared" si="26"/>
        <v>42556.871331018512</v>
      </c>
      <c r="T433" s="14">
        <f t="shared" si="27"/>
        <v>42526.871331018512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4"/>
        <v>9.5</v>
      </c>
      <c r="P434" s="6">
        <f t="shared" si="25"/>
        <v>71.25</v>
      </c>
      <c r="Q434" t="s">
        <v>8310</v>
      </c>
      <c r="R434" s="10" t="s">
        <v>8316</v>
      </c>
      <c r="S434" s="14">
        <f t="shared" si="26"/>
        <v>42298.726631944446</v>
      </c>
      <c r="T434" s="14">
        <f t="shared" si="27"/>
        <v>42238.726631944446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4"/>
        <v>0</v>
      </c>
      <c r="P435" s="6" t="e">
        <f t="shared" si="25"/>
        <v>#DIV/0!</v>
      </c>
      <c r="Q435" t="s">
        <v>8310</v>
      </c>
      <c r="R435" s="10" t="s">
        <v>8316</v>
      </c>
      <c r="S435" s="14">
        <f t="shared" si="26"/>
        <v>42288.629884259266</v>
      </c>
      <c r="T435" s="14">
        <f t="shared" si="27"/>
        <v>42228.629884259266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4"/>
        <v>5</v>
      </c>
      <c r="P436" s="6">
        <f t="shared" si="25"/>
        <v>62.5</v>
      </c>
      <c r="Q436" t="s">
        <v>8310</v>
      </c>
      <c r="R436" s="10" t="s">
        <v>8316</v>
      </c>
      <c r="S436" s="14">
        <f t="shared" si="26"/>
        <v>41609.876180555555</v>
      </c>
      <c r="T436" s="14">
        <f t="shared" si="27"/>
        <v>41576.834513888891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4"/>
        <v>2.7272727272727275E-3</v>
      </c>
      <c r="P437" s="6">
        <f t="shared" si="25"/>
        <v>1</v>
      </c>
      <c r="Q437" t="s">
        <v>8310</v>
      </c>
      <c r="R437" s="10" t="s">
        <v>8316</v>
      </c>
      <c r="S437" s="14">
        <f t="shared" si="26"/>
        <v>41530.747453703705</v>
      </c>
      <c r="T437" s="14">
        <f t="shared" si="27"/>
        <v>41500.747453703705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4"/>
        <v>0</v>
      </c>
      <c r="P438" s="6" t="e">
        <f t="shared" si="25"/>
        <v>#DIV/0!</v>
      </c>
      <c r="Q438" t="s">
        <v>8310</v>
      </c>
      <c r="R438" s="10" t="s">
        <v>8316</v>
      </c>
      <c r="S438" s="14">
        <f t="shared" si="26"/>
        <v>41486.36241898148</v>
      </c>
      <c r="T438" s="14">
        <f t="shared" si="27"/>
        <v>41456.36241898148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4"/>
        <v>0</v>
      </c>
      <c r="P439" s="6" t="e">
        <f t="shared" si="25"/>
        <v>#DIV/0!</v>
      </c>
      <c r="Q439" t="s">
        <v>8310</v>
      </c>
      <c r="R439" s="10" t="s">
        <v>8316</v>
      </c>
      <c r="S439" s="14">
        <f t="shared" si="26"/>
        <v>42651.31858796296</v>
      </c>
      <c r="T439" s="14">
        <f t="shared" si="27"/>
        <v>42591.31858796296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4"/>
        <v>9.379999999999999</v>
      </c>
      <c r="P440" s="6">
        <f t="shared" si="25"/>
        <v>170.54545454545453</v>
      </c>
      <c r="Q440" t="s">
        <v>8310</v>
      </c>
      <c r="R440" s="10" t="s">
        <v>8316</v>
      </c>
      <c r="S440" s="14">
        <f t="shared" si="26"/>
        <v>42326.302754629629</v>
      </c>
      <c r="T440" s="14">
        <f t="shared" si="27"/>
        <v>42296.261087962965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4"/>
        <v>0</v>
      </c>
      <c r="P441" s="6" t="e">
        <f t="shared" si="25"/>
        <v>#DIV/0!</v>
      </c>
      <c r="Q441" t="s">
        <v>8310</v>
      </c>
      <c r="R441" s="10" t="s">
        <v>8316</v>
      </c>
      <c r="S441" s="14">
        <f t="shared" si="26"/>
        <v>41929.761782407404</v>
      </c>
      <c r="T441" s="14">
        <f t="shared" si="27"/>
        <v>41919.761782407404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4"/>
        <v>0.1</v>
      </c>
      <c r="P442" s="6">
        <f t="shared" si="25"/>
        <v>5</v>
      </c>
      <c r="Q442" t="s">
        <v>8310</v>
      </c>
      <c r="R442" s="10" t="s">
        <v>8316</v>
      </c>
      <c r="S442" s="14">
        <f t="shared" si="26"/>
        <v>42453.943900462968</v>
      </c>
      <c r="T442" s="14">
        <f t="shared" si="27"/>
        <v>42423.985567129625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4"/>
        <v>0</v>
      </c>
      <c r="P443" s="6" t="e">
        <f t="shared" si="25"/>
        <v>#DIV/0!</v>
      </c>
      <c r="Q443" t="s">
        <v>8310</v>
      </c>
      <c r="R443" s="10" t="s">
        <v>8316</v>
      </c>
      <c r="S443" s="14">
        <f t="shared" si="26"/>
        <v>41580.793935185182</v>
      </c>
      <c r="T443" s="14">
        <f t="shared" si="27"/>
        <v>41550.793935185182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4"/>
        <v>39.358823529411765</v>
      </c>
      <c r="P444" s="6">
        <f t="shared" si="25"/>
        <v>393.58823529411762</v>
      </c>
      <c r="Q444" t="s">
        <v>8310</v>
      </c>
      <c r="R444" s="10" t="s">
        <v>8316</v>
      </c>
      <c r="S444" s="14">
        <f t="shared" si="26"/>
        <v>42054.888692129629</v>
      </c>
      <c r="T444" s="14">
        <f t="shared" si="27"/>
        <v>42024.888692129629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4"/>
        <v>0.1</v>
      </c>
      <c r="P445" s="6">
        <f t="shared" si="25"/>
        <v>5</v>
      </c>
      <c r="Q445" t="s">
        <v>8310</v>
      </c>
      <c r="R445" s="10" t="s">
        <v>8316</v>
      </c>
      <c r="S445" s="14">
        <f t="shared" si="26"/>
        <v>41680.015057870369</v>
      </c>
      <c r="T445" s="14">
        <f t="shared" si="27"/>
        <v>41650.015057870369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4"/>
        <v>5</v>
      </c>
      <c r="P446" s="6">
        <f t="shared" si="25"/>
        <v>50</v>
      </c>
      <c r="Q446" t="s">
        <v>8310</v>
      </c>
      <c r="R446" s="10" t="s">
        <v>8316</v>
      </c>
      <c r="S446" s="14">
        <f t="shared" si="26"/>
        <v>40954.906956018516</v>
      </c>
      <c r="T446" s="14">
        <f t="shared" si="27"/>
        <v>40894.906956018516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4"/>
        <v>3.3333333333333335E-3</v>
      </c>
      <c r="P447" s="6">
        <f t="shared" si="25"/>
        <v>1</v>
      </c>
      <c r="Q447" t="s">
        <v>8310</v>
      </c>
      <c r="R447" s="10" t="s">
        <v>8316</v>
      </c>
      <c r="S447" s="14">
        <f t="shared" si="26"/>
        <v>42145.335358796292</v>
      </c>
      <c r="T447" s="14">
        <f t="shared" si="27"/>
        <v>42130.335358796292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4"/>
        <v>7.2952380952380951</v>
      </c>
      <c r="P448" s="6">
        <f t="shared" si="25"/>
        <v>47.875</v>
      </c>
      <c r="Q448" t="s">
        <v>8310</v>
      </c>
      <c r="R448" s="10" t="s">
        <v>8316</v>
      </c>
      <c r="S448" s="14">
        <f t="shared" si="26"/>
        <v>42067.083564814813</v>
      </c>
      <c r="T448" s="14">
        <f t="shared" si="27"/>
        <v>42037.083564814813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4"/>
        <v>1.6666666666666666E-2</v>
      </c>
      <c r="P449" s="6">
        <f t="shared" si="25"/>
        <v>5</v>
      </c>
      <c r="Q449" t="s">
        <v>8310</v>
      </c>
      <c r="R449" s="10" t="s">
        <v>8316</v>
      </c>
      <c r="S449" s="14">
        <f t="shared" si="26"/>
        <v>41356.513460648144</v>
      </c>
      <c r="T449" s="14">
        <f t="shared" si="27"/>
        <v>41331.555127314816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ref="O450:O513" si="28">E450/D450*100</f>
        <v>3.2804000000000002</v>
      </c>
      <c r="P450" s="6">
        <f t="shared" ref="P450:P513" si="29">AVERAGE(E450/L450)</f>
        <v>20.502500000000001</v>
      </c>
      <c r="Q450" t="s">
        <v>8310</v>
      </c>
      <c r="R450" s="10" t="s">
        <v>8316</v>
      </c>
      <c r="S450" s="14">
        <f t="shared" ref="S450:S513" si="30">(((I450/60)/60)/24)+DATE(1970,1,1)</f>
        <v>41773.758043981477</v>
      </c>
      <c r="T450" s="14">
        <f t="shared" ref="T450:T513" si="31">(((J450/60)/60)/24)+DATE(1970,1,1)</f>
        <v>41753.758043981477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si="28"/>
        <v>2.25</v>
      </c>
      <c r="P451" s="6">
        <f t="shared" si="29"/>
        <v>9</v>
      </c>
      <c r="Q451" t="s">
        <v>8310</v>
      </c>
      <c r="R451" s="10" t="s">
        <v>8316</v>
      </c>
      <c r="S451" s="14">
        <f t="shared" si="30"/>
        <v>41564.568113425928</v>
      </c>
      <c r="T451" s="14">
        <f t="shared" si="31"/>
        <v>41534.568113425928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8"/>
        <v>0.79200000000000004</v>
      </c>
      <c r="P452" s="6">
        <f t="shared" si="29"/>
        <v>56.571428571428569</v>
      </c>
      <c r="Q452" t="s">
        <v>8310</v>
      </c>
      <c r="R452" s="10" t="s">
        <v>8316</v>
      </c>
      <c r="S452" s="14">
        <f t="shared" si="30"/>
        <v>41684.946759259255</v>
      </c>
      <c r="T452" s="14">
        <f t="shared" si="31"/>
        <v>41654.946759259255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28"/>
        <v>0</v>
      </c>
      <c r="P453" s="6" t="e">
        <f t="shared" si="29"/>
        <v>#DIV/0!</v>
      </c>
      <c r="Q453" t="s">
        <v>8310</v>
      </c>
      <c r="R453" s="10" t="s">
        <v>8316</v>
      </c>
      <c r="S453" s="14">
        <f t="shared" si="30"/>
        <v>41664.715173611112</v>
      </c>
      <c r="T453" s="14">
        <f t="shared" si="31"/>
        <v>41634.715173611112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8"/>
        <v>64</v>
      </c>
      <c r="P454" s="6">
        <f t="shared" si="29"/>
        <v>40</v>
      </c>
      <c r="Q454" t="s">
        <v>8310</v>
      </c>
      <c r="R454" s="10" t="s">
        <v>8316</v>
      </c>
      <c r="S454" s="14">
        <f t="shared" si="30"/>
        <v>42137.703877314809</v>
      </c>
      <c r="T454" s="14">
        <f t="shared" si="31"/>
        <v>42107.703877314809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8"/>
        <v>2.7404479578392621E-2</v>
      </c>
      <c r="P455" s="6">
        <f t="shared" si="29"/>
        <v>13</v>
      </c>
      <c r="Q455" t="s">
        <v>8310</v>
      </c>
      <c r="R455" s="10" t="s">
        <v>8316</v>
      </c>
      <c r="S455" s="14">
        <f t="shared" si="30"/>
        <v>42054.824988425928</v>
      </c>
      <c r="T455" s="14">
        <f t="shared" si="31"/>
        <v>42038.824988425928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8"/>
        <v>0.82000000000000006</v>
      </c>
      <c r="P456" s="6">
        <f t="shared" si="29"/>
        <v>16.399999999999999</v>
      </c>
      <c r="Q456" t="s">
        <v>8310</v>
      </c>
      <c r="R456" s="10" t="s">
        <v>8316</v>
      </c>
      <c r="S456" s="14">
        <f t="shared" si="30"/>
        <v>41969.551388888889</v>
      </c>
      <c r="T456" s="14">
        <f t="shared" si="31"/>
        <v>41938.717256944445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8"/>
        <v>6.9230769230769221E-2</v>
      </c>
      <c r="P457" s="6">
        <f t="shared" si="29"/>
        <v>22.5</v>
      </c>
      <c r="Q457" t="s">
        <v>8310</v>
      </c>
      <c r="R457" s="10" t="s">
        <v>8316</v>
      </c>
      <c r="S457" s="14">
        <f t="shared" si="30"/>
        <v>41016.021527777775</v>
      </c>
      <c r="T457" s="14">
        <f t="shared" si="31"/>
        <v>40971.002569444441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8"/>
        <v>0.68631863186318631</v>
      </c>
      <c r="P458" s="6">
        <f t="shared" si="29"/>
        <v>20.333333333333332</v>
      </c>
      <c r="Q458" t="s">
        <v>8310</v>
      </c>
      <c r="R458" s="10" t="s">
        <v>8316</v>
      </c>
      <c r="S458" s="14">
        <f t="shared" si="30"/>
        <v>41569.165972222225</v>
      </c>
      <c r="T458" s="14">
        <f t="shared" si="31"/>
        <v>41547.694456018515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28"/>
        <v>0</v>
      </c>
      <c r="P459" s="6" t="e">
        <f t="shared" si="29"/>
        <v>#DIV/0!</v>
      </c>
      <c r="Q459" t="s">
        <v>8310</v>
      </c>
      <c r="R459" s="10" t="s">
        <v>8316</v>
      </c>
      <c r="S459" s="14">
        <f t="shared" si="30"/>
        <v>41867.767500000002</v>
      </c>
      <c r="T459" s="14">
        <f t="shared" si="31"/>
        <v>41837.767500000002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8"/>
        <v>8.2100000000000009</v>
      </c>
      <c r="P460" s="6">
        <f t="shared" si="29"/>
        <v>16.755102040816325</v>
      </c>
      <c r="Q460" t="s">
        <v>8310</v>
      </c>
      <c r="R460" s="10" t="s">
        <v>8316</v>
      </c>
      <c r="S460" s="14">
        <f t="shared" si="30"/>
        <v>41408.69976851852</v>
      </c>
      <c r="T460" s="14">
        <f t="shared" si="31"/>
        <v>41378.69976851852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8"/>
        <v>6.4102564102564097E-2</v>
      </c>
      <c r="P461" s="6">
        <f t="shared" si="29"/>
        <v>25</v>
      </c>
      <c r="Q461" t="s">
        <v>8310</v>
      </c>
      <c r="R461" s="10" t="s">
        <v>8316</v>
      </c>
      <c r="S461" s="14">
        <f t="shared" si="30"/>
        <v>40860.682025462964</v>
      </c>
      <c r="T461" s="14">
        <f t="shared" si="31"/>
        <v>40800.6403587963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8"/>
        <v>0.29411764705882354</v>
      </c>
      <c r="P462" s="6">
        <f t="shared" si="29"/>
        <v>12.5</v>
      </c>
      <c r="Q462" t="s">
        <v>8310</v>
      </c>
      <c r="R462" s="10" t="s">
        <v>8316</v>
      </c>
      <c r="S462" s="14">
        <f t="shared" si="30"/>
        <v>41791.166666666664</v>
      </c>
      <c r="T462" s="14">
        <f t="shared" si="31"/>
        <v>41759.542534722219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28"/>
        <v>0</v>
      </c>
      <c r="P463" s="6" t="e">
        <f t="shared" si="29"/>
        <v>#DIV/0!</v>
      </c>
      <c r="Q463" t="s">
        <v>8310</v>
      </c>
      <c r="R463" s="10" t="s">
        <v>8316</v>
      </c>
      <c r="S463" s="14">
        <f t="shared" si="30"/>
        <v>41427.84684027778</v>
      </c>
      <c r="T463" s="14">
        <f t="shared" si="31"/>
        <v>41407.84684027778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28"/>
        <v>0</v>
      </c>
      <c r="P464" s="6" t="e">
        <f t="shared" si="29"/>
        <v>#DIV/0!</v>
      </c>
      <c r="Q464" t="s">
        <v>8310</v>
      </c>
      <c r="R464" s="10" t="s">
        <v>8316</v>
      </c>
      <c r="S464" s="14">
        <f t="shared" si="30"/>
        <v>40765.126631944448</v>
      </c>
      <c r="T464" s="14">
        <f t="shared" si="31"/>
        <v>40705.126631944448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8"/>
        <v>2.2727272727272729</v>
      </c>
      <c r="P465" s="6">
        <f t="shared" si="29"/>
        <v>113.63636363636364</v>
      </c>
      <c r="Q465" t="s">
        <v>8310</v>
      </c>
      <c r="R465" s="10" t="s">
        <v>8316</v>
      </c>
      <c r="S465" s="14">
        <f t="shared" si="30"/>
        <v>40810.710104166668</v>
      </c>
      <c r="T465" s="14">
        <f t="shared" si="31"/>
        <v>40750.710104166668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8"/>
        <v>9.9009900990099015E-2</v>
      </c>
      <c r="P466" s="6">
        <f t="shared" si="29"/>
        <v>1</v>
      </c>
      <c r="Q466" t="s">
        <v>8310</v>
      </c>
      <c r="R466" s="10" t="s">
        <v>8316</v>
      </c>
      <c r="S466" s="14">
        <f t="shared" si="30"/>
        <v>42508.848784722228</v>
      </c>
      <c r="T466" s="14">
        <f t="shared" si="31"/>
        <v>42488.848784722228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8"/>
        <v>26.953125</v>
      </c>
      <c r="P467" s="6">
        <f t="shared" si="29"/>
        <v>17.25</v>
      </c>
      <c r="Q467" t="s">
        <v>8310</v>
      </c>
      <c r="R467" s="10" t="s">
        <v>8316</v>
      </c>
      <c r="S467" s="14">
        <f t="shared" si="30"/>
        <v>41817.120069444441</v>
      </c>
      <c r="T467" s="14">
        <f t="shared" si="31"/>
        <v>41801.120069444441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8"/>
        <v>0.76</v>
      </c>
      <c r="P468" s="6">
        <f t="shared" si="29"/>
        <v>15.2</v>
      </c>
      <c r="Q468" t="s">
        <v>8310</v>
      </c>
      <c r="R468" s="10" t="s">
        <v>8316</v>
      </c>
      <c r="S468" s="14">
        <f t="shared" si="30"/>
        <v>41159.942870370374</v>
      </c>
      <c r="T468" s="14">
        <f t="shared" si="31"/>
        <v>41129.942870370374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8"/>
        <v>21.574999999999999</v>
      </c>
      <c r="P469" s="6">
        <f t="shared" si="29"/>
        <v>110.64102564102564</v>
      </c>
      <c r="Q469" t="s">
        <v>8310</v>
      </c>
      <c r="R469" s="10" t="s">
        <v>8316</v>
      </c>
      <c r="S469" s="14">
        <f t="shared" si="30"/>
        <v>41180.679791666669</v>
      </c>
      <c r="T469" s="14">
        <f t="shared" si="31"/>
        <v>41135.679791666669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28"/>
        <v>0</v>
      </c>
      <c r="P470" s="6" t="e">
        <f t="shared" si="29"/>
        <v>#DIV/0!</v>
      </c>
      <c r="Q470" t="s">
        <v>8310</v>
      </c>
      <c r="R470" s="10" t="s">
        <v>8316</v>
      </c>
      <c r="S470" s="14">
        <f t="shared" si="30"/>
        <v>41101.160474537035</v>
      </c>
      <c r="T470" s="14">
        <f t="shared" si="31"/>
        <v>41041.167627314811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28"/>
        <v>0</v>
      </c>
      <c r="P471" s="6" t="e">
        <f t="shared" si="29"/>
        <v>#DIV/0!</v>
      </c>
      <c r="Q471" t="s">
        <v>8310</v>
      </c>
      <c r="R471" s="10" t="s">
        <v>8316</v>
      </c>
      <c r="S471" s="14">
        <f t="shared" si="30"/>
        <v>41887.989861111113</v>
      </c>
      <c r="T471" s="14">
        <f t="shared" si="31"/>
        <v>41827.989861111113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8"/>
        <v>1.02</v>
      </c>
      <c r="P472" s="6">
        <f t="shared" si="29"/>
        <v>25.5</v>
      </c>
      <c r="Q472" t="s">
        <v>8310</v>
      </c>
      <c r="R472" s="10" t="s">
        <v>8316</v>
      </c>
      <c r="S472" s="14">
        <f t="shared" si="30"/>
        <v>41655.166666666664</v>
      </c>
      <c r="T472" s="14">
        <f t="shared" si="31"/>
        <v>41605.167696759258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8"/>
        <v>11.892727272727273</v>
      </c>
      <c r="P473" s="6">
        <f t="shared" si="29"/>
        <v>38.476470588235294</v>
      </c>
      <c r="Q473" t="s">
        <v>8310</v>
      </c>
      <c r="R473" s="10" t="s">
        <v>8316</v>
      </c>
      <c r="S473" s="14">
        <f t="shared" si="30"/>
        <v>41748.680312500001</v>
      </c>
      <c r="T473" s="14">
        <f t="shared" si="31"/>
        <v>41703.721979166665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8"/>
        <v>17.625</v>
      </c>
      <c r="P474" s="6">
        <f t="shared" si="29"/>
        <v>28.2</v>
      </c>
      <c r="Q474" t="s">
        <v>8310</v>
      </c>
      <c r="R474" s="10" t="s">
        <v>8316</v>
      </c>
      <c r="S474" s="14">
        <f t="shared" si="30"/>
        <v>41874.922662037039</v>
      </c>
      <c r="T474" s="14">
        <f t="shared" si="31"/>
        <v>41844.922662037039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8"/>
        <v>2.87</v>
      </c>
      <c r="P475" s="6">
        <f t="shared" si="29"/>
        <v>61.5</v>
      </c>
      <c r="Q475" t="s">
        <v>8310</v>
      </c>
      <c r="R475" s="10" t="s">
        <v>8316</v>
      </c>
      <c r="S475" s="14">
        <f t="shared" si="30"/>
        <v>41899.698136574072</v>
      </c>
      <c r="T475" s="14">
        <f t="shared" si="31"/>
        <v>41869.698136574072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8"/>
        <v>3.0303030303030304E-2</v>
      </c>
      <c r="P476" s="6">
        <f t="shared" si="29"/>
        <v>1</v>
      </c>
      <c r="Q476" t="s">
        <v>8310</v>
      </c>
      <c r="R476" s="10" t="s">
        <v>8316</v>
      </c>
      <c r="S476" s="14">
        <f t="shared" si="30"/>
        <v>42783.329039351855</v>
      </c>
      <c r="T476" s="14">
        <f t="shared" si="31"/>
        <v>42753.329039351855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28"/>
        <v>0</v>
      </c>
      <c r="P477" s="6" t="e">
        <f t="shared" si="29"/>
        <v>#DIV/0!</v>
      </c>
      <c r="Q477" t="s">
        <v>8310</v>
      </c>
      <c r="R477" s="10" t="s">
        <v>8316</v>
      </c>
      <c r="S477" s="14">
        <f t="shared" si="30"/>
        <v>42130.086145833338</v>
      </c>
      <c r="T477" s="14">
        <f t="shared" si="31"/>
        <v>42100.086145833338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8"/>
        <v>2.230268181818182</v>
      </c>
      <c r="P478" s="6">
        <f t="shared" si="29"/>
        <v>39.569274193548388</v>
      </c>
      <c r="Q478" t="s">
        <v>8310</v>
      </c>
      <c r="R478" s="10" t="s">
        <v>8316</v>
      </c>
      <c r="S478" s="14">
        <f t="shared" si="30"/>
        <v>41793.165972222225</v>
      </c>
      <c r="T478" s="14">
        <f t="shared" si="31"/>
        <v>41757.975011574075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28"/>
        <v>0</v>
      </c>
      <c r="P479" s="6" t="e">
        <f t="shared" si="29"/>
        <v>#DIV/0!</v>
      </c>
      <c r="Q479" t="s">
        <v>8310</v>
      </c>
      <c r="R479" s="10" t="s">
        <v>8316</v>
      </c>
      <c r="S479" s="14">
        <f t="shared" si="30"/>
        <v>41047.83488425926</v>
      </c>
      <c r="T479" s="14">
        <f t="shared" si="31"/>
        <v>40987.83488425926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28"/>
        <v>0</v>
      </c>
      <c r="P480" s="6" t="e">
        <f t="shared" si="29"/>
        <v>#DIV/0!</v>
      </c>
      <c r="Q480" t="s">
        <v>8310</v>
      </c>
      <c r="R480" s="10" t="s">
        <v>8316</v>
      </c>
      <c r="S480" s="14">
        <f t="shared" si="30"/>
        <v>42095.869317129633</v>
      </c>
      <c r="T480" s="14">
        <f t="shared" si="31"/>
        <v>42065.910983796297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8"/>
        <v>32.56</v>
      </c>
      <c r="P481" s="6">
        <f t="shared" si="29"/>
        <v>88.8</v>
      </c>
      <c r="Q481" t="s">
        <v>8310</v>
      </c>
      <c r="R481" s="10" t="s">
        <v>8316</v>
      </c>
      <c r="S481" s="14">
        <f t="shared" si="30"/>
        <v>41964.449479166666</v>
      </c>
      <c r="T481" s="14">
        <f t="shared" si="31"/>
        <v>41904.407812500001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8"/>
        <v>19.41</v>
      </c>
      <c r="P482" s="6">
        <f t="shared" si="29"/>
        <v>55.457142857142856</v>
      </c>
      <c r="Q482" t="s">
        <v>8310</v>
      </c>
      <c r="R482" s="10" t="s">
        <v>8316</v>
      </c>
      <c r="S482" s="14">
        <f t="shared" si="30"/>
        <v>41495.500173611108</v>
      </c>
      <c r="T482" s="14">
        <f t="shared" si="31"/>
        <v>41465.500173611108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8"/>
        <v>6.1</v>
      </c>
      <c r="P483" s="6">
        <f t="shared" si="29"/>
        <v>87.142857142857139</v>
      </c>
      <c r="Q483" t="s">
        <v>8310</v>
      </c>
      <c r="R483" s="10" t="s">
        <v>8316</v>
      </c>
      <c r="S483" s="14">
        <f t="shared" si="30"/>
        <v>41192.672326388885</v>
      </c>
      <c r="T483" s="14">
        <f t="shared" si="31"/>
        <v>41162.672326388885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8"/>
        <v>0.1</v>
      </c>
      <c r="P484" s="6">
        <f t="shared" si="29"/>
        <v>10</v>
      </c>
      <c r="Q484" t="s">
        <v>8310</v>
      </c>
      <c r="R484" s="10" t="s">
        <v>8316</v>
      </c>
      <c r="S484" s="14">
        <f t="shared" si="30"/>
        <v>42474.606944444444</v>
      </c>
      <c r="T484" s="14">
        <f t="shared" si="31"/>
        <v>42447.896875000006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8"/>
        <v>50.2</v>
      </c>
      <c r="P485" s="6">
        <f t="shared" si="29"/>
        <v>51.224489795918366</v>
      </c>
      <c r="Q485" t="s">
        <v>8310</v>
      </c>
      <c r="R485" s="10" t="s">
        <v>8316</v>
      </c>
      <c r="S485" s="14">
        <f t="shared" si="30"/>
        <v>41303.197592592594</v>
      </c>
      <c r="T485" s="14">
        <f t="shared" si="31"/>
        <v>41243.197592592594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8"/>
        <v>0.18625</v>
      </c>
      <c r="P486" s="6">
        <f t="shared" si="29"/>
        <v>13.545454545454545</v>
      </c>
      <c r="Q486" t="s">
        <v>8310</v>
      </c>
      <c r="R486" s="10" t="s">
        <v>8316</v>
      </c>
      <c r="S486" s="14">
        <f t="shared" si="30"/>
        <v>42313.981157407412</v>
      </c>
      <c r="T486" s="14">
        <f t="shared" si="31"/>
        <v>42272.93949074074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8"/>
        <v>21.906971229845084</v>
      </c>
      <c r="P487" s="6">
        <f t="shared" si="29"/>
        <v>66.520080000000007</v>
      </c>
      <c r="Q487" t="s">
        <v>8310</v>
      </c>
      <c r="R487" s="10" t="s">
        <v>8316</v>
      </c>
      <c r="S487" s="14">
        <f t="shared" si="30"/>
        <v>41411.50577546296</v>
      </c>
      <c r="T487" s="14">
        <f t="shared" si="31"/>
        <v>41381.50577546296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8"/>
        <v>9.0909090909090905E-3</v>
      </c>
      <c r="P488" s="6">
        <f t="shared" si="29"/>
        <v>50</v>
      </c>
      <c r="Q488" t="s">
        <v>8310</v>
      </c>
      <c r="R488" s="10" t="s">
        <v>8316</v>
      </c>
      <c r="S488" s="14">
        <f t="shared" si="30"/>
        <v>41791.94258101852</v>
      </c>
      <c r="T488" s="14">
        <f t="shared" si="31"/>
        <v>41761.94258101852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28"/>
        <v>0</v>
      </c>
      <c r="P489" s="6" t="e">
        <f t="shared" si="29"/>
        <v>#DIV/0!</v>
      </c>
      <c r="Q489" t="s">
        <v>8310</v>
      </c>
      <c r="R489" s="10" t="s">
        <v>8316</v>
      </c>
      <c r="S489" s="14">
        <f t="shared" si="30"/>
        <v>42729.636504629627</v>
      </c>
      <c r="T489" s="14">
        <f t="shared" si="31"/>
        <v>42669.594837962963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28"/>
        <v>0</v>
      </c>
      <c r="P490" s="6" t="e">
        <f t="shared" si="29"/>
        <v>#DIV/0!</v>
      </c>
      <c r="Q490" t="s">
        <v>8310</v>
      </c>
      <c r="R490" s="10" t="s">
        <v>8316</v>
      </c>
      <c r="S490" s="14">
        <f t="shared" si="30"/>
        <v>42744.054398148146</v>
      </c>
      <c r="T490" s="14">
        <f t="shared" si="31"/>
        <v>42714.054398148146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8"/>
        <v>0.28667813379201834</v>
      </c>
      <c r="P491" s="6">
        <f t="shared" si="29"/>
        <v>71.666666666666671</v>
      </c>
      <c r="Q491" t="s">
        <v>8310</v>
      </c>
      <c r="R491" s="10" t="s">
        <v>8316</v>
      </c>
      <c r="S491" s="14">
        <f t="shared" si="30"/>
        <v>40913.481249999997</v>
      </c>
      <c r="T491" s="14">
        <f t="shared" si="31"/>
        <v>40882.481666666667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28"/>
        <v>0</v>
      </c>
      <c r="P492" s="6" t="e">
        <f t="shared" si="29"/>
        <v>#DIV/0!</v>
      </c>
      <c r="Q492" t="s">
        <v>8310</v>
      </c>
      <c r="R492" s="10" t="s">
        <v>8316</v>
      </c>
      <c r="S492" s="14">
        <f t="shared" si="30"/>
        <v>41143.968576388892</v>
      </c>
      <c r="T492" s="14">
        <f t="shared" si="31"/>
        <v>41113.968576388892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28"/>
        <v>0</v>
      </c>
      <c r="P493" s="6" t="e">
        <f t="shared" si="29"/>
        <v>#DIV/0!</v>
      </c>
      <c r="Q493" t="s">
        <v>8310</v>
      </c>
      <c r="R493" s="10" t="s">
        <v>8316</v>
      </c>
      <c r="S493" s="14">
        <f t="shared" si="30"/>
        <v>42396.982627314821</v>
      </c>
      <c r="T493" s="14">
        <f t="shared" si="31"/>
        <v>42366.982627314821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28"/>
        <v>0</v>
      </c>
      <c r="P494" s="6" t="e">
        <f t="shared" si="29"/>
        <v>#DIV/0!</v>
      </c>
      <c r="Q494" t="s">
        <v>8310</v>
      </c>
      <c r="R494" s="10" t="s">
        <v>8316</v>
      </c>
      <c r="S494" s="14">
        <f t="shared" si="30"/>
        <v>42656.03506944445</v>
      </c>
      <c r="T494" s="14">
        <f t="shared" si="31"/>
        <v>42596.03506944445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28"/>
        <v>0</v>
      </c>
      <c r="P495" s="6" t="e">
        <f t="shared" si="29"/>
        <v>#DIV/0!</v>
      </c>
      <c r="Q495" t="s">
        <v>8310</v>
      </c>
      <c r="R495" s="10" t="s">
        <v>8316</v>
      </c>
      <c r="S495" s="14">
        <f t="shared" si="30"/>
        <v>42144.726134259254</v>
      </c>
      <c r="T495" s="14">
        <f t="shared" si="31"/>
        <v>42114.726134259254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8"/>
        <v>0.155</v>
      </c>
      <c r="P496" s="6">
        <f t="shared" si="29"/>
        <v>10.333333333333334</v>
      </c>
      <c r="Q496" t="s">
        <v>8310</v>
      </c>
      <c r="R496" s="10" t="s">
        <v>8316</v>
      </c>
      <c r="S496" s="14">
        <f t="shared" si="30"/>
        <v>41823.125</v>
      </c>
      <c r="T496" s="14">
        <f t="shared" si="31"/>
        <v>41799.830613425926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28"/>
        <v>0</v>
      </c>
      <c r="P497" s="6" t="e">
        <f t="shared" si="29"/>
        <v>#DIV/0!</v>
      </c>
      <c r="Q497" t="s">
        <v>8310</v>
      </c>
      <c r="R497" s="10" t="s">
        <v>8316</v>
      </c>
      <c r="S497" s="14">
        <f t="shared" si="30"/>
        <v>42201.827604166669</v>
      </c>
      <c r="T497" s="14">
        <f t="shared" si="31"/>
        <v>42171.827604166669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8"/>
        <v>1.6666666666666668E-3</v>
      </c>
      <c r="P498" s="6">
        <f t="shared" si="29"/>
        <v>1</v>
      </c>
      <c r="Q498" t="s">
        <v>8310</v>
      </c>
      <c r="R498" s="10" t="s">
        <v>8316</v>
      </c>
      <c r="S498" s="14">
        <f t="shared" si="30"/>
        <v>41680.93141203704</v>
      </c>
      <c r="T498" s="14">
        <f t="shared" si="31"/>
        <v>41620.93141203704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8"/>
        <v>0.6696428571428571</v>
      </c>
      <c r="P499" s="6">
        <f t="shared" si="29"/>
        <v>10</v>
      </c>
      <c r="Q499" t="s">
        <v>8310</v>
      </c>
      <c r="R499" s="10" t="s">
        <v>8316</v>
      </c>
      <c r="S499" s="14">
        <f t="shared" si="30"/>
        <v>41998.208333333328</v>
      </c>
      <c r="T499" s="14">
        <f t="shared" si="31"/>
        <v>41945.037789351853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8"/>
        <v>4.5985132395404564</v>
      </c>
      <c r="P500" s="6">
        <f t="shared" si="29"/>
        <v>136.09090909090909</v>
      </c>
      <c r="Q500" t="s">
        <v>8310</v>
      </c>
      <c r="R500" s="10" t="s">
        <v>8316</v>
      </c>
      <c r="S500" s="14">
        <f t="shared" si="30"/>
        <v>40900.762141203704</v>
      </c>
      <c r="T500" s="14">
        <f t="shared" si="31"/>
        <v>40858.762141203704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8"/>
        <v>9.5500000000000007</v>
      </c>
      <c r="P501" s="6">
        <f t="shared" si="29"/>
        <v>73.461538461538467</v>
      </c>
      <c r="Q501" t="s">
        <v>8310</v>
      </c>
      <c r="R501" s="10" t="s">
        <v>8316</v>
      </c>
      <c r="S501" s="14">
        <f t="shared" si="30"/>
        <v>40098.874305555553</v>
      </c>
      <c r="T501" s="14">
        <f t="shared" si="31"/>
        <v>40043.895462962959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8"/>
        <v>3.3076923076923079</v>
      </c>
      <c r="P502" s="6">
        <f t="shared" si="29"/>
        <v>53.75</v>
      </c>
      <c r="Q502" t="s">
        <v>8310</v>
      </c>
      <c r="R502" s="10" t="s">
        <v>8316</v>
      </c>
      <c r="S502" s="14">
        <f t="shared" si="30"/>
        <v>40306.927777777775</v>
      </c>
      <c r="T502" s="14">
        <f t="shared" si="31"/>
        <v>40247.886006944449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28"/>
        <v>0</v>
      </c>
      <c r="P503" s="6" t="e">
        <f t="shared" si="29"/>
        <v>#DIV/0!</v>
      </c>
      <c r="Q503" t="s">
        <v>8310</v>
      </c>
      <c r="R503" s="10" t="s">
        <v>8316</v>
      </c>
      <c r="S503" s="14">
        <f t="shared" si="30"/>
        <v>40733.234386574077</v>
      </c>
      <c r="T503" s="14">
        <f t="shared" si="31"/>
        <v>40703.234386574077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8"/>
        <v>1.1499999999999999</v>
      </c>
      <c r="P504" s="6">
        <f t="shared" si="29"/>
        <v>57.5</v>
      </c>
      <c r="Q504" t="s">
        <v>8310</v>
      </c>
      <c r="R504" s="10" t="s">
        <v>8316</v>
      </c>
      <c r="S504" s="14">
        <f t="shared" si="30"/>
        <v>40986.511863425927</v>
      </c>
      <c r="T504" s="14">
        <f t="shared" si="31"/>
        <v>40956.553530092591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8"/>
        <v>1.7538461538461538</v>
      </c>
      <c r="P505" s="6">
        <f t="shared" si="29"/>
        <v>12.666666666666666</v>
      </c>
      <c r="Q505" t="s">
        <v>8310</v>
      </c>
      <c r="R505" s="10" t="s">
        <v>8316</v>
      </c>
      <c r="S505" s="14">
        <f t="shared" si="30"/>
        <v>42021.526655092588</v>
      </c>
      <c r="T505" s="14">
        <f t="shared" si="31"/>
        <v>41991.526655092588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8"/>
        <v>1.3673469387755102</v>
      </c>
      <c r="P506" s="6">
        <f t="shared" si="29"/>
        <v>67</v>
      </c>
      <c r="Q506" t="s">
        <v>8310</v>
      </c>
      <c r="R506" s="10" t="s">
        <v>8316</v>
      </c>
      <c r="S506" s="14">
        <f t="shared" si="30"/>
        <v>41009.941979166666</v>
      </c>
      <c r="T506" s="14">
        <f t="shared" si="31"/>
        <v>40949.98364583333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8"/>
        <v>0.43333333333333329</v>
      </c>
      <c r="P507" s="6">
        <f t="shared" si="29"/>
        <v>3.7142857142857144</v>
      </c>
      <c r="Q507" t="s">
        <v>8310</v>
      </c>
      <c r="R507" s="10" t="s">
        <v>8316</v>
      </c>
      <c r="S507" s="14">
        <f t="shared" si="30"/>
        <v>42363.098217592589</v>
      </c>
      <c r="T507" s="14">
        <f t="shared" si="31"/>
        <v>42318.098217592589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8"/>
        <v>0.125</v>
      </c>
      <c r="P508" s="6">
        <f t="shared" si="29"/>
        <v>250</v>
      </c>
      <c r="Q508" t="s">
        <v>8310</v>
      </c>
      <c r="R508" s="10" t="s">
        <v>8316</v>
      </c>
      <c r="S508" s="14">
        <f t="shared" si="30"/>
        <v>41496.552314814813</v>
      </c>
      <c r="T508" s="14">
        <f t="shared" si="31"/>
        <v>41466.552314814813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8"/>
        <v>3.2</v>
      </c>
      <c r="P509" s="6">
        <f t="shared" si="29"/>
        <v>64</v>
      </c>
      <c r="Q509" t="s">
        <v>8310</v>
      </c>
      <c r="R509" s="10" t="s">
        <v>8316</v>
      </c>
      <c r="S509" s="14">
        <f t="shared" si="30"/>
        <v>41201.958993055552</v>
      </c>
      <c r="T509" s="14">
        <f t="shared" si="31"/>
        <v>41156.958993055552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8"/>
        <v>0.8</v>
      </c>
      <c r="P510" s="6">
        <f t="shared" si="29"/>
        <v>133.33333333333334</v>
      </c>
      <c r="Q510" t="s">
        <v>8310</v>
      </c>
      <c r="R510" s="10" t="s">
        <v>8316</v>
      </c>
      <c r="S510" s="14">
        <f t="shared" si="30"/>
        <v>41054.593055555553</v>
      </c>
      <c r="T510" s="14">
        <f t="shared" si="31"/>
        <v>40995.024317129632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8"/>
        <v>0.2</v>
      </c>
      <c r="P511" s="6">
        <f t="shared" si="29"/>
        <v>10</v>
      </c>
      <c r="Q511" t="s">
        <v>8310</v>
      </c>
      <c r="R511" s="10" t="s">
        <v>8316</v>
      </c>
      <c r="S511" s="14">
        <f t="shared" si="30"/>
        <v>42183.631597222222</v>
      </c>
      <c r="T511" s="14">
        <f t="shared" si="31"/>
        <v>42153.631597222222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28"/>
        <v>0</v>
      </c>
      <c r="P512" s="6" t="e">
        <f t="shared" si="29"/>
        <v>#DIV/0!</v>
      </c>
      <c r="Q512" t="s">
        <v>8310</v>
      </c>
      <c r="R512" s="10" t="s">
        <v>8316</v>
      </c>
      <c r="S512" s="14">
        <f t="shared" si="30"/>
        <v>42430.176377314812</v>
      </c>
      <c r="T512" s="14">
        <f t="shared" si="31"/>
        <v>42400.176377314812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8"/>
        <v>3</v>
      </c>
      <c r="P513" s="6">
        <f t="shared" si="29"/>
        <v>30</v>
      </c>
      <c r="Q513" t="s">
        <v>8310</v>
      </c>
      <c r="R513" s="10" t="s">
        <v>8316</v>
      </c>
      <c r="S513" s="14">
        <f t="shared" si="30"/>
        <v>41370.261365740742</v>
      </c>
      <c r="T513" s="14">
        <f t="shared" si="31"/>
        <v>41340.303032407406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ref="O514:O577" si="32">E514/D514*100</f>
        <v>0.13749999999999998</v>
      </c>
      <c r="P514" s="6">
        <f t="shared" ref="P514:P577" si="33">AVERAGE(E514/L514)</f>
        <v>5.5</v>
      </c>
      <c r="Q514" t="s">
        <v>8310</v>
      </c>
      <c r="R514" s="10" t="s">
        <v>8316</v>
      </c>
      <c r="S514" s="14">
        <f t="shared" ref="S514:S577" si="34">(((I514/60)/60)/24)+DATE(1970,1,1)</f>
        <v>42694.783877314811</v>
      </c>
      <c r="T514" s="14">
        <f t="shared" ref="T514:T577" si="35">(((J514/60)/60)/24)+DATE(1970,1,1)</f>
        <v>42649.742210648154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si="32"/>
        <v>13.923999999999999</v>
      </c>
      <c r="P515" s="6">
        <f t="shared" si="33"/>
        <v>102.38235294117646</v>
      </c>
      <c r="Q515" t="s">
        <v>8310</v>
      </c>
      <c r="R515" s="10" t="s">
        <v>8316</v>
      </c>
      <c r="S515" s="14">
        <f t="shared" si="34"/>
        <v>42597.291666666672</v>
      </c>
      <c r="T515" s="14">
        <f t="shared" si="35"/>
        <v>42552.653993055559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2"/>
        <v>3.3333333333333335</v>
      </c>
      <c r="P516" s="6">
        <f t="shared" si="33"/>
        <v>16.666666666666668</v>
      </c>
      <c r="Q516" t="s">
        <v>8310</v>
      </c>
      <c r="R516" s="10" t="s">
        <v>8316</v>
      </c>
      <c r="S516" s="14">
        <f t="shared" si="34"/>
        <v>41860.613969907405</v>
      </c>
      <c r="T516" s="14">
        <f t="shared" si="35"/>
        <v>41830.613969907405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2"/>
        <v>25.41340206185567</v>
      </c>
      <c r="P517" s="6">
        <f t="shared" si="33"/>
        <v>725.02941176470586</v>
      </c>
      <c r="Q517" t="s">
        <v>8310</v>
      </c>
      <c r="R517" s="10" t="s">
        <v>8316</v>
      </c>
      <c r="S517" s="14">
        <f t="shared" si="34"/>
        <v>42367.490752314814</v>
      </c>
      <c r="T517" s="14">
        <f t="shared" si="35"/>
        <v>42327.490752314814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2"/>
        <v>0</v>
      </c>
      <c r="P518" s="6" t="e">
        <f t="shared" si="33"/>
        <v>#DIV/0!</v>
      </c>
      <c r="Q518" t="s">
        <v>8310</v>
      </c>
      <c r="R518" s="10" t="s">
        <v>8316</v>
      </c>
      <c r="S518" s="14">
        <f t="shared" si="34"/>
        <v>42151.778703703705</v>
      </c>
      <c r="T518" s="14">
        <f t="shared" si="35"/>
        <v>42091.778703703705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2"/>
        <v>1.3666666666666667</v>
      </c>
      <c r="P519" s="6">
        <f t="shared" si="33"/>
        <v>68.333333333333329</v>
      </c>
      <c r="Q519" t="s">
        <v>8310</v>
      </c>
      <c r="R519" s="10" t="s">
        <v>8316</v>
      </c>
      <c r="S519" s="14">
        <f t="shared" si="34"/>
        <v>42768.615289351852</v>
      </c>
      <c r="T519" s="14">
        <f t="shared" si="35"/>
        <v>42738.615289351852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2"/>
        <v>0</v>
      </c>
      <c r="P520" s="6" t="e">
        <f t="shared" si="33"/>
        <v>#DIV/0!</v>
      </c>
      <c r="Q520" t="s">
        <v>8310</v>
      </c>
      <c r="R520" s="10" t="s">
        <v>8316</v>
      </c>
      <c r="S520" s="14">
        <f t="shared" si="34"/>
        <v>42253.615277777775</v>
      </c>
      <c r="T520" s="14">
        <f t="shared" si="35"/>
        <v>42223.616018518514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2"/>
        <v>22.881426547787683</v>
      </c>
      <c r="P521" s="6">
        <f t="shared" si="33"/>
        <v>39.228571428571428</v>
      </c>
      <c r="Q521" t="s">
        <v>8310</v>
      </c>
      <c r="R521" s="10" t="s">
        <v>8316</v>
      </c>
      <c r="S521" s="14">
        <f t="shared" si="34"/>
        <v>41248.391446759262</v>
      </c>
      <c r="T521" s="14">
        <f t="shared" si="35"/>
        <v>41218.391446759262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2"/>
        <v>102.1</v>
      </c>
      <c r="P522" s="6">
        <f t="shared" si="33"/>
        <v>150.14705882352942</v>
      </c>
      <c r="Q522" t="s">
        <v>8317</v>
      </c>
      <c r="R522" s="10" t="s">
        <v>8318</v>
      </c>
      <c r="S522" s="14">
        <f t="shared" si="34"/>
        <v>42348.702094907407</v>
      </c>
      <c r="T522" s="14">
        <f t="shared" si="35"/>
        <v>42318.702094907407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2"/>
        <v>104.64</v>
      </c>
      <c r="P523" s="6">
        <f t="shared" si="33"/>
        <v>93.428571428571431</v>
      </c>
      <c r="Q523" t="s">
        <v>8317</v>
      </c>
      <c r="R523" s="10" t="s">
        <v>8318</v>
      </c>
      <c r="S523" s="14">
        <f t="shared" si="34"/>
        <v>42675.207638888889</v>
      </c>
      <c r="T523" s="14">
        <f t="shared" si="35"/>
        <v>42646.092812499999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2"/>
        <v>114.66666666666667</v>
      </c>
      <c r="P524" s="6">
        <f t="shared" si="33"/>
        <v>110.96774193548387</v>
      </c>
      <c r="Q524" t="s">
        <v>8317</v>
      </c>
      <c r="R524" s="10" t="s">
        <v>8318</v>
      </c>
      <c r="S524" s="14">
        <f t="shared" si="34"/>
        <v>42449.999131944445</v>
      </c>
      <c r="T524" s="14">
        <f t="shared" si="35"/>
        <v>42430.040798611109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2"/>
        <v>120.6</v>
      </c>
      <c r="P525" s="6">
        <f t="shared" si="33"/>
        <v>71.785714285714292</v>
      </c>
      <c r="Q525" t="s">
        <v>8317</v>
      </c>
      <c r="R525" s="10" t="s">
        <v>8318</v>
      </c>
      <c r="S525" s="14">
        <f t="shared" si="34"/>
        <v>42268.13282407407</v>
      </c>
      <c r="T525" s="14">
        <f t="shared" si="35"/>
        <v>42238.13282407407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2"/>
        <v>108.67285714285715</v>
      </c>
      <c r="P526" s="6">
        <f t="shared" si="33"/>
        <v>29.258076923076924</v>
      </c>
      <c r="Q526" t="s">
        <v>8317</v>
      </c>
      <c r="R526" s="10" t="s">
        <v>8318</v>
      </c>
      <c r="S526" s="14">
        <f t="shared" si="34"/>
        <v>42522.717233796298</v>
      </c>
      <c r="T526" s="14">
        <f t="shared" si="35"/>
        <v>42492.717233796298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2"/>
        <v>100</v>
      </c>
      <c r="P527" s="6">
        <f t="shared" si="33"/>
        <v>1000</v>
      </c>
      <c r="Q527" t="s">
        <v>8317</v>
      </c>
      <c r="R527" s="10" t="s">
        <v>8318</v>
      </c>
      <c r="S527" s="14">
        <f t="shared" si="34"/>
        <v>41895.400937500002</v>
      </c>
      <c r="T527" s="14">
        <f t="shared" si="35"/>
        <v>41850.400937500002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2"/>
        <v>113.99999999999999</v>
      </c>
      <c r="P528" s="6">
        <f t="shared" si="33"/>
        <v>74.347826086956516</v>
      </c>
      <c r="Q528" t="s">
        <v>8317</v>
      </c>
      <c r="R528" s="10" t="s">
        <v>8318</v>
      </c>
      <c r="S528" s="14">
        <f t="shared" si="34"/>
        <v>42223.708333333328</v>
      </c>
      <c r="T528" s="14">
        <f t="shared" si="35"/>
        <v>42192.591944444444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2"/>
        <v>100.85</v>
      </c>
      <c r="P529" s="6">
        <f t="shared" si="33"/>
        <v>63.829113924050631</v>
      </c>
      <c r="Q529" t="s">
        <v>8317</v>
      </c>
      <c r="R529" s="10" t="s">
        <v>8318</v>
      </c>
      <c r="S529" s="14">
        <f t="shared" si="34"/>
        <v>42783.670138888891</v>
      </c>
      <c r="T529" s="14">
        <f t="shared" si="35"/>
        <v>42753.205625000002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2"/>
        <v>115.65217391304347</v>
      </c>
      <c r="P530" s="6">
        <f t="shared" si="33"/>
        <v>44.333333333333336</v>
      </c>
      <c r="Q530" t="s">
        <v>8317</v>
      </c>
      <c r="R530" s="10" t="s">
        <v>8318</v>
      </c>
      <c r="S530" s="14">
        <f t="shared" si="34"/>
        <v>42176.888888888891</v>
      </c>
      <c r="T530" s="14">
        <f t="shared" si="35"/>
        <v>42155.920219907406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2"/>
        <v>130.41666666666666</v>
      </c>
      <c r="P531" s="6">
        <f t="shared" si="33"/>
        <v>86.944444444444443</v>
      </c>
      <c r="Q531" t="s">
        <v>8317</v>
      </c>
      <c r="R531" s="10" t="s">
        <v>8318</v>
      </c>
      <c r="S531" s="14">
        <f t="shared" si="34"/>
        <v>42746.208333333328</v>
      </c>
      <c r="T531" s="14">
        <f t="shared" si="35"/>
        <v>42725.031180555554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2"/>
        <v>107.78267254038178</v>
      </c>
      <c r="P532" s="6">
        <f t="shared" si="33"/>
        <v>126.55172413793103</v>
      </c>
      <c r="Q532" t="s">
        <v>8317</v>
      </c>
      <c r="R532" s="10" t="s">
        <v>8318</v>
      </c>
      <c r="S532" s="14">
        <f t="shared" si="34"/>
        <v>42179.083333333328</v>
      </c>
      <c r="T532" s="14">
        <f t="shared" si="35"/>
        <v>42157.591064814813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2"/>
        <v>100</v>
      </c>
      <c r="P533" s="6">
        <f t="shared" si="33"/>
        <v>129.03225806451613</v>
      </c>
      <c r="Q533" t="s">
        <v>8317</v>
      </c>
      <c r="R533" s="10" t="s">
        <v>8318</v>
      </c>
      <c r="S533" s="14">
        <f t="shared" si="34"/>
        <v>42721.290972222225</v>
      </c>
      <c r="T533" s="14">
        <f t="shared" si="35"/>
        <v>42676.065150462964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2"/>
        <v>123.25</v>
      </c>
      <c r="P534" s="6">
        <f t="shared" si="33"/>
        <v>71.242774566473983</v>
      </c>
      <c r="Q534" t="s">
        <v>8317</v>
      </c>
      <c r="R534" s="10" t="s">
        <v>8318</v>
      </c>
      <c r="S534" s="14">
        <f t="shared" si="34"/>
        <v>42503.007037037038</v>
      </c>
      <c r="T534" s="14">
        <f t="shared" si="35"/>
        <v>42473.007037037038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2"/>
        <v>100.2</v>
      </c>
      <c r="P535" s="6">
        <f t="shared" si="33"/>
        <v>117.88235294117646</v>
      </c>
      <c r="Q535" t="s">
        <v>8317</v>
      </c>
      <c r="R535" s="10" t="s">
        <v>8318</v>
      </c>
      <c r="S535" s="14">
        <f t="shared" si="34"/>
        <v>42506.43478009259</v>
      </c>
      <c r="T535" s="14">
        <f t="shared" si="35"/>
        <v>42482.43478009259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2"/>
        <v>104.66666666666666</v>
      </c>
      <c r="P536" s="6">
        <f t="shared" si="33"/>
        <v>327.08333333333331</v>
      </c>
      <c r="Q536" t="s">
        <v>8317</v>
      </c>
      <c r="R536" s="10" t="s">
        <v>8318</v>
      </c>
      <c r="S536" s="14">
        <f t="shared" si="34"/>
        <v>42309.958333333328</v>
      </c>
      <c r="T536" s="14">
        <f t="shared" si="35"/>
        <v>42270.810995370368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2"/>
        <v>102.49999999999999</v>
      </c>
      <c r="P537" s="6">
        <f t="shared" si="33"/>
        <v>34.745762711864408</v>
      </c>
      <c r="Q537" t="s">
        <v>8317</v>
      </c>
      <c r="R537" s="10" t="s">
        <v>8318</v>
      </c>
      <c r="S537" s="14">
        <f t="shared" si="34"/>
        <v>42741.545196759253</v>
      </c>
      <c r="T537" s="14">
        <f t="shared" si="35"/>
        <v>42711.545196759253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2"/>
        <v>118.25757575757576</v>
      </c>
      <c r="P538" s="6">
        <f t="shared" si="33"/>
        <v>100.06410256410257</v>
      </c>
      <c r="Q538" t="s">
        <v>8317</v>
      </c>
      <c r="R538" s="10" t="s">
        <v>8318</v>
      </c>
      <c r="S538" s="14">
        <f t="shared" si="34"/>
        <v>42219.75</v>
      </c>
      <c r="T538" s="14">
        <f t="shared" si="35"/>
        <v>42179.344988425932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2"/>
        <v>120.5</v>
      </c>
      <c r="P539" s="6">
        <f t="shared" si="33"/>
        <v>40.847457627118644</v>
      </c>
      <c r="Q539" t="s">
        <v>8317</v>
      </c>
      <c r="R539" s="10" t="s">
        <v>8318</v>
      </c>
      <c r="S539" s="14">
        <f t="shared" si="34"/>
        <v>42312.810081018513</v>
      </c>
      <c r="T539" s="14">
        <f t="shared" si="35"/>
        <v>42282.768414351856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2"/>
        <v>302.42</v>
      </c>
      <c r="P540" s="6">
        <f t="shared" si="33"/>
        <v>252.01666666666668</v>
      </c>
      <c r="Q540" t="s">
        <v>8317</v>
      </c>
      <c r="R540" s="10" t="s">
        <v>8318</v>
      </c>
      <c r="S540" s="14">
        <f t="shared" si="34"/>
        <v>42503.794710648144</v>
      </c>
      <c r="T540" s="14">
        <f t="shared" si="35"/>
        <v>42473.794710648144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2"/>
        <v>100.64400000000001</v>
      </c>
      <c r="P541" s="6">
        <f t="shared" si="33"/>
        <v>25.161000000000001</v>
      </c>
      <c r="Q541" t="s">
        <v>8317</v>
      </c>
      <c r="R541" s="10" t="s">
        <v>8318</v>
      </c>
      <c r="S541" s="14">
        <f t="shared" si="34"/>
        <v>42556.049849537041</v>
      </c>
      <c r="T541" s="14">
        <f t="shared" si="35"/>
        <v>42535.049849537041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2"/>
        <v>6.6666666666666671E-3</v>
      </c>
      <c r="P542" s="6">
        <f t="shared" si="33"/>
        <v>1</v>
      </c>
      <c r="Q542" t="s">
        <v>8319</v>
      </c>
      <c r="R542" s="10" t="s">
        <v>8320</v>
      </c>
      <c r="S542" s="14">
        <f t="shared" si="34"/>
        <v>42039.817199074074</v>
      </c>
      <c r="T542" s="14">
        <f t="shared" si="35"/>
        <v>42009.817199074074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2"/>
        <v>0.55555555555555558</v>
      </c>
      <c r="P543" s="6">
        <f t="shared" si="33"/>
        <v>25</v>
      </c>
      <c r="Q543" t="s">
        <v>8319</v>
      </c>
      <c r="R543" s="10" t="s">
        <v>8320</v>
      </c>
      <c r="S543" s="14">
        <f t="shared" si="34"/>
        <v>42306.046689814815</v>
      </c>
      <c r="T543" s="14">
        <f t="shared" si="35"/>
        <v>42276.046689814815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2"/>
        <v>3.9999999999999996E-4</v>
      </c>
      <c r="P544" s="6">
        <f t="shared" si="33"/>
        <v>1</v>
      </c>
      <c r="Q544" t="s">
        <v>8319</v>
      </c>
      <c r="R544" s="10" t="s">
        <v>8320</v>
      </c>
      <c r="S544" s="14">
        <f t="shared" si="34"/>
        <v>42493.695787037039</v>
      </c>
      <c r="T544" s="14">
        <f t="shared" si="35"/>
        <v>42433.737453703703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2"/>
        <v>0.31818181818181818</v>
      </c>
      <c r="P545" s="6">
        <f t="shared" si="33"/>
        <v>35</v>
      </c>
      <c r="Q545" t="s">
        <v>8319</v>
      </c>
      <c r="R545" s="10" t="s">
        <v>8320</v>
      </c>
      <c r="S545" s="14">
        <f t="shared" si="34"/>
        <v>41944.092152777775</v>
      </c>
      <c r="T545" s="14">
        <f t="shared" si="35"/>
        <v>41914.092152777775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2"/>
        <v>1.2</v>
      </c>
      <c r="P546" s="6">
        <f t="shared" si="33"/>
        <v>3</v>
      </c>
      <c r="Q546" t="s">
        <v>8319</v>
      </c>
      <c r="R546" s="10" t="s">
        <v>8320</v>
      </c>
      <c r="S546" s="14">
        <f t="shared" si="34"/>
        <v>42555.656944444447</v>
      </c>
      <c r="T546" s="14">
        <f t="shared" si="35"/>
        <v>42525.656944444447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2"/>
        <v>27.383999999999997</v>
      </c>
      <c r="P547" s="6">
        <f t="shared" si="33"/>
        <v>402.70588235294116</v>
      </c>
      <c r="Q547" t="s">
        <v>8319</v>
      </c>
      <c r="R547" s="10" t="s">
        <v>8320</v>
      </c>
      <c r="S547" s="14">
        <f t="shared" si="34"/>
        <v>42323.634131944447</v>
      </c>
      <c r="T547" s="14">
        <f t="shared" si="35"/>
        <v>42283.592465277776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2"/>
        <v>8.666666666666667E-2</v>
      </c>
      <c r="P548" s="6">
        <f t="shared" si="33"/>
        <v>26</v>
      </c>
      <c r="Q548" t="s">
        <v>8319</v>
      </c>
      <c r="R548" s="10" t="s">
        <v>8320</v>
      </c>
      <c r="S548" s="14">
        <f t="shared" si="34"/>
        <v>42294.667997685188</v>
      </c>
      <c r="T548" s="14">
        <f t="shared" si="35"/>
        <v>42249.667997685188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2"/>
        <v>0</v>
      </c>
      <c r="P549" s="6" t="e">
        <f t="shared" si="33"/>
        <v>#DIV/0!</v>
      </c>
      <c r="Q549" t="s">
        <v>8319</v>
      </c>
      <c r="R549" s="10" t="s">
        <v>8320</v>
      </c>
      <c r="S549" s="14">
        <f t="shared" si="34"/>
        <v>42410.696342592593</v>
      </c>
      <c r="T549" s="14">
        <f t="shared" si="35"/>
        <v>42380.696342592593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2"/>
        <v>0.09</v>
      </c>
      <c r="P550" s="6">
        <f t="shared" si="33"/>
        <v>9</v>
      </c>
      <c r="Q550" t="s">
        <v>8319</v>
      </c>
      <c r="R550" s="10" t="s">
        <v>8320</v>
      </c>
      <c r="S550" s="14">
        <f t="shared" si="34"/>
        <v>42306.903333333335</v>
      </c>
      <c r="T550" s="14">
        <f t="shared" si="35"/>
        <v>42276.903333333335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2"/>
        <v>2.7199999999999998</v>
      </c>
      <c r="P551" s="6">
        <f t="shared" si="33"/>
        <v>8.5</v>
      </c>
      <c r="Q551" t="s">
        <v>8319</v>
      </c>
      <c r="R551" s="10" t="s">
        <v>8320</v>
      </c>
      <c r="S551" s="14">
        <f t="shared" si="34"/>
        <v>42193.636828703704</v>
      </c>
      <c r="T551" s="14">
        <f t="shared" si="35"/>
        <v>42163.636828703704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2"/>
        <v>0.70000000000000007</v>
      </c>
      <c r="P552" s="6">
        <f t="shared" si="33"/>
        <v>8.75</v>
      </c>
      <c r="Q552" t="s">
        <v>8319</v>
      </c>
      <c r="R552" s="10" t="s">
        <v>8320</v>
      </c>
      <c r="S552" s="14">
        <f t="shared" si="34"/>
        <v>42766.208333333328</v>
      </c>
      <c r="T552" s="14">
        <f t="shared" si="35"/>
        <v>42753.678761574076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2"/>
        <v>5.0413333333333332</v>
      </c>
      <c r="P553" s="6">
        <f t="shared" si="33"/>
        <v>135.03571428571428</v>
      </c>
      <c r="Q553" t="s">
        <v>8319</v>
      </c>
      <c r="R553" s="10" t="s">
        <v>8320</v>
      </c>
      <c r="S553" s="14">
        <f t="shared" si="34"/>
        <v>42217.745138888888</v>
      </c>
      <c r="T553" s="14">
        <f t="shared" si="35"/>
        <v>42173.275740740741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2"/>
        <v>0</v>
      </c>
      <c r="P554" s="6" t="e">
        <f t="shared" si="33"/>
        <v>#DIV/0!</v>
      </c>
      <c r="Q554" t="s">
        <v>8319</v>
      </c>
      <c r="R554" s="10" t="s">
        <v>8320</v>
      </c>
      <c r="S554" s="14">
        <f t="shared" si="34"/>
        <v>42378.616851851853</v>
      </c>
      <c r="T554" s="14">
        <f t="shared" si="35"/>
        <v>42318.616851851853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2"/>
        <v>0.49199999999999999</v>
      </c>
      <c r="P555" s="6">
        <f t="shared" si="33"/>
        <v>20.5</v>
      </c>
      <c r="Q555" t="s">
        <v>8319</v>
      </c>
      <c r="R555" s="10" t="s">
        <v>8320</v>
      </c>
      <c r="S555" s="14">
        <f t="shared" si="34"/>
        <v>41957.761469907404</v>
      </c>
      <c r="T555" s="14">
        <f t="shared" si="35"/>
        <v>41927.71980324074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2"/>
        <v>36.589147286821706</v>
      </c>
      <c r="P556" s="6">
        <f t="shared" si="33"/>
        <v>64.36363636363636</v>
      </c>
      <c r="Q556" t="s">
        <v>8319</v>
      </c>
      <c r="R556" s="10" t="s">
        <v>8320</v>
      </c>
      <c r="S556" s="14">
        <f t="shared" si="34"/>
        <v>41931.684861111113</v>
      </c>
      <c r="T556" s="14">
        <f t="shared" si="35"/>
        <v>41901.684861111113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2"/>
        <v>0</v>
      </c>
      <c r="P557" s="6" t="e">
        <f t="shared" si="33"/>
        <v>#DIV/0!</v>
      </c>
      <c r="Q557" t="s">
        <v>8319</v>
      </c>
      <c r="R557" s="10" t="s">
        <v>8320</v>
      </c>
      <c r="S557" s="14">
        <f t="shared" si="34"/>
        <v>42533.353506944448</v>
      </c>
      <c r="T557" s="14">
        <f t="shared" si="35"/>
        <v>42503.353506944448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2"/>
        <v>2.5</v>
      </c>
      <c r="P558" s="6">
        <f t="shared" si="33"/>
        <v>200</v>
      </c>
      <c r="Q558" t="s">
        <v>8319</v>
      </c>
      <c r="R558" s="10" t="s">
        <v>8320</v>
      </c>
      <c r="S558" s="14">
        <f t="shared" si="34"/>
        <v>42375.860150462962</v>
      </c>
      <c r="T558" s="14">
        <f t="shared" si="35"/>
        <v>42345.860150462962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2"/>
        <v>0.91066666666666674</v>
      </c>
      <c r="P559" s="6">
        <f t="shared" si="33"/>
        <v>68.3</v>
      </c>
      <c r="Q559" t="s">
        <v>8319</v>
      </c>
      <c r="R559" s="10" t="s">
        <v>8320</v>
      </c>
      <c r="S559" s="14">
        <f t="shared" si="34"/>
        <v>42706.983831018515</v>
      </c>
      <c r="T559" s="14">
        <f t="shared" si="35"/>
        <v>42676.942164351851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2"/>
        <v>0</v>
      </c>
      <c r="P560" s="6" t="e">
        <f t="shared" si="33"/>
        <v>#DIV/0!</v>
      </c>
      <c r="Q560" t="s">
        <v>8319</v>
      </c>
      <c r="R560" s="10" t="s">
        <v>8320</v>
      </c>
      <c r="S560" s="14">
        <f t="shared" si="34"/>
        <v>42087.841493055559</v>
      </c>
      <c r="T560" s="14">
        <f t="shared" si="35"/>
        <v>42057.883159722223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2"/>
        <v>2.0833333333333336E-2</v>
      </c>
      <c r="P561" s="6">
        <f t="shared" si="33"/>
        <v>50</v>
      </c>
      <c r="Q561" t="s">
        <v>8319</v>
      </c>
      <c r="R561" s="10" t="s">
        <v>8320</v>
      </c>
      <c r="S561" s="14">
        <f t="shared" si="34"/>
        <v>42351.283101851848</v>
      </c>
      <c r="T561" s="14">
        <f t="shared" si="35"/>
        <v>42321.283101851848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2"/>
        <v>1.2E-2</v>
      </c>
      <c r="P562" s="6">
        <f t="shared" si="33"/>
        <v>4</v>
      </c>
      <c r="Q562" t="s">
        <v>8319</v>
      </c>
      <c r="R562" s="10" t="s">
        <v>8320</v>
      </c>
      <c r="S562" s="14">
        <f t="shared" si="34"/>
        <v>41990.771354166667</v>
      </c>
      <c r="T562" s="14">
        <f t="shared" si="35"/>
        <v>41960.771354166667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2"/>
        <v>0.36666666666666664</v>
      </c>
      <c r="P563" s="6">
        <f t="shared" si="33"/>
        <v>27.5</v>
      </c>
      <c r="Q563" t="s">
        <v>8319</v>
      </c>
      <c r="R563" s="10" t="s">
        <v>8320</v>
      </c>
      <c r="S563" s="14">
        <f t="shared" si="34"/>
        <v>42303.658715277779</v>
      </c>
      <c r="T563" s="14">
        <f t="shared" si="35"/>
        <v>42268.658715277779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2"/>
        <v>0</v>
      </c>
      <c r="P564" s="6" t="e">
        <f t="shared" si="33"/>
        <v>#DIV/0!</v>
      </c>
      <c r="Q564" t="s">
        <v>8319</v>
      </c>
      <c r="R564" s="10" t="s">
        <v>8320</v>
      </c>
      <c r="S564" s="14">
        <f t="shared" si="34"/>
        <v>42722.389062500006</v>
      </c>
      <c r="T564" s="14">
        <f t="shared" si="35"/>
        <v>42692.389062500006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2"/>
        <v>9.0666666666666659E-2</v>
      </c>
      <c r="P565" s="6">
        <f t="shared" si="33"/>
        <v>34</v>
      </c>
      <c r="Q565" t="s">
        <v>8319</v>
      </c>
      <c r="R565" s="10" t="s">
        <v>8320</v>
      </c>
      <c r="S565" s="14">
        <f t="shared" si="34"/>
        <v>42052.069988425923</v>
      </c>
      <c r="T565" s="14">
        <f t="shared" si="35"/>
        <v>42022.069988425923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2"/>
        <v>5.5555555555555558E-3</v>
      </c>
      <c r="P566" s="6">
        <f t="shared" si="33"/>
        <v>1</v>
      </c>
      <c r="Q566" t="s">
        <v>8319</v>
      </c>
      <c r="R566" s="10" t="s">
        <v>8320</v>
      </c>
      <c r="S566" s="14">
        <f t="shared" si="34"/>
        <v>42441.942997685182</v>
      </c>
      <c r="T566" s="14">
        <f t="shared" si="35"/>
        <v>42411.942997685182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2"/>
        <v>0</v>
      </c>
      <c r="P567" s="6" t="e">
        <f t="shared" si="33"/>
        <v>#DIV/0!</v>
      </c>
      <c r="Q567" t="s">
        <v>8319</v>
      </c>
      <c r="R567" s="10" t="s">
        <v>8320</v>
      </c>
      <c r="S567" s="14">
        <f t="shared" si="34"/>
        <v>42195.785289351858</v>
      </c>
      <c r="T567" s="14">
        <f t="shared" si="35"/>
        <v>42165.785289351858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2"/>
        <v>0.02</v>
      </c>
      <c r="P568" s="6">
        <f t="shared" si="33"/>
        <v>1</v>
      </c>
      <c r="Q568" t="s">
        <v>8319</v>
      </c>
      <c r="R568" s="10" t="s">
        <v>8320</v>
      </c>
      <c r="S568" s="14">
        <f t="shared" si="34"/>
        <v>42565.68440972222</v>
      </c>
      <c r="T568" s="14">
        <f t="shared" si="35"/>
        <v>42535.68440972222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2"/>
        <v>0</v>
      </c>
      <c r="P569" s="6" t="e">
        <f t="shared" si="33"/>
        <v>#DIV/0!</v>
      </c>
      <c r="Q569" t="s">
        <v>8319</v>
      </c>
      <c r="R569" s="10" t="s">
        <v>8320</v>
      </c>
      <c r="S569" s="14">
        <f t="shared" si="34"/>
        <v>42005.842523148152</v>
      </c>
      <c r="T569" s="14">
        <f t="shared" si="35"/>
        <v>41975.842523148152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2"/>
        <v>1</v>
      </c>
      <c r="P570" s="6">
        <f t="shared" si="33"/>
        <v>49</v>
      </c>
      <c r="Q570" t="s">
        <v>8319</v>
      </c>
      <c r="R570" s="10" t="s">
        <v>8320</v>
      </c>
      <c r="S570" s="14">
        <f t="shared" si="34"/>
        <v>42385.458333333328</v>
      </c>
      <c r="T570" s="14">
        <f t="shared" si="35"/>
        <v>42348.9215625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2"/>
        <v>0.8</v>
      </c>
      <c r="P571" s="6">
        <f t="shared" si="33"/>
        <v>20</v>
      </c>
      <c r="Q571" t="s">
        <v>8319</v>
      </c>
      <c r="R571" s="10" t="s">
        <v>8320</v>
      </c>
      <c r="S571" s="14">
        <f t="shared" si="34"/>
        <v>42370.847361111111</v>
      </c>
      <c r="T571" s="14">
        <f t="shared" si="35"/>
        <v>42340.847361111111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2"/>
        <v>0.16705882352941176</v>
      </c>
      <c r="P572" s="6">
        <f t="shared" si="33"/>
        <v>142</v>
      </c>
      <c r="Q572" t="s">
        <v>8319</v>
      </c>
      <c r="R572" s="10" t="s">
        <v>8320</v>
      </c>
      <c r="S572" s="14">
        <f t="shared" si="34"/>
        <v>42418.798252314817</v>
      </c>
      <c r="T572" s="14">
        <f t="shared" si="35"/>
        <v>42388.798252314817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2"/>
        <v>0.42399999999999999</v>
      </c>
      <c r="P573" s="6">
        <f t="shared" si="33"/>
        <v>53</v>
      </c>
      <c r="Q573" t="s">
        <v>8319</v>
      </c>
      <c r="R573" s="10" t="s">
        <v>8320</v>
      </c>
      <c r="S573" s="14">
        <f t="shared" si="34"/>
        <v>42212.165972222225</v>
      </c>
      <c r="T573" s="14">
        <f t="shared" si="35"/>
        <v>42192.816238425927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2"/>
        <v>0</v>
      </c>
      <c r="P574" s="6" t="e">
        <f t="shared" si="33"/>
        <v>#DIV/0!</v>
      </c>
      <c r="Q574" t="s">
        <v>8319</v>
      </c>
      <c r="R574" s="10" t="s">
        <v>8320</v>
      </c>
      <c r="S574" s="14">
        <f t="shared" si="34"/>
        <v>42312.757962962962</v>
      </c>
      <c r="T574" s="14">
        <f t="shared" si="35"/>
        <v>42282.71629629629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2"/>
        <v>0.38925389253892539</v>
      </c>
      <c r="P575" s="6">
        <f t="shared" si="33"/>
        <v>38.444444444444443</v>
      </c>
      <c r="Q575" t="s">
        <v>8319</v>
      </c>
      <c r="R575" s="10" t="s">
        <v>8320</v>
      </c>
      <c r="S575" s="14">
        <f t="shared" si="34"/>
        <v>42022.05</v>
      </c>
      <c r="T575" s="14">
        <f t="shared" si="35"/>
        <v>41963.050127314811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2"/>
        <v>0.7155635062611807</v>
      </c>
      <c r="P576" s="6">
        <f t="shared" si="33"/>
        <v>20</v>
      </c>
      <c r="Q576" t="s">
        <v>8319</v>
      </c>
      <c r="R576" s="10" t="s">
        <v>8320</v>
      </c>
      <c r="S576" s="14">
        <f t="shared" si="34"/>
        <v>42662.443368055552</v>
      </c>
      <c r="T576" s="14">
        <f t="shared" si="35"/>
        <v>42632.443368055552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2"/>
        <v>0.43166666666666664</v>
      </c>
      <c r="P577" s="6">
        <f t="shared" si="33"/>
        <v>64.75</v>
      </c>
      <c r="Q577" t="s">
        <v>8319</v>
      </c>
      <c r="R577" s="10" t="s">
        <v>8320</v>
      </c>
      <c r="S577" s="14">
        <f t="shared" si="34"/>
        <v>42168.692627314813</v>
      </c>
      <c r="T577" s="14">
        <f t="shared" si="35"/>
        <v>42138.692627314813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ref="O578:O641" si="36">E578/D578*100</f>
        <v>1.25E-3</v>
      </c>
      <c r="P578" s="6">
        <f t="shared" ref="P578:P641" si="37">AVERAGE(E578/L578)</f>
        <v>1</v>
      </c>
      <c r="Q578" t="s">
        <v>8319</v>
      </c>
      <c r="R578" s="10" t="s">
        <v>8320</v>
      </c>
      <c r="S578" s="14">
        <f t="shared" ref="S578:S641" si="38">(((I578/60)/60)/24)+DATE(1970,1,1)</f>
        <v>42091.43</v>
      </c>
      <c r="T578" s="14">
        <f t="shared" ref="T578:T641" si="39">(((J578/60)/60)/24)+DATE(1970,1,1)</f>
        <v>42031.471666666665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si="36"/>
        <v>0.2</v>
      </c>
      <c r="P579" s="6">
        <f t="shared" si="37"/>
        <v>10</v>
      </c>
      <c r="Q579" t="s">
        <v>8319</v>
      </c>
      <c r="R579" s="10" t="s">
        <v>8320</v>
      </c>
      <c r="S579" s="14">
        <f t="shared" si="38"/>
        <v>42510.589143518519</v>
      </c>
      <c r="T579" s="14">
        <f t="shared" si="39"/>
        <v>42450.589143518519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6"/>
        <v>1.12E-2</v>
      </c>
      <c r="P580" s="6">
        <f t="shared" si="37"/>
        <v>2</v>
      </c>
      <c r="Q580" t="s">
        <v>8319</v>
      </c>
      <c r="R580" s="10" t="s">
        <v>8320</v>
      </c>
      <c r="S580" s="14">
        <f t="shared" si="38"/>
        <v>42254.578622685185</v>
      </c>
      <c r="T580" s="14">
        <f t="shared" si="39"/>
        <v>42230.578622685185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6"/>
        <v>1.4583333333333333</v>
      </c>
      <c r="P581" s="6">
        <f t="shared" si="37"/>
        <v>35</v>
      </c>
      <c r="Q581" t="s">
        <v>8319</v>
      </c>
      <c r="R581" s="10" t="s">
        <v>8320</v>
      </c>
      <c r="S581" s="14">
        <f t="shared" si="38"/>
        <v>41998.852118055554</v>
      </c>
      <c r="T581" s="14">
        <f t="shared" si="39"/>
        <v>41968.852118055554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6"/>
        <v>3.3333333333333333E-2</v>
      </c>
      <c r="P582" s="6">
        <f t="shared" si="37"/>
        <v>1</v>
      </c>
      <c r="Q582" t="s">
        <v>8319</v>
      </c>
      <c r="R582" s="10" t="s">
        <v>8320</v>
      </c>
      <c r="S582" s="14">
        <f t="shared" si="38"/>
        <v>42635.908182870371</v>
      </c>
      <c r="T582" s="14">
        <f t="shared" si="39"/>
        <v>42605.908182870371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6"/>
        <v>0</v>
      </c>
      <c r="P583" s="6" t="e">
        <f t="shared" si="37"/>
        <v>#DIV/0!</v>
      </c>
      <c r="Q583" t="s">
        <v>8319</v>
      </c>
      <c r="R583" s="10" t="s">
        <v>8320</v>
      </c>
      <c r="S583" s="14">
        <f t="shared" si="38"/>
        <v>42218.012777777782</v>
      </c>
      <c r="T583" s="14">
        <f t="shared" si="39"/>
        <v>42188.012777777782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6"/>
        <v>0</v>
      </c>
      <c r="P584" s="6" t="e">
        <f t="shared" si="37"/>
        <v>#DIV/0!</v>
      </c>
      <c r="Q584" t="s">
        <v>8319</v>
      </c>
      <c r="R584" s="10" t="s">
        <v>8320</v>
      </c>
      <c r="S584" s="14">
        <f t="shared" si="38"/>
        <v>42078.75</v>
      </c>
      <c r="T584" s="14">
        <f t="shared" si="39"/>
        <v>42055.739803240736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6"/>
        <v>1.1111111111111112E-2</v>
      </c>
      <c r="P585" s="6">
        <f t="shared" si="37"/>
        <v>1</v>
      </c>
      <c r="Q585" t="s">
        <v>8319</v>
      </c>
      <c r="R585" s="10" t="s">
        <v>8320</v>
      </c>
      <c r="S585" s="14">
        <f t="shared" si="38"/>
        <v>42082.896840277783</v>
      </c>
      <c r="T585" s="14">
        <f t="shared" si="39"/>
        <v>42052.93850694444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6"/>
        <v>1</v>
      </c>
      <c r="P586" s="6">
        <f t="shared" si="37"/>
        <v>5</v>
      </c>
      <c r="Q586" t="s">
        <v>8319</v>
      </c>
      <c r="R586" s="10" t="s">
        <v>8320</v>
      </c>
      <c r="S586" s="14">
        <f t="shared" si="38"/>
        <v>42079.674953703703</v>
      </c>
      <c r="T586" s="14">
        <f t="shared" si="39"/>
        <v>42049.716620370367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6"/>
        <v>0</v>
      </c>
      <c r="P587" s="6" t="e">
        <f t="shared" si="37"/>
        <v>#DIV/0!</v>
      </c>
      <c r="Q587" t="s">
        <v>8319</v>
      </c>
      <c r="R587" s="10" t="s">
        <v>8320</v>
      </c>
      <c r="S587" s="14">
        <f t="shared" si="38"/>
        <v>42339</v>
      </c>
      <c r="T587" s="14">
        <f t="shared" si="39"/>
        <v>42283.3909375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6"/>
        <v>0.55999999999999994</v>
      </c>
      <c r="P588" s="6">
        <f t="shared" si="37"/>
        <v>14</v>
      </c>
      <c r="Q588" t="s">
        <v>8319</v>
      </c>
      <c r="R588" s="10" t="s">
        <v>8320</v>
      </c>
      <c r="S588" s="14">
        <f t="shared" si="38"/>
        <v>42050.854247685187</v>
      </c>
      <c r="T588" s="14">
        <f t="shared" si="39"/>
        <v>42020.854247685187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6"/>
        <v>9.0833333333333339</v>
      </c>
      <c r="P589" s="6">
        <f t="shared" si="37"/>
        <v>389.28571428571428</v>
      </c>
      <c r="Q589" t="s">
        <v>8319</v>
      </c>
      <c r="R589" s="10" t="s">
        <v>8320</v>
      </c>
      <c r="S589" s="14">
        <f t="shared" si="38"/>
        <v>42110.757326388892</v>
      </c>
      <c r="T589" s="14">
        <f t="shared" si="39"/>
        <v>42080.757326388892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6"/>
        <v>3.3444444444444441</v>
      </c>
      <c r="P590" s="6">
        <f t="shared" si="37"/>
        <v>150.5</v>
      </c>
      <c r="Q590" t="s">
        <v>8319</v>
      </c>
      <c r="R590" s="10" t="s">
        <v>8320</v>
      </c>
      <c r="S590" s="14">
        <f t="shared" si="38"/>
        <v>42691.811180555553</v>
      </c>
      <c r="T590" s="14">
        <f t="shared" si="39"/>
        <v>42631.769513888896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6"/>
        <v>1.3333333333333334E-2</v>
      </c>
      <c r="P591" s="6">
        <f t="shared" si="37"/>
        <v>1</v>
      </c>
      <c r="Q591" t="s">
        <v>8319</v>
      </c>
      <c r="R591" s="10" t="s">
        <v>8320</v>
      </c>
      <c r="S591" s="14">
        <f t="shared" si="38"/>
        <v>42193.614571759259</v>
      </c>
      <c r="T591" s="14">
        <f t="shared" si="39"/>
        <v>42178.614571759259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6"/>
        <v>4.46</v>
      </c>
      <c r="P592" s="6">
        <f t="shared" si="37"/>
        <v>24.777777777777779</v>
      </c>
      <c r="Q592" t="s">
        <v>8319</v>
      </c>
      <c r="R592" s="10" t="s">
        <v>8320</v>
      </c>
      <c r="S592" s="14">
        <f t="shared" si="38"/>
        <v>42408.542361111111</v>
      </c>
      <c r="T592" s="14">
        <f t="shared" si="39"/>
        <v>42377.554756944446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6"/>
        <v>6.0999999999999999E-2</v>
      </c>
      <c r="P593" s="6">
        <f t="shared" si="37"/>
        <v>30.5</v>
      </c>
      <c r="Q593" t="s">
        <v>8319</v>
      </c>
      <c r="R593" s="10" t="s">
        <v>8320</v>
      </c>
      <c r="S593" s="14">
        <f t="shared" si="38"/>
        <v>42207.543171296296</v>
      </c>
      <c r="T593" s="14">
        <f t="shared" si="39"/>
        <v>42177.543171296296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6"/>
        <v>3.3333333333333335</v>
      </c>
      <c r="P594" s="6">
        <f t="shared" si="37"/>
        <v>250</v>
      </c>
      <c r="Q594" t="s">
        <v>8319</v>
      </c>
      <c r="R594" s="10" t="s">
        <v>8320</v>
      </c>
      <c r="S594" s="14">
        <f t="shared" si="38"/>
        <v>41976.232175925921</v>
      </c>
      <c r="T594" s="14">
        <f t="shared" si="39"/>
        <v>41946.232175925928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6"/>
        <v>23</v>
      </c>
      <c r="P595" s="6">
        <f t="shared" si="37"/>
        <v>16.428571428571427</v>
      </c>
      <c r="Q595" t="s">
        <v>8319</v>
      </c>
      <c r="R595" s="10" t="s">
        <v>8320</v>
      </c>
      <c r="S595" s="14">
        <f t="shared" si="38"/>
        <v>42100.635937500003</v>
      </c>
      <c r="T595" s="14">
        <f t="shared" si="39"/>
        <v>42070.677604166667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6"/>
        <v>0.104</v>
      </c>
      <c r="P596" s="6">
        <f t="shared" si="37"/>
        <v>13</v>
      </c>
      <c r="Q596" t="s">
        <v>8319</v>
      </c>
      <c r="R596" s="10" t="s">
        <v>8320</v>
      </c>
      <c r="S596" s="14">
        <f t="shared" si="38"/>
        <v>42476.780162037037</v>
      </c>
      <c r="T596" s="14">
        <f t="shared" si="39"/>
        <v>42446.780162037037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6"/>
        <v>0.42599999999999999</v>
      </c>
      <c r="P597" s="6">
        <f t="shared" si="37"/>
        <v>53.25</v>
      </c>
      <c r="Q597" t="s">
        <v>8319</v>
      </c>
      <c r="R597" s="10" t="s">
        <v>8320</v>
      </c>
      <c r="S597" s="14">
        <f t="shared" si="38"/>
        <v>42128.069884259254</v>
      </c>
      <c r="T597" s="14">
        <f t="shared" si="39"/>
        <v>42083.069884259254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6"/>
        <v>0.03</v>
      </c>
      <c r="P598" s="6">
        <f t="shared" si="37"/>
        <v>3</v>
      </c>
      <c r="Q598" t="s">
        <v>8319</v>
      </c>
      <c r="R598" s="10" t="s">
        <v>8320</v>
      </c>
      <c r="S598" s="14">
        <f t="shared" si="38"/>
        <v>42676.896898148145</v>
      </c>
      <c r="T598" s="14">
        <f t="shared" si="39"/>
        <v>42646.896898148145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6"/>
        <v>0.26666666666666666</v>
      </c>
      <c r="P599" s="6">
        <f t="shared" si="37"/>
        <v>10</v>
      </c>
      <c r="Q599" t="s">
        <v>8319</v>
      </c>
      <c r="R599" s="10" t="s">
        <v>8320</v>
      </c>
      <c r="S599" s="14">
        <f t="shared" si="38"/>
        <v>42582.666666666672</v>
      </c>
      <c r="T599" s="14">
        <f t="shared" si="39"/>
        <v>42545.705266203702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6"/>
        <v>34</v>
      </c>
      <c r="P600" s="6">
        <f t="shared" si="37"/>
        <v>121.42857142857143</v>
      </c>
      <c r="Q600" t="s">
        <v>8319</v>
      </c>
      <c r="R600" s="10" t="s">
        <v>8320</v>
      </c>
      <c r="S600" s="14">
        <f t="shared" si="38"/>
        <v>41978.00209490741</v>
      </c>
      <c r="T600" s="14">
        <f t="shared" si="39"/>
        <v>41948.00209490741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6"/>
        <v>6.2E-2</v>
      </c>
      <c r="P601" s="6">
        <f t="shared" si="37"/>
        <v>15.5</v>
      </c>
      <c r="Q601" t="s">
        <v>8319</v>
      </c>
      <c r="R601" s="10" t="s">
        <v>8320</v>
      </c>
      <c r="S601" s="14">
        <f t="shared" si="38"/>
        <v>42071.636111111111</v>
      </c>
      <c r="T601" s="14">
        <f t="shared" si="39"/>
        <v>42047.812523148154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6"/>
        <v>2</v>
      </c>
      <c r="P602" s="6">
        <f t="shared" si="37"/>
        <v>100</v>
      </c>
      <c r="Q602" t="s">
        <v>8319</v>
      </c>
      <c r="R602" s="10" t="s">
        <v>8320</v>
      </c>
      <c r="S602" s="14">
        <f t="shared" si="38"/>
        <v>42133.798171296294</v>
      </c>
      <c r="T602" s="14">
        <f t="shared" si="39"/>
        <v>42073.798171296294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6"/>
        <v>1.4000000000000001</v>
      </c>
      <c r="P603" s="6">
        <f t="shared" si="37"/>
        <v>23.333333333333332</v>
      </c>
      <c r="Q603" t="s">
        <v>8319</v>
      </c>
      <c r="R603" s="10" t="s">
        <v>8320</v>
      </c>
      <c r="S603" s="14">
        <f t="shared" si="38"/>
        <v>41999.858090277776</v>
      </c>
      <c r="T603" s="14">
        <f t="shared" si="39"/>
        <v>41969.858090277776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6"/>
        <v>0</v>
      </c>
      <c r="P604" s="6" t="e">
        <f t="shared" si="37"/>
        <v>#DIV/0!</v>
      </c>
      <c r="Q604" t="s">
        <v>8319</v>
      </c>
      <c r="R604" s="10" t="s">
        <v>8320</v>
      </c>
      <c r="S604" s="14">
        <f t="shared" si="38"/>
        <v>42173.79415509259</v>
      </c>
      <c r="T604" s="14">
        <f t="shared" si="39"/>
        <v>42143.79415509259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6"/>
        <v>3.9334666666666664</v>
      </c>
      <c r="P605" s="6">
        <f t="shared" si="37"/>
        <v>45.386153846153846</v>
      </c>
      <c r="Q605" t="s">
        <v>8319</v>
      </c>
      <c r="R605" s="10" t="s">
        <v>8320</v>
      </c>
      <c r="S605" s="14">
        <f t="shared" si="38"/>
        <v>41865.639155092591</v>
      </c>
      <c r="T605" s="14">
        <f t="shared" si="39"/>
        <v>41835.639155092591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6"/>
        <v>0</v>
      </c>
      <c r="P606" s="6" t="e">
        <f t="shared" si="37"/>
        <v>#DIV/0!</v>
      </c>
      <c r="Q606" t="s">
        <v>8319</v>
      </c>
      <c r="R606" s="10" t="s">
        <v>8320</v>
      </c>
      <c r="S606" s="14">
        <f t="shared" si="38"/>
        <v>41879.035370370373</v>
      </c>
      <c r="T606" s="14">
        <f t="shared" si="39"/>
        <v>41849.035370370373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6"/>
        <v>2.62</v>
      </c>
      <c r="P607" s="6">
        <f t="shared" si="37"/>
        <v>16.375</v>
      </c>
      <c r="Q607" t="s">
        <v>8319</v>
      </c>
      <c r="R607" s="10" t="s">
        <v>8320</v>
      </c>
      <c r="S607" s="14">
        <f t="shared" si="38"/>
        <v>42239.357731481476</v>
      </c>
      <c r="T607" s="14">
        <f t="shared" si="39"/>
        <v>42194.357731481476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6"/>
        <v>0.2</v>
      </c>
      <c r="P608" s="6">
        <f t="shared" si="37"/>
        <v>10</v>
      </c>
      <c r="Q608" t="s">
        <v>8319</v>
      </c>
      <c r="R608" s="10" t="s">
        <v>8320</v>
      </c>
      <c r="S608" s="14">
        <f t="shared" si="38"/>
        <v>42148.625</v>
      </c>
      <c r="T608" s="14">
        <f t="shared" si="39"/>
        <v>42102.650567129633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6"/>
        <v>0</v>
      </c>
      <c r="P609" s="6" t="e">
        <f t="shared" si="37"/>
        <v>#DIV/0!</v>
      </c>
      <c r="Q609" t="s">
        <v>8319</v>
      </c>
      <c r="R609" s="10" t="s">
        <v>8320</v>
      </c>
      <c r="S609" s="14">
        <f t="shared" si="38"/>
        <v>42330.867314814815</v>
      </c>
      <c r="T609" s="14">
        <f t="shared" si="39"/>
        <v>42300.825648148151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6"/>
        <v>0.97400000000000009</v>
      </c>
      <c r="P610" s="6">
        <f t="shared" si="37"/>
        <v>292.2</v>
      </c>
      <c r="Q610" t="s">
        <v>8319</v>
      </c>
      <c r="R610" s="10" t="s">
        <v>8320</v>
      </c>
      <c r="S610" s="14">
        <f t="shared" si="38"/>
        <v>42170.921064814815</v>
      </c>
      <c r="T610" s="14">
        <f t="shared" si="39"/>
        <v>42140.921064814815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6"/>
        <v>0.64102564102564097</v>
      </c>
      <c r="P611" s="6">
        <f t="shared" si="37"/>
        <v>5</v>
      </c>
      <c r="Q611" t="s">
        <v>8319</v>
      </c>
      <c r="R611" s="10" t="s">
        <v>8320</v>
      </c>
      <c r="S611" s="14">
        <f t="shared" si="38"/>
        <v>42337.075740740736</v>
      </c>
      <c r="T611" s="14">
        <f t="shared" si="39"/>
        <v>42307.034074074079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6"/>
        <v>0</v>
      </c>
      <c r="P612" s="6" t="e">
        <f t="shared" si="37"/>
        <v>#DIV/0!</v>
      </c>
      <c r="Q612" t="s">
        <v>8319</v>
      </c>
      <c r="R612" s="10" t="s">
        <v>8320</v>
      </c>
      <c r="S612" s="14">
        <f t="shared" si="38"/>
        <v>42116.83085648148</v>
      </c>
      <c r="T612" s="14">
        <f t="shared" si="39"/>
        <v>42086.83085648148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6"/>
        <v>0</v>
      </c>
      <c r="P613" s="6" t="e">
        <f t="shared" si="37"/>
        <v>#DIV/0!</v>
      </c>
      <c r="Q613" t="s">
        <v>8319</v>
      </c>
      <c r="R613" s="10" t="s">
        <v>8320</v>
      </c>
      <c r="S613" s="14">
        <f t="shared" si="38"/>
        <v>42388.560613425929</v>
      </c>
      <c r="T613" s="14">
        <f t="shared" si="39"/>
        <v>42328.560613425929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6"/>
        <v>0</v>
      </c>
      <c r="P614" s="6" t="e">
        <f t="shared" si="37"/>
        <v>#DIV/0!</v>
      </c>
      <c r="Q614" t="s">
        <v>8319</v>
      </c>
      <c r="R614" s="10" t="s">
        <v>8320</v>
      </c>
      <c r="S614" s="14">
        <f t="shared" si="38"/>
        <v>42615.031782407401</v>
      </c>
      <c r="T614" s="14">
        <f t="shared" si="39"/>
        <v>42585.031782407401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6"/>
        <v>21.363333333333333</v>
      </c>
      <c r="P615" s="6">
        <f t="shared" si="37"/>
        <v>105.93388429752066</v>
      </c>
      <c r="Q615" t="s">
        <v>8319</v>
      </c>
      <c r="R615" s="10" t="s">
        <v>8320</v>
      </c>
      <c r="S615" s="14">
        <f t="shared" si="38"/>
        <v>42278.207638888889</v>
      </c>
      <c r="T615" s="14">
        <f t="shared" si="39"/>
        <v>42247.496759259258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6"/>
        <v>0</v>
      </c>
      <c r="P616" s="6" t="e">
        <f t="shared" si="37"/>
        <v>#DIV/0!</v>
      </c>
      <c r="Q616" t="s">
        <v>8319</v>
      </c>
      <c r="R616" s="10" t="s">
        <v>8320</v>
      </c>
      <c r="S616" s="14">
        <f t="shared" si="38"/>
        <v>42545.061805555553</v>
      </c>
      <c r="T616" s="14">
        <f t="shared" si="39"/>
        <v>42515.061805555553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6"/>
        <v>0</v>
      </c>
      <c r="P617" s="6" t="e">
        <f t="shared" si="37"/>
        <v>#DIV/0!</v>
      </c>
      <c r="Q617" t="s">
        <v>8319</v>
      </c>
      <c r="R617" s="10" t="s">
        <v>8320</v>
      </c>
      <c r="S617" s="14">
        <f t="shared" si="38"/>
        <v>42272.122210648144</v>
      </c>
      <c r="T617" s="14">
        <f t="shared" si="39"/>
        <v>42242.122210648144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6"/>
        <v>0</v>
      </c>
      <c r="P618" s="6" t="e">
        <f t="shared" si="37"/>
        <v>#DIV/0!</v>
      </c>
      <c r="Q618" t="s">
        <v>8319</v>
      </c>
      <c r="R618" s="10" t="s">
        <v>8320</v>
      </c>
      <c r="S618" s="14">
        <f t="shared" si="38"/>
        <v>42791.376238425932</v>
      </c>
      <c r="T618" s="14">
        <f t="shared" si="39"/>
        <v>42761.376238425932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6"/>
        <v>3</v>
      </c>
      <c r="P619" s="6">
        <f t="shared" si="37"/>
        <v>20</v>
      </c>
      <c r="Q619" t="s">
        <v>8319</v>
      </c>
      <c r="R619" s="10" t="s">
        <v>8320</v>
      </c>
      <c r="S619" s="14">
        <f t="shared" si="38"/>
        <v>42132.343090277776</v>
      </c>
      <c r="T619" s="14">
        <f t="shared" si="39"/>
        <v>42087.343090277776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6"/>
        <v>0</v>
      </c>
      <c r="P620" s="6" t="e">
        <f t="shared" si="37"/>
        <v>#DIV/0!</v>
      </c>
      <c r="Q620" t="s">
        <v>8319</v>
      </c>
      <c r="R620" s="10" t="s">
        <v>8320</v>
      </c>
      <c r="S620" s="14">
        <f t="shared" si="38"/>
        <v>42347.810219907406</v>
      </c>
      <c r="T620" s="14">
        <f t="shared" si="39"/>
        <v>42317.810219907406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6"/>
        <v>3.9999999999999996E-5</v>
      </c>
      <c r="P621" s="6">
        <f t="shared" si="37"/>
        <v>1</v>
      </c>
      <c r="Q621" t="s">
        <v>8319</v>
      </c>
      <c r="R621" s="10" t="s">
        <v>8320</v>
      </c>
      <c r="S621" s="14">
        <f t="shared" si="38"/>
        <v>41968.692013888889</v>
      </c>
      <c r="T621" s="14">
        <f t="shared" si="39"/>
        <v>41908.650347222225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6"/>
        <v>1</v>
      </c>
      <c r="P622" s="6">
        <f t="shared" si="37"/>
        <v>300</v>
      </c>
      <c r="Q622" t="s">
        <v>8319</v>
      </c>
      <c r="R622" s="10" t="s">
        <v>8320</v>
      </c>
      <c r="S622" s="14">
        <f t="shared" si="38"/>
        <v>41876.716874999998</v>
      </c>
      <c r="T622" s="14">
        <f t="shared" si="39"/>
        <v>41831.716874999998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6"/>
        <v>1.044</v>
      </c>
      <c r="P623" s="6">
        <f t="shared" si="37"/>
        <v>87</v>
      </c>
      <c r="Q623" t="s">
        <v>8319</v>
      </c>
      <c r="R623" s="10" t="s">
        <v>8320</v>
      </c>
      <c r="S623" s="14">
        <f t="shared" si="38"/>
        <v>42558.987696759257</v>
      </c>
      <c r="T623" s="14">
        <f t="shared" si="39"/>
        <v>42528.987696759257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6"/>
        <v>5.6833333333333336</v>
      </c>
      <c r="P624" s="6">
        <f t="shared" si="37"/>
        <v>37.888888888888886</v>
      </c>
      <c r="Q624" t="s">
        <v>8319</v>
      </c>
      <c r="R624" s="10" t="s">
        <v>8320</v>
      </c>
      <c r="S624" s="14">
        <f t="shared" si="38"/>
        <v>42552.774745370371</v>
      </c>
      <c r="T624" s="14">
        <f t="shared" si="39"/>
        <v>42532.774745370371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6"/>
        <v>0</v>
      </c>
      <c r="P625" s="6" t="e">
        <f t="shared" si="37"/>
        <v>#DIV/0!</v>
      </c>
      <c r="Q625" t="s">
        <v>8319</v>
      </c>
      <c r="R625" s="10" t="s">
        <v>8320</v>
      </c>
      <c r="S625" s="14">
        <f t="shared" si="38"/>
        <v>42152.009224537032</v>
      </c>
      <c r="T625" s="14">
        <f t="shared" si="39"/>
        <v>42122.009224537032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6"/>
        <v>0</v>
      </c>
      <c r="P626" s="6" t="e">
        <f t="shared" si="37"/>
        <v>#DIV/0!</v>
      </c>
      <c r="Q626" t="s">
        <v>8319</v>
      </c>
      <c r="R626" s="10" t="s">
        <v>8320</v>
      </c>
      <c r="S626" s="14">
        <f t="shared" si="38"/>
        <v>42138.988900462966</v>
      </c>
      <c r="T626" s="14">
        <f t="shared" si="39"/>
        <v>42108.988900462966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6"/>
        <v>0</v>
      </c>
      <c r="P627" s="6" t="e">
        <f t="shared" si="37"/>
        <v>#DIV/0!</v>
      </c>
      <c r="Q627" t="s">
        <v>8319</v>
      </c>
      <c r="R627" s="10" t="s">
        <v>8320</v>
      </c>
      <c r="S627" s="14">
        <f t="shared" si="38"/>
        <v>42820.853900462964</v>
      </c>
      <c r="T627" s="14">
        <f t="shared" si="39"/>
        <v>42790.895567129628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6"/>
        <v>17.380000000000003</v>
      </c>
      <c r="P628" s="6">
        <f t="shared" si="37"/>
        <v>111.41025641025641</v>
      </c>
      <c r="Q628" t="s">
        <v>8319</v>
      </c>
      <c r="R628" s="10" t="s">
        <v>8320</v>
      </c>
      <c r="S628" s="14">
        <f t="shared" si="38"/>
        <v>42231.556944444441</v>
      </c>
      <c r="T628" s="14">
        <f t="shared" si="39"/>
        <v>42198.559479166666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6"/>
        <v>0.02</v>
      </c>
      <c r="P629" s="6">
        <f t="shared" si="37"/>
        <v>90</v>
      </c>
      <c r="Q629" t="s">
        <v>8319</v>
      </c>
      <c r="R629" s="10" t="s">
        <v>8320</v>
      </c>
      <c r="S629" s="14">
        <f t="shared" si="38"/>
        <v>42443.958333333328</v>
      </c>
      <c r="T629" s="14">
        <f t="shared" si="39"/>
        <v>42384.306840277779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6"/>
        <v>0</v>
      </c>
      <c r="P630" s="6" t="e">
        <f t="shared" si="37"/>
        <v>#DIV/0!</v>
      </c>
      <c r="Q630" t="s">
        <v>8319</v>
      </c>
      <c r="R630" s="10" t="s">
        <v>8320</v>
      </c>
      <c r="S630" s="14">
        <f t="shared" si="38"/>
        <v>41833.692789351851</v>
      </c>
      <c r="T630" s="14">
        <f t="shared" si="39"/>
        <v>41803.692789351851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6"/>
        <v>0.17500000000000002</v>
      </c>
      <c r="P631" s="6">
        <f t="shared" si="37"/>
        <v>116.66666666666667</v>
      </c>
      <c r="Q631" t="s">
        <v>8319</v>
      </c>
      <c r="R631" s="10" t="s">
        <v>8320</v>
      </c>
      <c r="S631" s="14">
        <f t="shared" si="38"/>
        <v>42504.637824074074</v>
      </c>
      <c r="T631" s="14">
        <f t="shared" si="39"/>
        <v>42474.637824074074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6"/>
        <v>8.3340278356529712E-2</v>
      </c>
      <c r="P632" s="6">
        <f t="shared" si="37"/>
        <v>10</v>
      </c>
      <c r="Q632" t="s">
        <v>8319</v>
      </c>
      <c r="R632" s="10" t="s">
        <v>8320</v>
      </c>
      <c r="S632" s="14">
        <f t="shared" si="38"/>
        <v>42253.215277777781</v>
      </c>
      <c r="T632" s="14">
        <f t="shared" si="39"/>
        <v>42223.619456018518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6"/>
        <v>1.38</v>
      </c>
      <c r="P633" s="6">
        <f t="shared" si="37"/>
        <v>76.666666666666671</v>
      </c>
      <c r="Q633" t="s">
        <v>8319</v>
      </c>
      <c r="R633" s="10" t="s">
        <v>8320</v>
      </c>
      <c r="S633" s="14">
        <f t="shared" si="38"/>
        <v>42518.772326388891</v>
      </c>
      <c r="T633" s="14">
        <f t="shared" si="39"/>
        <v>42489.772326388891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6"/>
        <v>0</v>
      </c>
      <c r="P634" s="6" t="e">
        <f t="shared" si="37"/>
        <v>#DIV/0!</v>
      </c>
      <c r="Q634" t="s">
        <v>8319</v>
      </c>
      <c r="R634" s="10" t="s">
        <v>8320</v>
      </c>
      <c r="S634" s="14">
        <f t="shared" si="38"/>
        <v>42333.700983796298</v>
      </c>
      <c r="T634" s="14">
        <f t="shared" si="39"/>
        <v>42303.659317129626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6"/>
        <v>12.45</v>
      </c>
      <c r="P635" s="6">
        <f t="shared" si="37"/>
        <v>49.8</v>
      </c>
      <c r="Q635" t="s">
        <v>8319</v>
      </c>
      <c r="R635" s="10" t="s">
        <v>8320</v>
      </c>
      <c r="S635" s="14">
        <f t="shared" si="38"/>
        <v>42538.958333333328</v>
      </c>
      <c r="T635" s="14">
        <f t="shared" si="39"/>
        <v>42507.29932870371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6"/>
        <v>0.02</v>
      </c>
      <c r="P636" s="6">
        <f t="shared" si="37"/>
        <v>1</v>
      </c>
      <c r="Q636" t="s">
        <v>8319</v>
      </c>
      <c r="R636" s="10" t="s">
        <v>8320</v>
      </c>
      <c r="S636" s="14">
        <f t="shared" si="38"/>
        <v>42061.928576388891</v>
      </c>
      <c r="T636" s="14">
        <f t="shared" si="39"/>
        <v>42031.928576388891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6"/>
        <v>8.0000000000000002E-3</v>
      </c>
      <c r="P637" s="6">
        <f t="shared" si="37"/>
        <v>2</v>
      </c>
      <c r="Q637" t="s">
        <v>8319</v>
      </c>
      <c r="R637" s="10" t="s">
        <v>8320</v>
      </c>
      <c r="S637" s="14">
        <f t="shared" si="38"/>
        <v>42106.092152777783</v>
      </c>
      <c r="T637" s="14">
        <f t="shared" si="39"/>
        <v>42076.092152777783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6"/>
        <v>0.2</v>
      </c>
      <c r="P638" s="6">
        <f t="shared" si="37"/>
        <v>4</v>
      </c>
      <c r="Q638" t="s">
        <v>8319</v>
      </c>
      <c r="R638" s="10" t="s">
        <v>8320</v>
      </c>
      <c r="S638" s="14">
        <f t="shared" si="38"/>
        <v>42161.44930555555</v>
      </c>
      <c r="T638" s="14">
        <f t="shared" si="39"/>
        <v>42131.455439814818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6"/>
        <v>0</v>
      </c>
      <c r="P639" s="6" t="e">
        <f t="shared" si="37"/>
        <v>#DIV/0!</v>
      </c>
      <c r="Q639" t="s">
        <v>8319</v>
      </c>
      <c r="R639" s="10" t="s">
        <v>8320</v>
      </c>
      <c r="S639" s="14">
        <f t="shared" si="38"/>
        <v>42791.961111111115</v>
      </c>
      <c r="T639" s="14">
        <f t="shared" si="39"/>
        <v>42762.962013888886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6"/>
        <v>9.0000000000000011E-3</v>
      </c>
      <c r="P640" s="6">
        <f t="shared" si="37"/>
        <v>3</v>
      </c>
      <c r="Q640" t="s">
        <v>8319</v>
      </c>
      <c r="R640" s="10" t="s">
        <v>8320</v>
      </c>
      <c r="S640" s="14">
        <f t="shared" si="38"/>
        <v>42819.55164351852</v>
      </c>
      <c r="T640" s="14">
        <f t="shared" si="39"/>
        <v>42759.593310185184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6"/>
        <v>9.9999999999999991E-5</v>
      </c>
      <c r="P641" s="6">
        <f t="shared" si="37"/>
        <v>1</v>
      </c>
      <c r="Q641" t="s">
        <v>8319</v>
      </c>
      <c r="R641" s="10" t="s">
        <v>8320</v>
      </c>
      <c r="S641" s="14">
        <f t="shared" si="38"/>
        <v>41925.583275462966</v>
      </c>
      <c r="T641" s="14">
        <f t="shared" si="39"/>
        <v>41865.583275462966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ref="O642:O705" si="40">E642/D642*100</f>
        <v>144.28571428571428</v>
      </c>
      <c r="P642" s="6">
        <f t="shared" ref="P642:P705" si="41">AVERAGE(E642/L642)</f>
        <v>50.5</v>
      </c>
      <c r="Q642" t="s">
        <v>8319</v>
      </c>
      <c r="R642" s="10" t="s">
        <v>8321</v>
      </c>
      <c r="S642" s="14">
        <f t="shared" ref="S642:S705" si="42">(((I642/60)/60)/24)+DATE(1970,1,1)</f>
        <v>42698.958333333328</v>
      </c>
      <c r="T642" s="14">
        <f t="shared" ref="T642:T705" si="43">(((J642/60)/60)/24)+DATE(1970,1,1)</f>
        <v>42683.420312500006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si="40"/>
        <v>119.16249999999999</v>
      </c>
      <c r="P643" s="6">
        <f t="shared" si="41"/>
        <v>151.31746031746033</v>
      </c>
      <c r="Q643" t="s">
        <v>8319</v>
      </c>
      <c r="R643" s="10" t="s">
        <v>8321</v>
      </c>
      <c r="S643" s="14">
        <f t="shared" si="42"/>
        <v>42229.57</v>
      </c>
      <c r="T643" s="14">
        <f t="shared" si="43"/>
        <v>42199.57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0"/>
        <v>1460.4850000000001</v>
      </c>
      <c r="P644" s="6">
        <f t="shared" si="41"/>
        <v>134.3592456301748</v>
      </c>
      <c r="Q644" t="s">
        <v>8319</v>
      </c>
      <c r="R644" s="10" t="s">
        <v>8321</v>
      </c>
      <c r="S644" s="14">
        <f t="shared" si="42"/>
        <v>42235.651319444441</v>
      </c>
      <c r="T644" s="14">
        <f t="shared" si="43"/>
        <v>42199.651319444441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0"/>
        <v>105.80799999999999</v>
      </c>
      <c r="P645" s="6">
        <f t="shared" si="41"/>
        <v>174.02631578947367</v>
      </c>
      <c r="Q645" t="s">
        <v>8319</v>
      </c>
      <c r="R645" s="10" t="s">
        <v>8321</v>
      </c>
      <c r="S645" s="14">
        <f t="shared" si="42"/>
        <v>42155.642071759255</v>
      </c>
      <c r="T645" s="14">
        <f t="shared" si="43"/>
        <v>42100.642071759255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0"/>
        <v>300.11791999999997</v>
      </c>
      <c r="P646" s="6">
        <f t="shared" si="41"/>
        <v>73.486268364348675</v>
      </c>
      <c r="Q646" t="s">
        <v>8319</v>
      </c>
      <c r="R646" s="10" t="s">
        <v>8321</v>
      </c>
      <c r="S646" s="14">
        <f t="shared" si="42"/>
        <v>41941.041666666664</v>
      </c>
      <c r="T646" s="14">
        <f t="shared" si="43"/>
        <v>41898.665960648148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0"/>
        <v>278.7</v>
      </c>
      <c r="P647" s="6">
        <f t="shared" si="41"/>
        <v>23.518987341772153</v>
      </c>
      <c r="Q647" t="s">
        <v>8319</v>
      </c>
      <c r="R647" s="10" t="s">
        <v>8321</v>
      </c>
      <c r="S647" s="14">
        <f t="shared" si="42"/>
        <v>42594.026319444441</v>
      </c>
      <c r="T647" s="14">
        <f t="shared" si="43"/>
        <v>42564.026319444441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0"/>
        <v>131.87625</v>
      </c>
      <c r="P648" s="6">
        <f t="shared" si="41"/>
        <v>39.074444444444445</v>
      </c>
      <c r="Q648" t="s">
        <v>8319</v>
      </c>
      <c r="R648" s="10" t="s">
        <v>8321</v>
      </c>
      <c r="S648" s="14">
        <f t="shared" si="42"/>
        <v>41862.852627314816</v>
      </c>
      <c r="T648" s="14">
        <f t="shared" si="43"/>
        <v>41832.852627314816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0"/>
        <v>107.05</v>
      </c>
      <c r="P649" s="6">
        <f t="shared" si="41"/>
        <v>125.94117647058823</v>
      </c>
      <c r="Q649" t="s">
        <v>8319</v>
      </c>
      <c r="R649" s="10" t="s">
        <v>8321</v>
      </c>
      <c r="S649" s="14">
        <f t="shared" si="42"/>
        <v>42446.726261574076</v>
      </c>
      <c r="T649" s="14">
        <f t="shared" si="43"/>
        <v>42416.767928240741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0"/>
        <v>126.82285714285715</v>
      </c>
      <c r="P650" s="6">
        <f t="shared" si="41"/>
        <v>1644</v>
      </c>
      <c r="Q650" t="s">
        <v>8319</v>
      </c>
      <c r="R650" s="10" t="s">
        <v>8321</v>
      </c>
      <c r="S650" s="14">
        <f t="shared" si="42"/>
        <v>41926.693379629629</v>
      </c>
      <c r="T650" s="14">
        <f t="shared" si="43"/>
        <v>41891.693379629629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0"/>
        <v>139.96</v>
      </c>
      <c r="P651" s="6">
        <f t="shared" si="41"/>
        <v>42.670731707317074</v>
      </c>
      <c r="Q651" t="s">
        <v>8319</v>
      </c>
      <c r="R651" s="10" t="s">
        <v>8321</v>
      </c>
      <c r="S651" s="14">
        <f t="shared" si="42"/>
        <v>41898.912187499998</v>
      </c>
      <c r="T651" s="14">
        <f t="shared" si="43"/>
        <v>41877.912187499998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0"/>
        <v>112.4</v>
      </c>
      <c r="P652" s="6">
        <f t="shared" si="41"/>
        <v>35.125</v>
      </c>
      <c r="Q652" t="s">
        <v>8319</v>
      </c>
      <c r="R652" s="10" t="s">
        <v>8321</v>
      </c>
      <c r="S652" s="14">
        <f t="shared" si="42"/>
        <v>41992.078518518523</v>
      </c>
      <c r="T652" s="14">
        <f t="shared" si="43"/>
        <v>41932.036851851852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0"/>
        <v>100.52799999999999</v>
      </c>
      <c r="P653" s="6">
        <f t="shared" si="41"/>
        <v>239.35238095238094</v>
      </c>
      <c r="Q653" t="s">
        <v>8319</v>
      </c>
      <c r="R653" s="10" t="s">
        <v>8321</v>
      </c>
      <c r="S653" s="14">
        <f t="shared" si="42"/>
        <v>41986.017488425925</v>
      </c>
      <c r="T653" s="14">
        <f t="shared" si="43"/>
        <v>41956.017488425925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0"/>
        <v>100.46666666666665</v>
      </c>
      <c r="P654" s="6">
        <f t="shared" si="41"/>
        <v>107.64285714285714</v>
      </c>
      <c r="Q654" t="s">
        <v>8319</v>
      </c>
      <c r="R654" s="10" t="s">
        <v>8321</v>
      </c>
      <c r="S654" s="14">
        <f t="shared" si="42"/>
        <v>42705.732060185182</v>
      </c>
      <c r="T654" s="14">
        <f t="shared" si="43"/>
        <v>42675.690393518518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0"/>
        <v>141.446</v>
      </c>
      <c r="P655" s="6">
        <f t="shared" si="41"/>
        <v>95.830623306233065</v>
      </c>
      <c r="Q655" t="s">
        <v>8319</v>
      </c>
      <c r="R655" s="10" t="s">
        <v>8321</v>
      </c>
      <c r="S655" s="14">
        <f t="shared" si="42"/>
        <v>42236.618518518517</v>
      </c>
      <c r="T655" s="14">
        <f t="shared" si="43"/>
        <v>42199.618518518517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0"/>
        <v>267.29166666666669</v>
      </c>
      <c r="P656" s="6">
        <f t="shared" si="41"/>
        <v>31.663376110562684</v>
      </c>
      <c r="Q656" t="s">
        <v>8319</v>
      </c>
      <c r="R656" s="10" t="s">
        <v>8321</v>
      </c>
      <c r="S656" s="14">
        <f t="shared" si="42"/>
        <v>42193.957326388889</v>
      </c>
      <c r="T656" s="14">
        <f t="shared" si="43"/>
        <v>42163.957326388889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0"/>
        <v>146.88749999999999</v>
      </c>
      <c r="P657" s="6">
        <f t="shared" si="41"/>
        <v>42.886861313868614</v>
      </c>
      <c r="Q657" t="s">
        <v>8319</v>
      </c>
      <c r="R657" s="10" t="s">
        <v>8321</v>
      </c>
      <c r="S657" s="14">
        <f t="shared" si="42"/>
        <v>42075.915648148148</v>
      </c>
      <c r="T657" s="14">
        <f t="shared" si="43"/>
        <v>42045.957314814819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0"/>
        <v>213.56</v>
      </c>
      <c r="P658" s="6">
        <f t="shared" si="41"/>
        <v>122.73563218390805</v>
      </c>
      <c r="Q658" t="s">
        <v>8319</v>
      </c>
      <c r="R658" s="10" t="s">
        <v>8321</v>
      </c>
      <c r="S658" s="14">
        <f t="shared" si="42"/>
        <v>42477.762951388882</v>
      </c>
      <c r="T658" s="14">
        <f t="shared" si="43"/>
        <v>42417.804618055554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0"/>
        <v>125.69999999999999</v>
      </c>
      <c r="P659" s="6">
        <f t="shared" si="41"/>
        <v>190.45454545454547</v>
      </c>
      <c r="Q659" t="s">
        <v>8319</v>
      </c>
      <c r="R659" s="10" t="s">
        <v>8321</v>
      </c>
      <c r="S659" s="14">
        <f t="shared" si="42"/>
        <v>42361.84574074074</v>
      </c>
      <c r="T659" s="14">
        <f t="shared" si="43"/>
        <v>42331.84574074074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0"/>
        <v>104.46206037108834</v>
      </c>
      <c r="P660" s="6">
        <f t="shared" si="41"/>
        <v>109.33695652173913</v>
      </c>
      <c r="Q660" t="s">
        <v>8319</v>
      </c>
      <c r="R660" s="10" t="s">
        <v>8321</v>
      </c>
      <c r="S660" s="14">
        <f t="shared" si="42"/>
        <v>42211.75</v>
      </c>
      <c r="T660" s="14">
        <f t="shared" si="43"/>
        <v>42179.160752314812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0"/>
        <v>100.56666666666668</v>
      </c>
      <c r="P661" s="6">
        <f t="shared" si="41"/>
        <v>143.66666666666666</v>
      </c>
      <c r="Q661" t="s">
        <v>8319</v>
      </c>
      <c r="R661" s="10" t="s">
        <v>8321</v>
      </c>
      <c r="S661" s="14">
        <f t="shared" si="42"/>
        <v>42239.593692129631</v>
      </c>
      <c r="T661" s="14">
        <f t="shared" si="43"/>
        <v>42209.593692129631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0"/>
        <v>3.0579999999999998</v>
      </c>
      <c r="P662" s="6">
        <f t="shared" si="41"/>
        <v>84.944444444444443</v>
      </c>
      <c r="Q662" t="s">
        <v>8319</v>
      </c>
      <c r="R662" s="10" t="s">
        <v>8321</v>
      </c>
      <c r="S662" s="14">
        <f t="shared" si="42"/>
        <v>41952.783321759263</v>
      </c>
      <c r="T662" s="14">
        <f t="shared" si="43"/>
        <v>41922.741655092592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0"/>
        <v>0.95</v>
      </c>
      <c r="P663" s="6">
        <f t="shared" si="41"/>
        <v>10.555555555555555</v>
      </c>
      <c r="Q663" t="s">
        <v>8319</v>
      </c>
      <c r="R663" s="10" t="s">
        <v>8321</v>
      </c>
      <c r="S663" s="14">
        <f t="shared" si="42"/>
        <v>42666.645358796297</v>
      </c>
      <c r="T663" s="14">
        <f t="shared" si="43"/>
        <v>42636.645358796297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0"/>
        <v>0.4</v>
      </c>
      <c r="P664" s="6">
        <f t="shared" si="41"/>
        <v>39</v>
      </c>
      <c r="Q664" t="s">
        <v>8319</v>
      </c>
      <c r="R664" s="10" t="s">
        <v>8321</v>
      </c>
      <c r="S664" s="14">
        <f t="shared" si="42"/>
        <v>42020.438043981485</v>
      </c>
      <c r="T664" s="14">
        <f t="shared" si="43"/>
        <v>41990.438043981485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0"/>
        <v>0.35000000000000003</v>
      </c>
      <c r="P665" s="6">
        <f t="shared" si="41"/>
        <v>100</v>
      </c>
      <c r="Q665" t="s">
        <v>8319</v>
      </c>
      <c r="R665" s="10" t="s">
        <v>8321</v>
      </c>
      <c r="S665" s="14">
        <f t="shared" si="42"/>
        <v>42203.843240740738</v>
      </c>
      <c r="T665" s="14">
        <f t="shared" si="43"/>
        <v>42173.843240740738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0"/>
        <v>7.5333333333333332</v>
      </c>
      <c r="P666" s="6">
        <f t="shared" si="41"/>
        <v>31.172413793103448</v>
      </c>
      <c r="Q666" t="s">
        <v>8319</v>
      </c>
      <c r="R666" s="10" t="s">
        <v>8321</v>
      </c>
      <c r="S666" s="14">
        <f t="shared" si="42"/>
        <v>42107.666377314818</v>
      </c>
      <c r="T666" s="14">
        <f t="shared" si="43"/>
        <v>42077.666377314818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0"/>
        <v>18.64</v>
      </c>
      <c r="P667" s="6">
        <f t="shared" si="41"/>
        <v>155.33333333333334</v>
      </c>
      <c r="Q667" t="s">
        <v>8319</v>
      </c>
      <c r="R667" s="10" t="s">
        <v>8321</v>
      </c>
      <c r="S667" s="14">
        <f t="shared" si="42"/>
        <v>42748.711354166662</v>
      </c>
      <c r="T667" s="14">
        <f t="shared" si="43"/>
        <v>42688.711354166662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0"/>
        <v>4.0000000000000001E-3</v>
      </c>
      <c r="P668" s="6">
        <f t="shared" si="41"/>
        <v>2</v>
      </c>
      <c r="Q668" t="s">
        <v>8319</v>
      </c>
      <c r="R668" s="10" t="s">
        <v>8321</v>
      </c>
      <c r="S668" s="14">
        <f t="shared" si="42"/>
        <v>41868.832152777781</v>
      </c>
      <c r="T668" s="14">
        <f t="shared" si="43"/>
        <v>41838.832152777781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0"/>
        <v>10.02</v>
      </c>
      <c r="P669" s="6">
        <f t="shared" si="41"/>
        <v>178.92857142857142</v>
      </c>
      <c r="Q669" t="s">
        <v>8319</v>
      </c>
      <c r="R669" s="10" t="s">
        <v>8321</v>
      </c>
      <c r="S669" s="14">
        <f t="shared" si="42"/>
        <v>42672.373414351852</v>
      </c>
      <c r="T669" s="14">
        <f t="shared" si="43"/>
        <v>42632.373414351852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0"/>
        <v>4.5600000000000005</v>
      </c>
      <c r="P670" s="6">
        <f t="shared" si="41"/>
        <v>27.36</v>
      </c>
      <c r="Q670" t="s">
        <v>8319</v>
      </c>
      <c r="R670" s="10" t="s">
        <v>8321</v>
      </c>
      <c r="S670" s="14">
        <f t="shared" si="42"/>
        <v>42135.831273148149</v>
      </c>
      <c r="T670" s="14">
        <f t="shared" si="43"/>
        <v>42090.831273148149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0"/>
        <v>21.5075</v>
      </c>
      <c r="P671" s="6">
        <f t="shared" si="41"/>
        <v>1536.25</v>
      </c>
      <c r="Q671" t="s">
        <v>8319</v>
      </c>
      <c r="R671" s="10" t="s">
        <v>8321</v>
      </c>
      <c r="S671" s="14">
        <f t="shared" si="42"/>
        <v>42557.625671296293</v>
      </c>
      <c r="T671" s="14">
        <f t="shared" si="43"/>
        <v>42527.625671296293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0"/>
        <v>29.276666666666667</v>
      </c>
      <c r="P672" s="6">
        <f t="shared" si="41"/>
        <v>84.99677419354839</v>
      </c>
      <c r="Q672" t="s">
        <v>8319</v>
      </c>
      <c r="R672" s="10" t="s">
        <v>8321</v>
      </c>
      <c r="S672" s="14">
        <f t="shared" si="42"/>
        <v>42540.340277777781</v>
      </c>
      <c r="T672" s="14">
        <f t="shared" si="43"/>
        <v>42506.709722222222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0"/>
        <v>39.426666666666662</v>
      </c>
      <c r="P673" s="6">
        <f t="shared" si="41"/>
        <v>788.5333333333333</v>
      </c>
      <c r="Q673" t="s">
        <v>8319</v>
      </c>
      <c r="R673" s="10" t="s">
        <v>8321</v>
      </c>
      <c r="S673" s="14">
        <f t="shared" si="42"/>
        <v>42018.166666666672</v>
      </c>
      <c r="T673" s="14">
        <f t="shared" si="43"/>
        <v>41984.692731481482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0"/>
        <v>21.628</v>
      </c>
      <c r="P674" s="6">
        <f t="shared" si="41"/>
        <v>50.29767441860465</v>
      </c>
      <c r="Q674" t="s">
        <v>8319</v>
      </c>
      <c r="R674" s="10" t="s">
        <v>8321</v>
      </c>
      <c r="S674" s="14">
        <f t="shared" si="42"/>
        <v>42005.207638888889</v>
      </c>
      <c r="T674" s="14">
        <f t="shared" si="43"/>
        <v>41974.219490740739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0"/>
        <v>0.20500000000000002</v>
      </c>
      <c r="P675" s="6">
        <f t="shared" si="41"/>
        <v>68.333333333333329</v>
      </c>
      <c r="Q675" t="s">
        <v>8319</v>
      </c>
      <c r="R675" s="10" t="s">
        <v>8321</v>
      </c>
      <c r="S675" s="14">
        <f t="shared" si="42"/>
        <v>41883.840474537035</v>
      </c>
      <c r="T675" s="14">
        <f t="shared" si="43"/>
        <v>41838.840474537035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0"/>
        <v>0.03</v>
      </c>
      <c r="P676" s="6">
        <f t="shared" si="41"/>
        <v>7.5</v>
      </c>
      <c r="Q676" t="s">
        <v>8319</v>
      </c>
      <c r="R676" s="10" t="s">
        <v>8321</v>
      </c>
      <c r="S676" s="14">
        <f t="shared" si="42"/>
        <v>41863.116053240738</v>
      </c>
      <c r="T676" s="14">
        <f t="shared" si="43"/>
        <v>41803.116053240738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0"/>
        <v>14.85</v>
      </c>
      <c r="P677" s="6">
        <f t="shared" si="41"/>
        <v>34.269230769230766</v>
      </c>
      <c r="Q677" t="s">
        <v>8319</v>
      </c>
      <c r="R677" s="10" t="s">
        <v>8321</v>
      </c>
      <c r="S677" s="14">
        <f t="shared" si="42"/>
        <v>42005.290972222225</v>
      </c>
      <c r="T677" s="14">
        <f t="shared" si="43"/>
        <v>41975.930601851855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0"/>
        <v>1.4710000000000001</v>
      </c>
      <c r="P678" s="6">
        <f t="shared" si="41"/>
        <v>61.291666666666664</v>
      </c>
      <c r="Q678" t="s">
        <v>8319</v>
      </c>
      <c r="R678" s="10" t="s">
        <v>8321</v>
      </c>
      <c r="S678" s="14">
        <f t="shared" si="42"/>
        <v>42042.768298611118</v>
      </c>
      <c r="T678" s="14">
        <f t="shared" si="43"/>
        <v>42012.768298611118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0"/>
        <v>25.584</v>
      </c>
      <c r="P679" s="6">
        <f t="shared" si="41"/>
        <v>133.25</v>
      </c>
      <c r="Q679" t="s">
        <v>8319</v>
      </c>
      <c r="R679" s="10" t="s">
        <v>8321</v>
      </c>
      <c r="S679" s="14">
        <f t="shared" si="42"/>
        <v>42549.403877314813</v>
      </c>
      <c r="T679" s="14">
        <f t="shared" si="43"/>
        <v>42504.403877314813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0"/>
        <v>3.8206896551724134</v>
      </c>
      <c r="P680" s="6">
        <f t="shared" si="41"/>
        <v>65.17647058823529</v>
      </c>
      <c r="Q680" t="s">
        <v>8319</v>
      </c>
      <c r="R680" s="10" t="s">
        <v>8321</v>
      </c>
      <c r="S680" s="14">
        <f t="shared" si="42"/>
        <v>42511.376597222217</v>
      </c>
      <c r="T680" s="14">
        <f t="shared" si="43"/>
        <v>42481.376597222217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0"/>
        <v>15.485964912280703</v>
      </c>
      <c r="P681" s="6">
        <f t="shared" si="41"/>
        <v>93.90425531914893</v>
      </c>
      <c r="Q681" t="s">
        <v>8319</v>
      </c>
      <c r="R681" s="10" t="s">
        <v>8321</v>
      </c>
      <c r="S681" s="14">
        <f t="shared" si="42"/>
        <v>42616.695706018523</v>
      </c>
      <c r="T681" s="14">
        <f t="shared" si="43"/>
        <v>42556.695706018523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0"/>
        <v>25.912000000000003</v>
      </c>
      <c r="P682" s="6">
        <f t="shared" si="41"/>
        <v>150.65116279069767</v>
      </c>
      <c r="Q682" t="s">
        <v>8319</v>
      </c>
      <c r="R682" s="10" t="s">
        <v>8321</v>
      </c>
      <c r="S682" s="14">
        <f t="shared" si="42"/>
        <v>41899.501516203702</v>
      </c>
      <c r="T682" s="14">
        <f t="shared" si="43"/>
        <v>41864.501516203702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0"/>
        <v>0.04</v>
      </c>
      <c r="P683" s="6">
        <f t="shared" si="41"/>
        <v>1</v>
      </c>
      <c r="Q683" t="s">
        <v>8319</v>
      </c>
      <c r="R683" s="10" t="s">
        <v>8321</v>
      </c>
      <c r="S683" s="14">
        <f t="shared" si="42"/>
        <v>42669.805601851855</v>
      </c>
      <c r="T683" s="14">
        <f t="shared" si="43"/>
        <v>42639.805601851855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0"/>
        <v>0.106</v>
      </c>
      <c r="P684" s="6">
        <f t="shared" si="41"/>
        <v>13.25</v>
      </c>
      <c r="Q684" t="s">
        <v>8319</v>
      </c>
      <c r="R684" s="10" t="s">
        <v>8321</v>
      </c>
      <c r="S684" s="14">
        <f t="shared" si="42"/>
        <v>42808.723634259266</v>
      </c>
      <c r="T684" s="14">
        <f t="shared" si="43"/>
        <v>42778.765300925923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0"/>
        <v>0.85142857142857142</v>
      </c>
      <c r="P685" s="6">
        <f t="shared" si="41"/>
        <v>99.333333333333329</v>
      </c>
      <c r="Q685" t="s">
        <v>8319</v>
      </c>
      <c r="R685" s="10" t="s">
        <v>8321</v>
      </c>
      <c r="S685" s="14">
        <f t="shared" si="42"/>
        <v>42674.900046296301</v>
      </c>
      <c r="T685" s="14">
        <f t="shared" si="43"/>
        <v>42634.900046296301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0"/>
        <v>7.4837500000000006</v>
      </c>
      <c r="P686" s="6">
        <f t="shared" si="41"/>
        <v>177.39259259259259</v>
      </c>
      <c r="Q686" t="s">
        <v>8319</v>
      </c>
      <c r="R686" s="10" t="s">
        <v>8321</v>
      </c>
      <c r="S686" s="14">
        <f t="shared" si="42"/>
        <v>41845.125</v>
      </c>
      <c r="T686" s="14">
        <f t="shared" si="43"/>
        <v>41809.473275462966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0"/>
        <v>27.650000000000002</v>
      </c>
      <c r="P687" s="6">
        <f t="shared" si="41"/>
        <v>55.3</v>
      </c>
      <c r="Q687" t="s">
        <v>8319</v>
      </c>
      <c r="R687" s="10" t="s">
        <v>8321</v>
      </c>
      <c r="S687" s="14">
        <f t="shared" si="42"/>
        <v>42016.866574074069</v>
      </c>
      <c r="T687" s="14">
        <f t="shared" si="43"/>
        <v>41971.866574074069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0"/>
        <v>0</v>
      </c>
      <c r="P688" s="6" t="e">
        <f t="shared" si="41"/>
        <v>#DIV/0!</v>
      </c>
      <c r="Q688" t="s">
        <v>8319</v>
      </c>
      <c r="R688" s="10" t="s">
        <v>8321</v>
      </c>
      <c r="S688" s="14">
        <f t="shared" si="42"/>
        <v>42219.673263888893</v>
      </c>
      <c r="T688" s="14">
        <f t="shared" si="43"/>
        <v>42189.673263888893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0"/>
        <v>3.55</v>
      </c>
      <c r="P689" s="6">
        <f t="shared" si="41"/>
        <v>591.66666666666663</v>
      </c>
      <c r="Q689" t="s">
        <v>8319</v>
      </c>
      <c r="R689" s="10" t="s">
        <v>8321</v>
      </c>
      <c r="S689" s="14">
        <f t="shared" si="42"/>
        <v>42771.750613425931</v>
      </c>
      <c r="T689" s="14">
        <f t="shared" si="43"/>
        <v>42711.750613425931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0"/>
        <v>72.989999999999995</v>
      </c>
      <c r="P690" s="6">
        <f t="shared" si="41"/>
        <v>405.5</v>
      </c>
      <c r="Q690" t="s">
        <v>8319</v>
      </c>
      <c r="R690" s="10" t="s">
        <v>8321</v>
      </c>
      <c r="S690" s="14">
        <f t="shared" si="42"/>
        <v>42292.104780092588</v>
      </c>
      <c r="T690" s="14">
        <f t="shared" si="43"/>
        <v>42262.104780092588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0"/>
        <v>57.648750000000007</v>
      </c>
      <c r="P691" s="6">
        <f t="shared" si="41"/>
        <v>343.14732142857144</v>
      </c>
      <c r="Q691" t="s">
        <v>8319</v>
      </c>
      <c r="R691" s="10" t="s">
        <v>8321</v>
      </c>
      <c r="S691" s="14">
        <f t="shared" si="42"/>
        <v>42712.207638888889</v>
      </c>
      <c r="T691" s="14">
        <f t="shared" si="43"/>
        <v>42675.66778935185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0"/>
        <v>12.34</v>
      </c>
      <c r="P692" s="6">
        <f t="shared" si="41"/>
        <v>72.588235294117652</v>
      </c>
      <c r="Q692" t="s">
        <v>8319</v>
      </c>
      <c r="R692" s="10" t="s">
        <v>8321</v>
      </c>
      <c r="S692" s="14">
        <f t="shared" si="42"/>
        <v>42622.25</v>
      </c>
      <c r="T692" s="14">
        <f t="shared" si="43"/>
        <v>42579.634733796294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0"/>
        <v>0.52</v>
      </c>
      <c r="P693" s="6">
        <f t="shared" si="41"/>
        <v>26</v>
      </c>
      <c r="Q693" t="s">
        <v>8319</v>
      </c>
      <c r="R693" s="10" t="s">
        <v>8321</v>
      </c>
      <c r="S693" s="14">
        <f t="shared" si="42"/>
        <v>42186.028310185182</v>
      </c>
      <c r="T693" s="14">
        <f t="shared" si="43"/>
        <v>42158.028310185182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0"/>
        <v>6.5299999999999994</v>
      </c>
      <c r="P694" s="6">
        <f t="shared" si="41"/>
        <v>6.4975124378109452</v>
      </c>
      <c r="Q694" t="s">
        <v>8319</v>
      </c>
      <c r="R694" s="10" t="s">
        <v>8321</v>
      </c>
      <c r="S694" s="14">
        <f t="shared" si="42"/>
        <v>42726.37572916667</v>
      </c>
      <c r="T694" s="14">
        <f t="shared" si="43"/>
        <v>42696.37572916667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0"/>
        <v>35.338000000000001</v>
      </c>
      <c r="P695" s="6">
        <f t="shared" si="41"/>
        <v>119.38513513513513</v>
      </c>
      <c r="Q695" t="s">
        <v>8319</v>
      </c>
      <c r="R695" s="10" t="s">
        <v>8321</v>
      </c>
      <c r="S695" s="14">
        <f t="shared" si="42"/>
        <v>42124.808182870373</v>
      </c>
      <c r="T695" s="14">
        <f t="shared" si="43"/>
        <v>42094.808182870373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0"/>
        <v>0.39333333333333331</v>
      </c>
      <c r="P696" s="6">
        <f t="shared" si="41"/>
        <v>84.285714285714292</v>
      </c>
      <c r="Q696" t="s">
        <v>8319</v>
      </c>
      <c r="R696" s="10" t="s">
        <v>8321</v>
      </c>
      <c r="S696" s="14">
        <f t="shared" si="42"/>
        <v>42767.663877314815</v>
      </c>
      <c r="T696" s="14">
        <f t="shared" si="43"/>
        <v>42737.663877314815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0"/>
        <v>1.06</v>
      </c>
      <c r="P697" s="6">
        <f t="shared" si="41"/>
        <v>90.857142857142861</v>
      </c>
      <c r="Q697" t="s">
        <v>8319</v>
      </c>
      <c r="R697" s="10" t="s">
        <v>8321</v>
      </c>
      <c r="S697" s="14">
        <f t="shared" si="42"/>
        <v>41943.521064814813</v>
      </c>
      <c r="T697" s="14">
        <f t="shared" si="43"/>
        <v>41913.521064814813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0"/>
        <v>5.7142857142857147E-4</v>
      </c>
      <c r="P698" s="6">
        <f t="shared" si="41"/>
        <v>1</v>
      </c>
      <c r="Q698" t="s">
        <v>8319</v>
      </c>
      <c r="R698" s="10" t="s">
        <v>8321</v>
      </c>
      <c r="S698" s="14">
        <f t="shared" si="42"/>
        <v>41845.927106481482</v>
      </c>
      <c r="T698" s="14">
        <f t="shared" si="43"/>
        <v>41815.927106481482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0"/>
        <v>46.379999999999995</v>
      </c>
      <c r="P699" s="6">
        <f t="shared" si="41"/>
        <v>20.342105263157894</v>
      </c>
      <c r="Q699" t="s">
        <v>8319</v>
      </c>
      <c r="R699" s="10" t="s">
        <v>8321</v>
      </c>
      <c r="S699" s="14">
        <f t="shared" si="42"/>
        <v>42403.523020833338</v>
      </c>
      <c r="T699" s="14">
        <f t="shared" si="43"/>
        <v>42388.523020833338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0"/>
        <v>15.39</v>
      </c>
      <c r="P700" s="6">
        <f t="shared" si="41"/>
        <v>530.68965517241384</v>
      </c>
      <c r="Q700" t="s">
        <v>8319</v>
      </c>
      <c r="R700" s="10" t="s">
        <v>8321</v>
      </c>
      <c r="S700" s="14">
        <f t="shared" si="42"/>
        <v>41900.083333333336</v>
      </c>
      <c r="T700" s="14">
        <f t="shared" si="43"/>
        <v>41866.931076388886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0"/>
        <v>82.422107692307705</v>
      </c>
      <c r="P701" s="6">
        <f t="shared" si="41"/>
        <v>120.39184269662923</v>
      </c>
      <c r="Q701" t="s">
        <v>8319</v>
      </c>
      <c r="R701" s="10" t="s">
        <v>8321</v>
      </c>
      <c r="S701" s="14">
        <f t="shared" si="42"/>
        <v>41600.666666666664</v>
      </c>
      <c r="T701" s="14">
        <f t="shared" si="43"/>
        <v>41563.485509259262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0"/>
        <v>2.6866666666666665</v>
      </c>
      <c r="P702" s="6">
        <f t="shared" si="41"/>
        <v>13</v>
      </c>
      <c r="Q702" t="s">
        <v>8319</v>
      </c>
      <c r="R702" s="10" t="s">
        <v>8321</v>
      </c>
      <c r="S702" s="14">
        <f t="shared" si="42"/>
        <v>42745.688437500001</v>
      </c>
      <c r="T702" s="14">
        <f t="shared" si="43"/>
        <v>42715.688437500001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0"/>
        <v>26.6</v>
      </c>
      <c r="P703" s="6">
        <f t="shared" si="41"/>
        <v>291.33333333333331</v>
      </c>
      <c r="Q703" t="s">
        <v>8319</v>
      </c>
      <c r="R703" s="10" t="s">
        <v>8321</v>
      </c>
      <c r="S703" s="14">
        <f t="shared" si="42"/>
        <v>41843.662962962961</v>
      </c>
      <c r="T703" s="14">
        <f t="shared" si="43"/>
        <v>41813.662962962961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0"/>
        <v>30.813400000000001</v>
      </c>
      <c r="P704" s="6">
        <f t="shared" si="41"/>
        <v>124.9191891891892</v>
      </c>
      <c r="Q704" t="s">
        <v>8319</v>
      </c>
      <c r="R704" s="10" t="s">
        <v>8321</v>
      </c>
      <c r="S704" s="14">
        <f t="shared" si="42"/>
        <v>42698.768368055549</v>
      </c>
      <c r="T704" s="14">
        <f t="shared" si="43"/>
        <v>42668.726701388892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0"/>
        <v>5.58</v>
      </c>
      <c r="P705" s="6">
        <f t="shared" si="41"/>
        <v>119.57142857142857</v>
      </c>
      <c r="Q705" t="s">
        <v>8319</v>
      </c>
      <c r="R705" s="10" t="s">
        <v>8321</v>
      </c>
      <c r="S705" s="14">
        <f t="shared" si="42"/>
        <v>42766.98055555555</v>
      </c>
      <c r="T705" s="14">
        <f t="shared" si="43"/>
        <v>42711.950798611113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ref="O706:O769" si="44">E706/D706*100</f>
        <v>0.87454545454545463</v>
      </c>
      <c r="P706" s="6">
        <f t="shared" ref="P706:P769" si="45">AVERAGE(E706/L706)</f>
        <v>120.25</v>
      </c>
      <c r="Q706" t="s">
        <v>8319</v>
      </c>
      <c r="R706" s="10" t="s">
        <v>8321</v>
      </c>
      <c r="S706" s="14">
        <f t="shared" ref="S706:S769" si="46">(((I706/60)/60)/24)+DATE(1970,1,1)</f>
        <v>42786.192916666667</v>
      </c>
      <c r="T706" s="14">
        <f t="shared" ref="T706:T769" si="47">(((J706/60)/60)/24)+DATE(1970,1,1)</f>
        <v>42726.192916666667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si="44"/>
        <v>0.97699999999999987</v>
      </c>
      <c r="P707" s="6">
        <f t="shared" si="45"/>
        <v>195.4</v>
      </c>
      <c r="Q707" t="s">
        <v>8319</v>
      </c>
      <c r="R707" s="10" t="s">
        <v>8321</v>
      </c>
      <c r="S707" s="14">
        <f t="shared" si="46"/>
        <v>42756.491643518515</v>
      </c>
      <c r="T707" s="14">
        <f t="shared" si="47"/>
        <v>42726.491643518515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4"/>
        <v>0</v>
      </c>
      <c r="P708" s="6" t="e">
        <f t="shared" si="45"/>
        <v>#DIV/0!</v>
      </c>
      <c r="Q708" t="s">
        <v>8319</v>
      </c>
      <c r="R708" s="10" t="s">
        <v>8321</v>
      </c>
      <c r="S708" s="14">
        <f t="shared" si="46"/>
        <v>42718.777083333334</v>
      </c>
      <c r="T708" s="14">
        <f t="shared" si="47"/>
        <v>42676.995173611111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4"/>
        <v>78.927352941176466</v>
      </c>
      <c r="P709" s="6">
        <f t="shared" si="45"/>
        <v>117.69868421052631</v>
      </c>
      <c r="Q709" t="s">
        <v>8319</v>
      </c>
      <c r="R709" s="10" t="s">
        <v>8321</v>
      </c>
      <c r="S709" s="14">
        <f t="shared" si="46"/>
        <v>42736.663506944446</v>
      </c>
      <c r="T709" s="14">
        <f t="shared" si="47"/>
        <v>42696.663506944446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4"/>
        <v>22.092500000000001</v>
      </c>
      <c r="P710" s="6">
        <f t="shared" si="45"/>
        <v>23.948509485094849</v>
      </c>
      <c r="Q710" t="s">
        <v>8319</v>
      </c>
      <c r="R710" s="10" t="s">
        <v>8321</v>
      </c>
      <c r="S710" s="14">
        <f t="shared" si="46"/>
        <v>41895.581018518518</v>
      </c>
      <c r="T710" s="14">
        <f t="shared" si="47"/>
        <v>41835.581018518518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4"/>
        <v>0.40666666666666662</v>
      </c>
      <c r="P711" s="6">
        <f t="shared" si="45"/>
        <v>30.5</v>
      </c>
      <c r="Q711" t="s">
        <v>8319</v>
      </c>
      <c r="R711" s="10" t="s">
        <v>8321</v>
      </c>
      <c r="S711" s="14">
        <f t="shared" si="46"/>
        <v>41978.041192129633</v>
      </c>
      <c r="T711" s="14">
        <f t="shared" si="47"/>
        <v>41948.041192129633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4"/>
        <v>0</v>
      </c>
      <c r="P712" s="6" t="e">
        <f t="shared" si="45"/>
        <v>#DIV/0!</v>
      </c>
      <c r="Q712" t="s">
        <v>8319</v>
      </c>
      <c r="R712" s="10" t="s">
        <v>8321</v>
      </c>
      <c r="S712" s="14">
        <f t="shared" si="46"/>
        <v>41871.030555555553</v>
      </c>
      <c r="T712" s="14">
        <f t="shared" si="47"/>
        <v>41837.984976851854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4"/>
        <v>33.790999999999997</v>
      </c>
      <c r="P713" s="6">
        <f t="shared" si="45"/>
        <v>99.973372781065095</v>
      </c>
      <c r="Q713" t="s">
        <v>8319</v>
      </c>
      <c r="R713" s="10" t="s">
        <v>8321</v>
      </c>
      <c r="S713" s="14">
        <f t="shared" si="46"/>
        <v>42718.500787037032</v>
      </c>
      <c r="T713" s="14">
        <f t="shared" si="47"/>
        <v>42678.459120370375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4"/>
        <v>0.21649484536082475</v>
      </c>
      <c r="P714" s="6">
        <f t="shared" si="45"/>
        <v>26.25</v>
      </c>
      <c r="Q714" t="s">
        <v>8319</v>
      </c>
      <c r="R714" s="10" t="s">
        <v>8321</v>
      </c>
      <c r="S714" s="14">
        <f t="shared" si="46"/>
        <v>42414.680925925932</v>
      </c>
      <c r="T714" s="14">
        <f t="shared" si="47"/>
        <v>42384.680925925932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4"/>
        <v>0.79600000000000004</v>
      </c>
      <c r="P715" s="6">
        <f t="shared" si="45"/>
        <v>199</v>
      </c>
      <c r="Q715" t="s">
        <v>8319</v>
      </c>
      <c r="R715" s="10" t="s">
        <v>8321</v>
      </c>
      <c r="S715" s="14">
        <f t="shared" si="46"/>
        <v>42526.529305555552</v>
      </c>
      <c r="T715" s="14">
        <f t="shared" si="47"/>
        <v>42496.529305555552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4"/>
        <v>14.993333333333334</v>
      </c>
      <c r="P716" s="6">
        <f t="shared" si="45"/>
        <v>80.321428571428569</v>
      </c>
      <c r="Q716" t="s">
        <v>8319</v>
      </c>
      <c r="R716" s="10" t="s">
        <v>8321</v>
      </c>
      <c r="S716" s="14">
        <f t="shared" si="46"/>
        <v>42794.787986111114</v>
      </c>
      <c r="T716" s="14">
        <f t="shared" si="47"/>
        <v>42734.787986111114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4"/>
        <v>5.0509090909090908</v>
      </c>
      <c r="P717" s="6">
        <f t="shared" si="45"/>
        <v>115.75</v>
      </c>
      <c r="Q717" t="s">
        <v>8319</v>
      </c>
      <c r="R717" s="10" t="s">
        <v>8321</v>
      </c>
      <c r="S717" s="14">
        <f t="shared" si="46"/>
        <v>42313.132407407407</v>
      </c>
      <c r="T717" s="14">
        <f t="shared" si="47"/>
        <v>42273.090740740736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4"/>
        <v>10.214285714285715</v>
      </c>
      <c r="P718" s="6">
        <f t="shared" si="45"/>
        <v>44.6875</v>
      </c>
      <c r="Q718" t="s">
        <v>8319</v>
      </c>
      <c r="R718" s="10" t="s">
        <v>8321</v>
      </c>
      <c r="S718" s="14">
        <f t="shared" si="46"/>
        <v>41974</v>
      </c>
      <c r="T718" s="14">
        <f t="shared" si="47"/>
        <v>41940.658645833333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4"/>
        <v>0.30499999999999999</v>
      </c>
      <c r="P719" s="6">
        <f t="shared" si="45"/>
        <v>76.25</v>
      </c>
      <c r="Q719" t="s">
        <v>8319</v>
      </c>
      <c r="R719" s="10" t="s">
        <v>8321</v>
      </c>
      <c r="S719" s="14">
        <f t="shared" si="46"/>
        <v>41887.854189814818</v>
      </c>
      <c r="T719" s="14">
        <f t="shared" si="47"/>
        <v>41857.854189814818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4"/>
        <v>0.75</v>
      </c>
      <c r="P720" s="6">
        <f t="shared" si="45"/>
        <v>22.5</v>
      </c>
      <c r="Q720" t="s">
        <v>8319</v>
      </c>
      <c r="R720" s="10" t="s">
        <v>8321</v>
      </c>
      <c r="S720" s="14">
        <f t="shared" si="46"/>
        <v>42784.249305555553</v>
      </c>
      <c r="T720" s="14">
        <f t="shared" si="47"/>
        <v>42752.845451388886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4"/>
        <v>1.2933333333333332</v>
      </c>
      <c r="P721" s="6">
        <f t="shared" si="45"/>
        <v>19.399999999999999</v>
      </c>
      <c r="Q721" t="s">
        <v>8319</v>
      </c>
      <c r="R721" s="10" t="s">
        <v>8321</v>
      </c>
      <c r="S721" s="14">
        <f t="shared" si="46"/>
        <v>42423.040231481486</v>
      </c>
      <c r="T721" s="14">
        <f t="shared" si="47"/>
        <v>42409.040231481486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4"/>
        <v>143.94736842105263</v>
      </c>
      <c r="P722" s="6">
        <f t="shared" si="45"/>
        <v>66.707317073170728</v>
      </c>
      <c r="Q722" t="s">
        <v>8322</v>
      </c>
      <c r="R722" s="10" t="s">
        <v>8323</v>
      </c>
      <c r="S722" s="14">
        <f t="shared" si="46"/>
        <v>40937.649201388893</v>
      </c>
      <c r="T722" s="14">
        <f t="shared" si="47"/>
        <v>40909.649201388893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4"/>
        <v>122.10975609756099</v>
      </c>
      <c r="P723" s="6">
        <f t="shared" si="45"/>
        <v>84.142857142857139</v>
      </c>
      <c r="Q723" t="s">
        <v>8322</v>
      </c>
      <c r="R723" s="10" t="s">
        <v>8323</v>
      </c>
      <c r="S723" s="14">
        <f t="shared" si="46"/>
        <v>41852.571840277778</v>
      </c>
      <c r="T723" s="14">
        <f t="shared" si="47"/>
        <v>41807.571840277778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4"/>
        <v>132.024</v>
      </c>
      <c r="P724" s="6">
        <f t="shared" si="45"/>
        <v>215.72549019607843</v>
      </c>
      <c r="Q724" t="s">
        <v>8322</v>
      </c>
      <c r="R724" s="10" t="s">
        <v>8323</v>
      </c>
      <c r="S724" s="14">
        <f t="shared" si="46"/>
        <v>41007.76363425926</v>
      </c>
      <c r="T724" s="14">
        <f t="shared" si="47"/>
        <v>40977.805300925924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4"/>
        <v>109.38000000000001</v>
      </c>
      <c r="P725" s="6">
        <f t="shared" si="45"/>
        <v>54.69</v>
      </c>
      <c r="Q725" t="s">
        <v>8322</v>
      </c>
      <c r="R725" s="10" t="s">
        <v>8323</v>
      </c>
      <c r="S725" s="14">
        <f t="shared" si="46"/>
        <v>42215.165972222225</v>
      </c>
      <c r="T725" s="14">
        <f t="shared" si="47"/>
        <v>42184.816539351858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4"/>
        <v>105.47157142857144</v>
      </c>
      <c r="P726" s="6">
        <f t="shared" si="45"/>
        <v>51.62944055944056</v>
      </c>
      <c r="Q726" t="s">
        <v>8322</v>
      </c>
      <c r="R726" s="10" t="s">
        <v>8323</v>
      </c>
      <c r="S726" s="14">
        <f t="shared" si="46"/>
        <v>40724.638460648144</v>
      </c>
      <c r="T726" s="14">
        <f t="shared" si="47"/>
        <v>40694.638460648144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4"/>
        <v>100.35000000000001</v>
      </c>
      <c r="P727" s="6">
        <f t="shared" si="45"/>
        <v>143.35714285714286</v>
      </c>
      <c r="Q727" t="s">
        <v>8322</v>
      </c>
      <c r="R727" s="10" t="s">
        <v>8323</v>
      </c>
      <c r="S727" s="14">
        <f t="shared" si="46"/>
        <v>42351.626296296294</v>
      </c>
      <c r="T727" s="14">
        <f t="shared" si="47"/>
        <v>42321.626296296294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4"/>
        <v>101.4</v>
      </c>
      <c r="P728" s="6">
        <f t="shared" si="45"/>
        <v>72.428571428571431</v>
      </c>
      <c r="Q728" t="s">
        <v>8322</v>
      </c>
      <c r="R728" s="10" t="s">
        <v>8323</v>
      </c>
      <c r="S728" s="14">
        <f t="shared" si="46"/>
        <v>41376.042673611111</v>
      </c>
      <c r="T728" s="14">
        <f t="shared" si="47"/>
        <v>41346.042673611111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4"/>
        <v>155.51428571428571</v>
      </c>
      <c r="P729" s="6">
        <f t="shared" si="45"/>
        <v>36.530201342281877</v>
      </c>
      <c r="Q729" t="s">
        <v>8322</v>
      </c>
      <c r="R729" s="10" t="s">
        <v>8323</v>
      </c>
      <c r="S729" s="14">
        <f t="shared" si="46"/>
        <v>41288.888888888891</v>
      </c>
      <c r="T729" s="14">
        <f t="shared" si="47"/>
        <v>41247.020243055551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4"/>
        <v>105.566</v>
      </c>
      <c r="P730" s="6">
        <f t="shared" si="45"/>
        <v>60.903461538461535</v>
      </c>
      <c r="Q730" t="s">
        <v>8322</v>
      </c>
      <c r="R730" s="10" t="s">
        <v>8323</v>
      </c>
      <c r="S730" s="14">
        <f t="shared" si="46"/>
        <v>40776.837465277778</v>
      </c>
      <c r="T730" s="14">
        <f t="shared" si="47"/>
        <v>40731.837465277778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4"/>
        <v>130.65</v>
      </c>
      <c r="P731" s="6">
        <f t="shared" si="45"/>
        <v>43.55</v>
      </c>
      <c r="Q731" t="s">
        <v>8322</v>
      </c>
      <c r="R731" s="10" t="s">
        <v>8323</v>
      </c>
      <c r="S731" s="14">
        <f t="shared" si="46"/>
        <v>41171.185891203706</v>
      </c>
      <c r="T731" s="14">
        <f t="shared" si="47"/>
        <v>41111.185891203706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4"/>
        <v>132.19</v>
      </c>
      <c r="P732" s="6">
        <f t="shared" si="45"/>
        <v>99.766037735849054</v>
      </c>
      <c r="Q732" t="s">
        <v>8322</v>
      </c>
      <c r="R732" s="10" t="s">
        <v>8323</v>
      </c>
      <c r="S732" s="14">
        <f t="shared" si="46"/>
        <v>40884.745266203703</v>
      </c>
      <c r="T732" s="14">
        <f t="shared" si="47"/>
        <v>40854.745266203703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4"/>
        <v>126</v>
      </c>
      <c r="P733" s="6">
        <f t="shared" si="45"/>
        <v>88.732394366197184</v>
      </c>
      <c r="Q733" t="s">
        <v>8322</v>
      </c>
      <c r="R733" s="10" t="s">
        <v>8323</v>
      </c>
      <c r="S733" s="14">
        <f t="shared" si="46"/>
        <v>40930.25</v>
      </c>
      <c r="T733" s="14">
        <f t="shared" si="47"/>
        <v>40879.795682870368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4"/>
        <v>160</v>
      </c>
      <c r="P734" s="6">
        <f t="shared" si="45"/>
        <v>4.9230769230769234</v>
      </c>
      <c r="Q734" t="s">
        <v>8322</v>
      </c>
      <c r="R734" s="10" t="s">
        <v>8323</v>
      </c>
      <c r="S734" s="14">
        <f t="shared" si="46"/>
        <v>41546.424317129626</v>
      </c>
      <c r="T734" s="14">
        <f t="shared" si="47"/>
        <v>41486.424317129626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4"/>
        <v>120.48</v>
      </c>
      <c r="P735" s="6">
        <f t="shared" si="45"/>
        <v>17.822485207100591</v>
      </c>
      <c r="Q735" t="s">
        <v>8322</v>
      </c>
      <c r="R735" s="10" t="s">
        <v>8323</v>
      </c>
      <c r="S735" s="14">
        <f t="shared" si="46"/>
        <v>41628.420046296298</v>
      </c>
      <c r="T735" s="14">
        <f t="shared" si="47"/>
        <v>41598.420046296298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4"/>
        <v>125.52941176470588</v>
      </c>
      <c r="P736" s="6">
        <f t="shared" si="45"/>
        <v>187.19298245614036</v>
      </c>
      <c r="Q736" t="s">
        <v>8322</v>
      </c>
      <c r="R736" s="10" t="s">
        <v>8323</v>
      </c>
      <c r="S736" s="14">
        <f t="shared" si="46"/>
        <v>42133.208333333328</v>
      </c>
      <c r="T736" s="14">
        <f t="shared" si="47"/>
        <v>42102.164583333331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4"/>
        <v>114.40638297872341</v>
      </c>
      <c r="P737" s="6">
        <f t="shared" si="45"/>
        <v>234.80786026200875</v>
      </c>
      <c r="Q737" t="s">
        <v>8322</v>
      </c>
      <c r="R737" s="10" t="s">
        <v>8323</v>
      </c>
      <c r="S737" s="14">
        <f t="shared" si="46"/>
        <v>41977.027083333334</v>
      </c>
      <c r="T737" s="14">
        <f t="shared" si="47"/>
        <v>41946.029467592591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4"/>
        <v>315.13888888888891</v>
      </c>
      <c r="P738" s="6">
        <f t="shared" si="45"/>
        <v>105.04629629629629</v>
      </c>
      <c r="Q738" t="s">
        <v>8322</v>
      </c>
      <c r="R738" s="10" t="s">
        <v>8323</v>
      </c>
      <c r="S738" s="14">
        <f t="shared" si="46"/>
        <v>41599.207638888889</v>
      </c>
      <c r="T738" s="14">
        <f t="shared" si="47"/>
        <v>41579.734259259261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4"/>
        <v>122.39999999999999</v>
      </c>
      <c r="P739" s="6">
        <f t="shared" si="45"/>
        <v>56.666666666666664</v>
      </c>
      <c r="Q739" t="s">
        <v>8322</v>
      </c>
      <c r="R739" s="10" t="s">
        <v>8323</v>
      </c>
      <c r="S739" s="14">
        <f t="shared" si="46"/>
        <v>41684.833333333336</v>
      </c>
      <c r="T739" s="14">
        <f t="shared" si="47"/>
        <v>41667.275312500002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4"/>
        <v>106.73333333333332</v>
      </c>
      <c r="P740" s="6">
        <f t="shared" si="45"/>
        <v>39.048780487804876</v>
      </c>
      <c r="Q740" t="s">
        <v>8322</v>
      </c>
      <c r="R740" s="10" t="s">
        <v>8323</v>
      </c>
      <c r="S740" s="14">
        <f t="shared" si="46"/>
        <v>41974.207638888889</v>
      </c>
      <c r="T740" s="14">
        <f t="shared" si="47"/>
        <v>41943.604097222218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4"/>
        <v>158.33333333333331</v>
      </c>
      <c r="P741" s="6">
        <f t="shared" si="45"/>
        <v>68.345323741007192</v>
      </c>
      <c r="Q741" t="s">
        <v>8322</v>
      </c>
      <c r="R741" s="10" t="s">
        <v>8323</v>
      </c>
      <c r="S741" s="14">
        <f t="shared" si="46"/>
        <v>41862.502650462964</v>
      </c>
      <c r="T741" s="14">
        <f t="shared" si="47"/>
        <v>41829.502650462964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4"/>
        <v>107.4</v>
      </c>
      <c r="P742" s="6">
        <f t="shared" si="45"/>
        <v>169.57894736842104</v>
      </c>
      <c r="Q742" t="s">
        <v>8322</v>
      </c>
      <c r="R742" s="10" t="s">
        <v>8323</v>
      </c>
      <c r="S742" s="14">
        <f t="shared" si="46"/>
        <v>42176.146782407406</v>
      </c>
      <c r="T742" s="14">
        <f t="shared" si="47"/>
        <v>42162.146782407406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4"/>
        <v>102.25999999999999</v>
      </c>
      <c r="P743" s="6">
        <f t="shared" si="45"/>
        <v>141.42340425531913</v>
      </c>
      <c r="Q743" t="s">
        <v>8322</v>
      </c>
      <c r="R743" s="10" t="s">
        <v>8323</v>
      </c>
      <c r="S743" s="14">
        <f t="shared" si="46"/>
        <v>41436.648217592592</v>
      </c>
      <c r="T743" s="14">
        <f t="shared" si="47"/>
        <v>41401.648217592592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4"/>
        <v>110.71428571428572</v>
      </c>
      <c r="P744" s="6">
        <f t="shared" si="45"/>
        <v>67.391304347826093</v>
      </c>
      <c r="Q744" t="s">
        <v>8322</v>
      </c>
      <c r="R744" s="10" t="s">
        <v>8323</v>
      </c>
      <c r="S744" s="14">
        <f t="shared" si="46"/>
        <v>41719.876296296294</v>
      </c>
      <c r="T744" s="14">
        <f t="shared" si="47"/>
        <v>41689.917962962965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4"/>
        <v>148</v>
      </c>
      <c r="P745" s="6">
        <f t="shared" si="45"/>
        <v>54.266666666666666</v>
      </c>
      <c r="Q745" t="s">
        <v>8322</v>
      </c>
      <c r="R745" s="10" t="s">
        <v>8323</v>
      </c>
      <c r="S745" s="14">
        <f t="shared" si="46"/>
        <v>41015.875</v>
      </c>
      <c r="T745" s="14">
        <f t="shared" si="47"/>
        <v>40990.709317129629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4"/>
        <v>102.32000000000001</v>
      </c>
      <c r="P746" s="6">
        <f t="shared" si="45"/>
        <v>82.516129032258064</v>
      </c>
      <c r="Q746" t="s">
        <v>8322</v>
      </c>
      <c r="R746" s="10" t="s">
        <v>8323</v>
      </c>
      <c r="S746" s="14">
        <f t="shared" si="46"/>
        <v>41256.95721064815</v>
      </c>
      <c r="T746" s="14">
        <f t="shared" si="47"/>
        <v>41226.95721064815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4"/>
        <v>179.09909909909908</v>
      </c>
      <c r="P747" s="6">
        <f t="shared" si="45"/>
        <v>53.729729729729726</v>
      </c>
      <c r="Q747" t="s">
        <v>8322</v>
      </c>
      <c r="R747" s="10" t="s">
        <v>8323</v>
      </c>
      <c r="S747" s="14">
        <f t="shared" si="46"/>
        <v>41397.572280092594</v>
      </c>
      <c r="T747" s="14">
        <f t="shared" si="47"/>
        <v>41367.572280092594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4"/>
        <v>111.08135252761969</v>
      </c>
      <c r="P748" s="6">
        <f t="shared" si="45"/>
        <v>34.206185567010309</v>
      </c>
      <c r="Q748" t="s">
        <v>8322</v>
      </c>
      <c r="R748" s="10" t="s">
        <v>8323</v>
      </c>
      <c r="S748" s="14">
        <f t="shared" si="46"/>
        <v>41175.165972222225</v>
      </c>
      <c r="T748" s="14">
        <f t="shared" si="47"/>
        <v>41157.042928240742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4"/>
        <v>100.04285714285714</v>
      </c>
      <c r="P749" s="6">
        <f t="shared" si="45"/>
        <v>127.32727272727273</v>
      </c>
      <c r="Q749" t="s">
        <v>8322</v>
      </c>
      <c r="R749" s="10" t="s">
        <v>8323</v>
      </c>
      <c r="S749" s="14">
        <f t="shared" si="46"/>
        <v>42019.454166666663</v>
      </c>
      <c r="T749" s="14">
        <f t="shared" si="47"/>
        <v>41988.548831018517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4"/>
        <v>100.25</v>
      </c>
      <c r="P750" s="6">
        <f t="shared" si="45"/>
        <v>45.56818181818182</v>
      </c>
      <c r="Q750" t="s">
        <v>8322</v>
      </c>
      <c r="R750" s="10" t="s">
        <v>8323</v>
      </c>
      <c r="S750" s="14">
        <f t="shared" si="46"/>
        <v>41861.846828703703</v>
      </c>
      <c r="T750" s="14">
        <f t="shared" si="47"/>
        <v>41831.846828703703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4"/>
        <v>105.56</v>
      </c>
      <c r="P751" s="6">
        <f t="shared" si="45"/>
        <v>95.963636363636368</v>
      </c>
      <c r="Q751" t="s">
        <v>8322</v>
      </c>
      <c r="R751" s="10" t="s">
        <v>8323</v>
      </c>
      <c r="S751" s="14">
        <f t="shared" si="46"/>
        <v>42763.94131944445</v>
      </c>
      <c r="T751" s="14">
        <f t="shared" si="47"/>
        <v>42733.94131944445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4"/>
        <v>102.58775877587757</v>
      </c>
      <c r="P752" s="6">
        <f t="shared" si="45"/>
        <v>77.271186440677965</v>
      </c>
      <c r="Q752" t="s">
        <v>8322</v>
      </c>
      <c r="R752" s="10" t="s">
        <v>8323</v>
      </c>
      <c r="S752" s="14">
        <f t="shared" si="46"/>
        <v>41329.878148148149</v>
      </c>
      <c r="T752" s="14">
        <f t="shared" si="47"/>
        <v>41299.878148148149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4"/>
        <v>118.5</v>
      </c>
      <c r="P753" s="6">
        <f t="shared" si="45"/>
        <v>57.338709677419352</v>
      </c>
      <c r="Q753" t="s">
        <v>8322</v>
      </c>
      <c r="R753" s="10" t="s">
        <v>8323</v>
      </c>
      <c r="S753" s="14">
        <f t="shared" si="46"/>
        <v>40759.630497685182</v>
      </c>
      <c r="T753" s="14">
        <f t="shared" si="47"/>
        <v>40713.630497685182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4"/>
        <v>111.7</v>
      </c>
      <c r="P754" s="6">
        <f t="shared" si="45"/>
        <v>53.19047619047619</v>
      </c>
      <c r="Q754" t="s">
        <v>8322</v>
      </c>
      <c r="R754" s="10" t="s">
        <v>8323</v>
      </c>
      <c r="S754" s="14">
        <f t="shared" si="46"/>
        <v>42659.458333333328</v>
      </c>
      <c r="T754" s="14">
        <f t="shared" si="47"/>
        <v>42639.421493055561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4"/>
        <v>128</v>
      </c>
      <c r="P755" s="6">
        <f t="shared" si="45"/>
        <v>492.30769230769232</v>
      </c>
      <c r="Q755" t="s">
        <v>8322</v>
      </c>
      <c r="R755" s="10" t="s">
        <v>8323</v>
      </c>
      <c r="S755" s="14">
        <f t="shared" si="46"/>
        <v>42049.590173611112</v>
      </c>
      <c r="T755" s="14">
        <f t="shared" si="47"/>
        <v>42019.590173611112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4"/>
        <v>103.75000000000001</v>
      </c>
      <c r="P756" s="6">
        <f t="shared" si="45"/>
        <v>42.346938775510203</v>
      </c>
      <c r="Q756" t="s">
        <v>8322</v>
      </c>
      <c r="R756" s="10" t="s">
        <v>8323</v>
      </c>
      <c r="S756" s="14">
        <f t="shared" si="46"/>
        <v>41279.749085648145</v>
      </c>
      <c r="T756" s="14">
        <f t="shared" si="47"/>
        <v>41249.749085648145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4"/>
        <v>101.9076</v>
      </c>
      <c r="P757" s="6">
        <f t="shared" si="45"/>
        <v>37.466029411764708</v>
      </c>
      <c r="Q757" t="s">
        <v>8322</v>
      </c>
      <c r="R757" s="10" t="s">
        <v>8323</v>
      </c>
      <c r="S757" s="14">
        <f t="shared" si="46"/>
        <v>41414.02847222222</v>
      </c>
      <c r="T757" s="14">
        <f t="shared" si="47"/>
        <v>41383.605057870373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4"/>
        <v>117.71428571428571</v>
      </c>
      <c r="P758" s="6">
        <f t="shared" si="45"/>
        <v>37.454545454545453</v>
      </c>
      <c r="Q758" t="s">
        <v>8322</v>
      </c>
      <c r="R758" s="10" t="s">
        <v>8323</v>
      </c>
      <c r="S758" s="14">
        <f t="shared" si="46"/>
        <v>40651.725219907406</v>
      </c>
      <c r="T758" s="14">
        <f t="shared" si="47"/>
        <v>40590.766886574071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4"/>
        <v>238</v>
      </c>
      <c r="P759" s="6">
        <f t="shared" si="45"/>
        <v>33.055555555555557</v>
      </c>
      <c r="Q759" t="s">
        <v>8322</v>
      </c>
      <c r="R759" s="10" t="s">
        <v>8323</v>
      </c>
      <c r="S759" s="14">
        <f t="shared" si="46"/>
        <v>41249.054560185185</v>
      </c>
      <c r="T759" s="14">
        <f t="shared" si="47"/>
        <v>41235.054560185185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4"/>
        <v>102</v>
      </c>
      <c r="P760" s="6">
        <f t="shared" si="45"/>
        <v>134.21052631578948</v>
      </c>
      <c r="Q760" t="s">
        <v>8322</v>
      </c>
      <c r="R760" s="10" t="s">
        <v>8323</v>
      </c>
      <c r="S760" s="14">
        <f t="shared" si="46"/>
        <v>40459.836435185185</v>
      </c>
      <c r="T760" s="14">
        <f t="shared" si="47"/>
        <v>40429.836435185185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4"/>
        <v>101.92000000000002</v>
      </c>
      <c r="P761" s="6">
        <f t="shared" si="45"/>
        <v>51.474747474747474</v>
      </c>
      <c r="Q761" t="s">
        <v>8322</v>
      </c>
      <c r="R761" s="10" t="s">
        <v>8323</v>
      </c>
      <c r="S761" s="14">
        <f t="shared" si="46"/>
        <v>41829.330312500002</v>
      </c>
      <c r="T761" s="14">
        <f t="shared" si="47"/>
        <v>41789.330312500002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4"/>
        <v>0</v>
      </c>
      <c r="P762" s="6" t="e">
        <f t="shared" si="45"/>
        <v>#DIV/0!</v>
      </c>
      <c r="Q762" t="s">
        <v>8322</v>
      </c>
      <c r="R762" s="10" t="s">
        <v>8324</v>
      </c>
      <c r="S762" s="14">
        <f t="shared" si="46"/>
        <v>42700.805706018517</v>
      </c>
      <c r="T762" s="14">
        <f t="shared" si="47"/>
        <v>42670.764039351852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4"/>
        <v>4.7</v>
      </c>
      <c r="P763" s="6">
        <f t="shared" si="45"/>
        <v>39.166666666666664</v>
      </c>
      <c r="Q763" t="s">
        <v>8322</v>
      </c>
      <c r="R763" s="10" t="s">
        <v>8324</v>
      </c>
      <c r="S763" s="14">
        <f t="shared" si="46"/>
        <v>41672.751458333332</v>
      </c>
      <c r="T763" s="14">
        <f t="shared" si="47"/>
        <v>41642.751458333332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4"/>
        <v>0</v>
      </c>
      <c r="P764" s="6" t="e">
        <f t="shared" si="45"/>
        <v>#DIV/0!</v>
      </c>
      <c r="Q764" t="s">
        <v>8322</v>
      </c>
      <c r="R764" s="10" t="s">
        <v>8324</v>
      </c>
      <c r="S764" s="14">
        <f t="shared" si="46"/>
        <v>42708.25</v>
      </c>
      <c r="T764" s="14">
        <f t="shared" si="47"/>
        <v>42690.858449074076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4"/>
        <v>0.11655011655011654</v>
      </c>
      <c r="P765" s="6">
        <f t="shared" si="45"/>
        <v>5</v>
      </c>
      <c r="Q765" t="s">
        <v>8322</v>
      </c>
      <c r="R765" s="10" t="s">
        <v>8324</v>
      </c>
      <c r="S765" s="14">
        <f t="shared" si="46"/>
        <v>41501.446851851848</v>
      </c>
      <c r="T765" s="14">
        <f t="shared" si="47"/>
        <v>41471.446851851848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4"/>
        <v>0</v>
      </c>
      <c r="P766" s="6" t="e">
        <f t="shared" si="45"/>
        <v>#DIV/0!</v>
      </c>
      <c r="Q766" t="s">
        <v>8322</v>
      </c>
      <c r="R766" s="10" t="s">
        <v>8324</v>
      </c>
      <c r="S766" s="14">
        <f t="shared" si="46"/>
        <v>42257.173159722224</v>
      </c>
      <c r="T766" s="14">
        <f t="shared" si="47"/>
        <v>42227.173159722224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4"/>
        <v>36.014285714285712</v>
      </c>
      <c r="P767" s="6">
        <f t="shared" si="45"/>
        <v>57.295454545454547</v>
      </c>
      <c r="Q767" t="s">
        <v>8322</v>
      </c>
      <c r="R767" s="10" t="s">
        <v>8324</v>
      </c>
      <c r="S767" s="14">
        <f t="shared" si="46"/>
        <v>41931.542638888888</v>
      </c>
      <c r="T767" s="14">
        <f t="shared" si="47"/>
        <v>41901.542638888888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4"/>
        <v>0</v>
      </c>
      <c r="P768" s="6" t="e">
        <f t="shared" si="45"/>
        <v>#DIV/0!</v>
      </c>
      <c r="Q768" t="s">
        <v>8322</v>
      </c>
      <c r="R768" s="10" t="s">
        <v>8324</v>
      </c>
      <c r="S768" s="14">
        <f t="shared" si="46"/>
        <v>42051.783368055556</v>
      </c>
      <c r="T768" s="14">
        <f t="shared" si="47"/>
        <v>42021.783368055556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4"/>
        <v>3.54</v>
      </c>
      <c r="P769" s="6">
        <f t="shared" si="45"/>
        <v>59</v>
      </c>
      <c r="Q769" t="s">
        <v>8322</v>
      </c>
      <c r="R769" s="10" t="s">
        <v>8324</v>
      </c>
      <c r="S769" s="14">
        <f t="shared" si="46"/>
        <v>42145.143634259264</v>
      </c>
      <c r="T769" s="14">
        <f t="shared" si="47"/>
        <v>42115.143634259264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ref="O770:O833" si="48">E770/D770*100</f>
        <v>0</v>
      </c>
      <c r="P770" s="6" t="e">
        <f t="shared" ref="P770:P833" si="49">AVERAGE(E770/L770)</f>
        <v>#DIV/0!</v>
      </c>
      <c r="Q770" t="s">
        <v>8322</v>
      </c>
      <c r="R770" s="10" t="s">
        <v>8324</v>
      </c>
      <c r="S770" s="14">
        <f t="shared" ref="S770:S833" si="50">(((I770/60)/60)/24)+DATE(1970,1,1)</f>
        <v>41624.207060185188</v>
      </c>
      <c r="T770" s="14">
        <f t="shared" ref="T770:T833" si="51">(((J770/60)/60)/24)+DATE(1970,1,1)</f>
        <v>41594.207060185188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si="48"/>
        <v>41.4</v>
      </c>
      <c r="P771" s="6">
        <f t="shared" si="49"/>
        <v>31.846153846153847</v>
      </c>
      <c r="Q771" t="s">
        <v>8322</v>
      </c>
      <c r="R771" s="10" t="s">
        <v>8324</v>
      </c>
      <c r="S771" s="14">
        <f t="shared" si="50"/>
        <v>41634.996458333335</v>
      </c>
      <c r="T771" s="14">
        <f t="shared" si="51"/>
        <v>41604.996458333335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48"/>
        <v>0</v>
      </c>
      <c r="P772" s="6" t="e">
        <f t="shared" si="49"/>
        <v>#DIV/0!</v>
      </c>
      <c r="Q772" t="s">
        <v>8322</v>
      </c>
      <c r="R772" s="10" t="s">
        <v>8324</v>
      </c>
      <c r="S772" s="14">
        <f t="shared" si="50"/>
        <v>41329.999641203707</v>
      </c>
      <c r="T772" s="14">
        <f t="shared" si="51"/>
        <v>41289.999641203707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8"/>
        <v>2.6315789473684209E-2</v>
      </c>
      <c r="P773" s="6">
        <f t="shared" si="49"/>
        <v>10</v>
      </c>
      <c r="Q773" t="s">
        <v>8322</v>
      </c>
      <c r="R773" s="10" t="s">
        <v>8324</v>
      </c>
      <c r="S773" s="14">
        <f t="shared" si="50"/>
        <v>42399.824097222227</v>
      </c>
      <c r="T773" s="14">
        <f t="shared" si="51"/>
        <v>42349.824097222227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8"/>
        <v>3.3333333333333335</v>
      </c>
      <c r="P774" s="6">
        <f t="shared" si="49"/>
        <v>50</v>
      </c>
      <c r="Q774" t="s">
        <v>8322</v>
      </c>
      <c r="R774" s="10" t="s">
        <v>8324</v>
      </c>
      <c r="S774" s="14">
        <f t="shared" si="50"/>
        <v>40118.165972222225</v>
      </c>
      <c r="T774" s="14">
        <f t="shared" si="51"/>
        <v>40068.056932870371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8"/>
        <v>0.85129023676509719</v>
      </c>
      <c r="P775" s="6">
        <f t="shared" si="49"/>
        <v>16</v>
      </c>
      <c r="Q775" t="s">
        <v>8322</v>
      </c>
      <c r="R775" s="10" t="s">
        <v>8324</v>
      </c>
      <c r="S775" s="14">
        <f t="shared" si="50"/>
        <v>42134.959027777775</v>
      </c>
      <c r="T775" s="14">
        <f t="shared" si="51"/>
        <v>42100.735937499994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8"/>
        <v>70.199999999999989</v>
      </c>
      <c r="P776" s="6">
        <f t="shared" si="49"/>
        <v>39</v>
      </c>
      <c r="Q776" t="s">
        <v>8322</v>
      </c>
      <c r="R776" s="10" t="s">
        <v>8324</v>
      </c>
      <c r="S776" s="14">
        <f t="shared" si="50"/>
        <v>41693.780300925922</v>
      </c>
      <c r="T776" s="14">
        <f t="shared" si="51"/>
        <v>41663.780300925922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8"/>
        <v>1.7000000000000002</v>
      </c>
      <c r="P777" s="6">
        <f t="shared" si="49"/>
        <v>34</v>
      </c>
      <c r="Q777" t="s">
        <v>8322</v>
      </c>
      <c r="R777" s="10" t="s">
        <v>8324</v>
      </c>
      <c r="S777" s="14">
        <f t="shared" si="50"/>
        <v>40893.060127314813</v>
      </c>
      <c r="T777" s="14">
        <f t="shared" si="51"/>
        <v>40863.060127314813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8"/>
        <v>51.4</v>
      </c>
      <c r="P778" s="6">
        <f t="shared" si="49"/>
        <v>63.122807017543863</v>
      </c>
      <c r="Q778" t="s">
        <v>8322</v>
      </c>
      <c r="R778" s="10" t="s">
        <v>8324</v>
      </c>
      <c r="S778" s="14">
        <f t="shared" si="50"/>
        <v>42288.208333333328</v>
      </c>
      <c r="T778" s="14">
        <f t="shared" si="51"/>
        <v>42250.685706018514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8"/>
        <v>0.70000000000000007</v>
      </c>
      <c r="P779" s="6">
        <f t="shared" si="49"/>
        <v>7</v>
      </c>
      <c r="Q779" t="s">
        <v>8322</v>
      </c>
      <c r="R779" s="10" t="s">
        <v>8324</v>
      </c>
      <c r="S779" s="14">
        <f t="shared" si="50"/>
        <v>41486.981215277774</v>
      </c>
      <c r="T779" s="14">
        <f t="shared" si="51"/>
        <v>41456.981215277774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8"/>
        <v>0.4</v>
      </c>
      <c r="P780" s="6">
        <f t="shared" si="49"/>
        <v>2</v>
      </c>
      <c r="Q780" t="s">
        <v>8322</v>
      </c>
      <c r="R780" s="10" t="s">
        <v>8324</v>
      </c>
      <c r="S780" s="14">
        <f t="shared" si="50"/>
        <v>41759.702314814815</v>
      </c>
      <c r="T780" s="14">
        <f t="shared" si="51"/>
        <v>41729.702314814815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8"/>
        <v>2.666666666666667</v>
      </c>
      <c r="P781" s="6">
        <f t="shared" si="49"/>
        <v>66.666666666666671</v>
      </c>
      <c r="Q781" t="s">
        <v>8322</v>
      </c>
      <c r="R781" s="10" t="s">
        <v>8324</v>
      </c>
      <c r="S781" s="14">
        <f t="shared" si="50"/>
        <v>40466.166666666664</v>
      </c>
      <c r="T781" s="14">
        <f t="shared" si="51"/>
        <v>40436.68408564815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8"/>
        <v>104</v>
      </c>
      <c r="P782" s="6">
        <f t="shared" si="49"/>
        <v>38.518518518518519</v>
      </c>
      <c r="Q782" t="s">
        <v>8325</v>
      </c>
      <c r="R782" s="10" t="s">
        <v>8326</v>
      </c>
      <c r="S782" s="14">
        <f t="shared" si="50"/>
        <v>40666.673900462964</v>
      </c>
      <c r="T782" s="14">
        <f t="shared" si="51"/>
        <v>40636.673900462964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8"/>
        <v>133.15375</v>
      </c>
      <c r="P783" s="6">
        <f t="shared" si="49"/>
        <v>42.609200000000001</v>
      </c>
      <c r="Q783" t="s">
        <v>8325</v>
      </c>
      <c r="R783" s="10" t="s">
        <v>8326</v>
      </c>
      <c r="S783" s="14">
        <f t="shared" si="50"/>
        <v>41433.000856481485</v>
      </c>
      <c r="T783" s="14">
        <f t="shared" si="51"/>
        <v>41403.000856481485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8"/>
        <v>100</v>
      </c>
      <c r="P784" s="6">
        <f t="shared" si="49"/>
        <v>50</v>
      </c>
      <c r="Q784" t="s">
        <v>8325</v>
      </c>
      <c r="R784" s="10" t="s">
        <v>8326</v>
      </c>
      <c r="S784" s="14">
        <f t="shared" si="50"/>
        <v>41146.758125</v>
      </c>
      <c r="T784" s="14">
        <f t="shared" si="51"/>
        <v>41116.758125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8"/>
        <v>148.13333333333333</v>
      </c>
      <c r="P785" s="6">
        <f t="shared" si="49"/>
        <v>63.485714285714288</v>
      </c>
      <c r="Q785" t="s">
        <v>8325</v>
      </c>
      <c r="R785" s="10" t="s">
        <v>8326</v>
      </c>
      <c r="S785" s="14">
        <f t="shared" si="50"/>
        <v>41026.916666666664</v>
      </c>
      <c r="T785" s="14">
        <f t="shared" si="51"/>
        <v>40987.773715277777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8"/>
        <v>102.49999999999999</v>
      </c>
      <c r="P786" s="6">
        <f t="shared" si="49"/>
        <v>102.5</v>
      </c>
      <c r="Q786" t="s">
        <v>8325</v>
      </c>
      <c r="R786" s="10" t="s">
        <v>8326</v>
      </c>
      <c r="S786" s="14">
        <f t="shared" si="50"/>
        <v>41715.107858796298</v>
      </c>
      <c r="T786" s="14">
        <f t="shared" si="51"/>
        <v>41675.149525462963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8"/>
        <v>180.62799999999999</v>
      </c>
      <c r="P787" s="6">
        <f t="shared" si="49"/>
        <v>31.142758620689655</v>
      </c>
      <c r="Q787" t="s">
        <v>8325</v>
      </c>
      <c r="R787" s="10" t="s">
        <v>8326</v>
      </c>
      <c r="S787" s="14">
        <f t="shared" si="50"/>
        <v>41333.593923611108</v>
      </c>
      <c r="T787" s="14">
        <f t="shared" si="51"/>
        <v>41303.593923611108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8"/>
        <v>142.79999999999998</v>
      </c>
      <c r="P788" s="6">
        <f t="shared" si="49"/>
        <v>162.27272727272728</v>
      </c>
      <c r="Q788" t="s">
        <v>8325</v>
      </c>
      <c r="R788" s="10" t="s">
        <v>8326</v>
      </c>
      <c r="S788" s="14">
        <f t="shared" si="50"/>
        <v>41040.657638888886</v>
      </c>
      <c r="T788" s="14">
        <f t="shared" si="51"/>
        <v>40983.055949074071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8"/>
        <v>114.16666666666666</v>
      </c>
      <c r="P789" s="6">
        <f t="shared" si="49"/>
        <v>80.588235294117652</v>
      </c>
      <c r="Q789" t="s">
        <v>8325</v>
      </c>
      <c r="R789" s="10" t="s">
        <v>8326</v>
      </c>
      <c r="S789" s="14">
        <f t="shared" si="50"/>
        <v>41579.627615740741</v>
      </c>
      <c r="T789" s="14">
        <f t="shared" si="51"/>
        <v>41549.627615740741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8"/>
        <v>203.505</v>
      </c>
      <c r="P790" s="6">
        <f t="shared" si="49"/>
        <v>59.85441176470588</v>
      </c>
      <c r="Q790" t="s">
        <v>8325</v>
      </c>
      <c r="R790" s="10" t="s">
        <v>8326</v>
      </c>
      <c r="S790" s="14">
        <f t="shared" si="50"/>
        <v>41097.165972222225</v>
      </c>
      <c r="T790" s="14">
        <f t="shared" si="51"/>
        <v>41059.006805555553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8"/>
        <v>109.41176470588236</v>
      </c>
      <c r="P791" s="6">
        <f t="shared" si="49"/>
        <v>132.85714285714286</v>
      </c>
      <c r="Q791" t="s">
        <v>8325</v>
      </c>
      <c r="R791" s="10" t="s">
        <v>8326</v>
      </c>
      <c r="S791" s="14">
        <f t="shared" si="50"/>
        <v>41295.332638888889</v>
      </c>
      <c r="T791" s="14">
        <f t="shared" si="51"/>
        <v>41277.186111111114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8"/>
        <v>144.37459999999999</v>
      </c>
      <c r="P792" s="6">
        <f t="shared" si="49"/>
        <v>92.547820512820508</v>
      </c>
      <c r="Q792" t="s">
        <v>8325</v>
      </c>
      <c r="R792" s="10" t="s">
        <v>8326</v>
      </c>
      <c r="S792" s="14">
        <f t="shared" si="50"/>
        <v>41306.047905092593</v>
      </c>
      <c r="T792" s="14">
        <f t="shared" si="51"/>
        <v>41276.047905092593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8"/>
        <v>103.86666666666666</v>
      </c>
      <c r="P793" s="6">
        <f t="shared" si="49"/>
        <v>60.859375</v>
      </c>
      <c r="Q793" t="s">
        <v>8325</v>
      </c>
      <c r="R793" s="10" t="s">
        <v>8326</v>
      </c>
      <c r="S793" s="14">
        <f t="shared" si="50"/>
        <v>41591.249305555553</v>
      </c>
      <c r="T793" s="14">
        <f t="shared" si="51"/>
        <v>41557.780624999999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8"/>
        <v>100.44440000000002</v>
      </c>
      <c r="P794" s="6">
        <f t="shared" si="49"/>
        <v>41.851833333333339</v>
      </c>
      <c r="Q794" t="s">
        <v>8325</v>
      </c>
      <c r="R794" s="10" t="s">
        <v>8326</v>
      </c>
      <c r="S794" s="14">
        <f t="shared" si="50"/>
        <v>41585.915312500001</v>
      </c>
      <c r="T794" s="14">
        <f t="shared" si="51"/>
        <v>41555.873645833337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8"/>
        <v>102.77927272727271</v>
      </c>
      <c r="P795" s="6">
        <f t="shared" si="49"/>
        <v>88.325937499999995</v>
      </c>
      <c r="Q795" t="s">
        <v>8325</v>
      </c>
      <c r="R795" s="10" t="s">
        <v>8326</v>
      </c>
      <c r="S795" s="14">
        <f t="shared" si="50"/>
        <v>41458.207638888889</v>
      </c>
      <c r="T795" s="14">
        <f t="shared" si="51"/>
        <v>41442.741249999999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8"/>
        <v>105.31250000000001</v>
      </c>
      <c r="P796" s="6">
        <f t="shared" si="49"/>
        <v>158.96226415094338</v>
      </c>
      <c r="Q796" t="s">
        <v>8325</v>
      </c>
      <c r="R796" s="10" t="s">
        <v>8326</v>
      </c>
      <c r="S796" s="14">
        <f t="shared" si="50"/>
        <v>40791.712500000001</v>
      </c>
      <c r="T796" s="14">
        <f t="shared" si="51"/>
        <v>40736.115011574075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8"/>
        <v>111.78571428571429</v>
      </c>
      <c r="P797" s="6">
        <f t="shared" si="49"/>
        <v>85.054347826086953</v>
      </c>
      <c r="Q797" t="s">
        <v>8325</v>
      </c>
      <c r="R797" s="10" t="s">
        <v>8326</v>
      </c>
      <c r="S797" s="14">
        <f t="shared" si="50"/>
        <v>41006.207638888889</v>
      </c>
      <c r="T797" s="14">
        <f t="shared" si="51"/>
        <v>40963.613032407404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8"/>
        <v>101.35000000000001</v>
      </c>
      <c r="P798" s="6">
        <f t="shared" si="49"/>
        <v>112.61111111111111</v>
      </c>
      <c r="Q798" t="s">
        <v>8325</v>
      </c>
      <c r="R798" s="10" t="s">
        <v>8326</v>
      </c>
      <c r="S798" s="14">
        <f t="shared" si="50"/>
        <v>41532.881944444445</v>
      </c>
      <c r="T798" s="14">
        <f t="shared" si="51"/>
        <v>41502.882928240739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8"/>
        <v>107.53333333333333</v>
      </c>
      <c r="P799" s="6">
        <f t="shared" si="49"/>
        <v>45.436619718309856</v>
      </c>
      <c r="Q799" t="s">
        <v>8325</v>
      </c>
      <c r="R799" s="10" t="s">
        <v>8326</v>
      </c>
      <c r="S799" s="14">
        <f t="shared" si="50"/>
        <v>41028.166666666664</v>
      </c>
      <c r="T799" s="14">
        <f t="shared" si="51"/>
        <v>40996.994074074071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8"/>
        <v>114.88571428571429</v>
      </c>
      <c r="P800" s="6">
        <f t="shared" si="49"/>
        <v>46.218390804597703</v>
      </c>
      <c r="Q800" t="s">
        <v>8325</v>
      </c>
      <c r="R800" s="10" t="s">
        <v>8326</v>
      </c>
      <c r="S800" s="14">
        <f t="shared" si="50"/>
        <v>41912.590127314819</v>
      </c>
      <c r="T800" s="14">
        <f t="shared" si="51"/>
        <v>41882.590127314819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8"/>
        <v>100.02</v>
      </c>
      <c r="P801" s="6">
        <f t="shared" si="49"/>
        <v>178.60714285714286</v>
      </c>
      <c r="Q801" t="s">
        <v>8325</v>
      </c>
      <c r="R801" s="10" t="s">
        <v>8326</v>
      </c>
      <c r="S801" s="14">
        <f t="shared" si="50"/>
        <v>41026.667199074072</v>
      </c>
      <c r="T801" s="14">
        <f t="shared" si="51"/>
        <v>40996.667199074072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8"/>
        <v>152.13333333333335</v>
      </c>
      <c r="P802" s="6">
        <f t="shared" si="49"/>
        <v>40.75</v>
      </c>
      <c r="Q802" t="s">
        <v>8325</v>
      </c>
      <c r="R802" s="10" t="s">
        <v>8326</v>
      </c>
      <c r="S802" s="14">
        <f t="shared" si="50"/>
        <v>41893.433495370373</v>
      </c>
      <c r="T802" s="14">
        <f t="shared" si="51"/>
        <v>41863.433495370373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8"/>
        <v>111.52149999999999</v>
      </c>
      <c r="P803" s="6">
        <f t="shared" si="49"/>
        <v>43.733921568627444</v>
      </c>
      <c r="Q803" t="s">
        <v>8325</v>
      </c>
      <c r="R803" s="10" t="s">
        <v>8326</v>
      </c>
      <c r="S803" s="14">
        <f t="shared" si="50"/>
        <v>40725.795370370368</v>
      </c>
      <c r="T803" s="14">
        <f t="shared" si="51"/>
        <v>40695.795370370368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8"/>
        <v>101.33333333333334</v>
      </c>
      <c r="P804" s="6">
        <f t="shared" si="49"/>
        <v>81.066666666666663</v>
      </c>
      <c r="Q804" t="s">
        <v>8325</v>
      </c>
      <c r="R804" s="10" t="s">
        <v>8326</v>
      </c>
      <c r="S804" s="14">
        <f t="shared" si="50"/>
        <v>41169.170138888891</v>
      </c>
      <c r="T804" s="14">
        <f t="shared" si="51"/>
        <v>41123.022268518522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8"/>
        <v>123.2608695652174</v>
      </c>
      <c r="P805" s="6">
        <f t="shared" si="49"/>
        <v>74.60526315789474</v>
      </c>
      <c r="Q805" t="s">
        <v>8325</v>
      </c>
      <c r="R805" s="10" t="s">
        <v>8326</v>
      </c>
      <c r="S805" s="14">
        <f t="shared" si="50"/>
        <v>40692.041666666664</v>
      </c>
      <c r="T805" s="14">
        <f t="shared" si="51"/>
        <v>40665.949976851851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8"/>
        <v>100</v>
      </c>
      <c r="P806" s="6">
        <f t="shared" si="49"/>
        <v>305.55555555555554</v>
      </c>
      <c r="Q806" t="s">
        <v>8325</v>
      </c>
      <c r="R806" s="10" t="s">
        <v>8326</v>
      </c>
      <c r="S806" s="14">
        <f t="shared" si="50"/>
        <v>40747.165972222225</v>
      </c>
      <c r="T806" s="14">
        <f t="shared" si="51"/>
        <v>40730.105625000004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8"/>
        <v>105</v>
      </c>
      <c r="P807" s="6">
        <f t="shared" si="49"/>
        <v>58.333333333333336</v>
      </c>
      <c r="Q807" t="s">
        <v>8325</v>
      </c>
      <c r="R807" s="10" t="s">
        <v>8326</v>
      </c>
      <c r="S807" s="14">
        <f t="shared" si="50"/>
        <v>40740.958333333336</v>
      </c>
      <c r="T807" s="14">
        <f t="shared" si="51"/>
        <v>40690.823055555556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8"/>
        <v>104.4375</v>
      </c>
      <c r="P808" s="6">
        <f t="shared" si="49"/>
        <v>117.67605633802818</v>
      </c>
      <c r="Q808" t="s">
        <v>8325</v>
      </c>
      <c r="R808" s="10" t="s">
        <v>8326</v>
      </c>
      <c r="S808" s="14">
        <f t="shared" si="50"/>
        <v>40793.691423611112</v>
      </c>
      <c r="T808" s="14">
        <f t="shared" si="51"/>
        <v>40763.691423611112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8"/>
        <v>105.125</v>
      </c>
      <c r="P809" s="6">
        <f t="shared" si="49"/>
        <v>73.771929824561397</v>
      </c>
      <c r="Q809" t="s">
        <v>8325</v>
      </c>
      <c r="R809" s="10" t="s">
        <v>8326</v>
      </c>
      <c r="S809" s="14">
        <f t="shared" si="50"/>
        <v>42795.083333333328</v>
      </c>
      <c r="T809" s="14">
        <f t="shared" si="51"/>
        <v>42759.628599537042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8"/>
        <v>100</v>
      </c>
      <c r="P810" s="6">
        <f t="shared" si="49"/>
        <v>104.65116279069767</v>
      </c>
      <c r="Q810" t="s">
        <v>8325</v>
      </c>
      <c r="R810" s="10" t="s">
        <v>8326</v>
      </c>
      <c r="S810" s="14">
        <f t="shared" si="50"/>
        <v>41995.207638888889</v>
      </c>
      <c r="T810" s="14">
        <f t="shared" si="51"/>
        <v>41962.100532407407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8"/>
        <v>103.77499999999999</v>
      </c>
      <c r="P811" s="6">
        <f t="shared" si="49"/>
        <v>79.82692307692308</v>
      </c>
      <c r="Q811" t="s">
        <v>8325</v>
      </c>
      <c r="R811" s="10" t="s">
        <v>8326</v>
      </c>
      <c r="S811" s="14">
        <f t="shared" si="50"/>
        <v>41658.833680555559</v>
      </c>
      <c r="T811" s="14">
        <f t="shared" si="51"/>
        <v>41628.833680555559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8"/>
        <v>105</v>
      </c>
      <c r="P812" s="6">
        <f t="shared" si="49"/>
        <v>58.333333333333336</v>
      </c>
      <c r="Q812" t="s">
        <v>8325</v>
      </c>
      <c r="R812" s="10" t="s">
        <v>8326</v>
      </c>
      <c r="S812" s="14">
        <f t="shared" si="50"/>
        <v>41153.056273148148</v>
      </c>
      <c r="T812" s="14">
        <f t="shared" si="51"/>
        <v>41123.056273148148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8"/>
        <v>104</v>
      </c>
      <c r="P813" s="6">
        <f t="shared" si="49"/>
        <v>86.666666666666671</v>
      </c>
      <c r="Q813" t="s">
        <v>8325</v>
      </c>
      <c r="R813" s="10" t="s">
        <v>8326</v>
      </c>
      <c r="S813" s="14">
        <f t="shared" si="50"/>
        <v>41465.702777777777</v>
      </c>
      <c r="T813" s="14">
        <f t="shared" si="51"/>
        <v>41443.643541666665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8"/>
        <v>151.83333333333334</v>
      </c>
      <c r="P814" s="6">
        <f t="shared" si="49"/>
        <v>27.606060606060606</v>
      </c>
      <c r="Q814" t="s">
        <v>8325</v>
      </c>
      <c r="R814" s="10" t="s">
        <v>8326</v>
      </c>
      <c r="S814" s="14">
        <f t="shared" si="50"/>
        <v>41334.581944444442</v>
      </c>
      <c r="T814" s="14">
        <f t="shared" si="51"/>
        <v>41282.017962962964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8"/>
        <v>159.99600000000001</v>
      </c>
      <c r="P815" s="6">
        <f t="shared" si="49"/>
        <v>24.999375000000001</v>
      </c>
      <c r="Q815" t="s">
        <v>8325</v>
      </c>
      <c r="R815" s="10" t="s">
        <v>8326</v>
      </c>
      <c r="S815" s="14">
        <f t="shared" si="50"/>
        <v>41110.960243055553</v>
      </c>
      <c r="T815" s="14">
        <f t="shared" si="51"/>
        <v>41080.960243055553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8"/>
        <v>127.3</v>
      </c>
      <c r="P816" s="6">
        <f t="shared" si="49"/>
        <v>45.464285714285715</v>
      </c>
      <c r="Q816" t="s">
        <v>8325</v>
      </c>
      <c r="R816" s="10" t="s">
        <v>8326</v>
      </c>
      <c r="S816" s="14">
        <f t="shared" si="50"/>
        <v>40694.75277777778</v>
      </c>
      <c r="T816" s="14">
        <f t="shared" si="51"/>
        <v>40679.743067129632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8"/>
        <v>107</v>
      </c>
      <c r="P817" s="6">
        <f t="shared" si="49"/>
        <v>99.534883720930239</v>
      </c>
      <c r="Q817" t="s">
        <v>8325</v>
      </c>
      <c r="R817" s="10" t="s">
        <v>8326</v>
      </c>
      <c r="S817" s="14">
        <f t="shared" si="50"/>
        <v>41944.917858796296</v>
      </c>
      <c r="T817" s="14">
        <f t="shared" si="51"/>
        <v>41914.917858796296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8"/>
        <v>115.12214285714286</v>
      </c>
      <c r="P818" s="6">
        <f t="shared" si="49"/>
        <v>39.31</v>
      </c>
      <c r="Q818" t="s">
        <v>8325</v>
      </c>
      <c r="R818" s="10" t="s">
        <v>8326</v>
      </c>
      <c r="S818" s="14">
        <f t="shared" si="50"/>
        <v>41373.270833333336</v>
      </c>
      <c r="T818" s="14">
        <f t="shared" si="51"/>
        <v>41341.870868055557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8"/>
        <v>137.11066666666665</v>
      </c>
      <c r="P819" s="6">
        <f t="shared" si="49"/>
        <v>89.419999999999987</v>
      </c>
      <c r="Q819" t="s">
        <v>8325</v>
      </c>
      <c r="R819" s="10" t="s">
        <v>8326</v>
      </c>
      <c r="S819" s="14">
        <f t="shared" si="50"/>
        <v>40979.207638888889</v>
      </c>
      <c r="T819" s="14">
        <f t="shared" si="51"/>
        <v>40925.599664351852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8"/>
        <v>155.71428571428572</v>
      </c>
      <c r="P820" s="6">
        <f t="shared" si="49"/>
        <v>28.684210526315791</v>
      </c>
      <c r="Q820" t="s">
        <v>8325</v>
      </c>
      <c r="R820" s="10" t="s">
        <v>8326</v>
      </c>
      <c r="S820" s="14">
        <f t="shared" si="50"/>
        <v>41128.709027777775</v>
      </c>
      <c r="T820" s="14">
        <f t="shared" si="51"/>
        <v>41120.882881944446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8"/>
        <v>108.74999999999999</v>
      </c>
      <c r="P821" s="6">
        <f t="shared" si="49"/>
        <v>31.071428571428573</v>
      </c>
      <c r="Q821" t="s">
        <v>8325</v>
      </c>
      <c r="R821" s="10" t="s">
        <v>8326</v>
      </c>
      <c r="S821" s="14">
        <f t="shared" si="50"/>
        <v>41629.197222222225</v>
      </c>
      <c r="T821" s="14">
        <f t="shared" si="51"/>
        <v>41619.998310185183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8"/>
        <v>134.05000000000001</v>
      </c>
      <c r="P822" s="6">
        <f t="shared" si="49"/>
        <v>70.55263157894737</v>
      </c>
      <c r="Q822" t="s">
        <v>8325</v>
      </c>
      <c r="R822" s="10" t="s">
        <v>8326</v>
      </c>
      <c r="S822" s="14">
        <f t="shared" si="50"/>
        <v>41799.208333333336</v>
      </c>
      <c r="T822" s="14">
        <f t="shared" si="51"/>
        <v>41768.841921296298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8"/>
        <v>100</v>
      </c>
      <c r="P823" s="6">
        <f t="shared" si="49"/>
        <v>224.12820512820514</v>
      </c>
      <c r="Q823" t="s">
        <v>8325</v>
      </c>
      <c r="R823" s="10" t="s">
        <v>8326</v>
      </c>
      <c r="S823" s="14">
        <f t="shared" si="50"/>
        <v>42128.167361111111</v>
      </c>
      <c r="T823" s="14">
        <f t="shared" si="51"/>
        <v>42093.922048611115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8"/>
        <v>119.16666666666667</v>
      </c>
      <c r="P824" s="6">
        <f t="shared" si="49"/>
        <v>51.811594202898547</v>
      </c>
      <c r="Q824" t="s">
        <v>8325</v>
      </c>
      <c r="R824" s="10" t="s">
        <v>8326</v>
      </c>
      <c r="S824" s="14">
        <f t="shared" si="50"/>
        <v>41187.947337962964</v>
      </c>
      <c r="T824" s="14">
        <f t="shared" si="51"/>
        <v>41157.947337962964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8"/>
        <v>179.5</v>
      </c>
      <c r="P825" s="6">
        <f t="shared" si="49"/>
        <v>43.515151515151516</v>
      </c>
      <c r="Q825" t="s">
        <v>8325</v>
      </c>
      <c r="R825" s="10" t="s">
        <v>8326</v>
      </c>
      <c r="S825" s="14">
        <f t="shared" si="50"/>
        <v>42085.931157407409</v>
      </c>
      <c r="T825" s="14">
        <f t="shared" si="51"/>
        <v>42055.972824074073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8"/>
        <v>134.38124999999999</v>
      </c>
      <c r="P826" s="6">
        <f t="shared" si="49"/>
        <v>39.816666666666663</v>
      </c>
      <c r="Q826" t="s">
        <v>8325</v>
      </c>
      <c r="R826" s="10" t="s">
        <v>8326</v>
      </c>
      <c r="S826" s="14">
        <f t="shared" si="50"/>
        <v>40286.290972222225</v>
      </c>
      <c r="T826" s="14">
        <f t="shared" si="51"/>
        <v>40250.242106481484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8"/>
        <v>100.43200000000002</v>
      </c>
      <c r="P827" s="6">
        <f t="shared" si="49"/>
        <v>126.8080808080808</v>
      </c>
      <c r="Q827" t="s">
        <v>8325</v>
      </c>
      <c r="R827" s="10" t="s">
        <v>8326</v>
      </c>
      <c r="S827" s="14">
        <f t="shared" si="50"/>
        <v>41211.306527777779</v>
      </c>
      <c r="T827" s="14">
        <f t="shared" si="51"/>
        <v>41186.306527777779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8"/>
        <v>101.45454545454547</v>
      </c>
      <c r="P828" s="6">
        <f t="shared" si="49"/>
        <v>113.87755102040816</v>
      </c>
      <c r="Q828" t="s">
        <v>8325</v>
      </c>
      <c r="R828" s="10" t="s">
        <v>8326</v>
      </c>
      <c r="S828" s="14">
        <f t="shared" si="50"/>
        <v>40993.996874999997</v>
      </c>
      <c r="T828" s="14">
        <f t="shared" si="51"/>
        <v>40973.038541666669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8"/>
        <v>103.33333333333334</v>
      </c>
      <c r="P829" s="6">
        <f t="shared" si="49"/>
        <v>28.181818181818183</v>
      </c>
      <c r="Q829" t="s">
        <v>8325</v>
      </c>
      <c r="R829" s="10" t="s">
        <v>8326</v>
      </c>
      <c r="S829" s="14">
        <f t="shared" si="50"/>
        <v>40953.825694444444</v>
      </c>
      <c r="T829" s="14">
        <f t="shared" si="51"/>
        <v>40927.473460648151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8"/>
        <v>107</v>
      </c>
      <c r="P830" s="6">
        <f t="shared" si="49"/>
        <v>36.60526315789474</v>
      </c>
      <c r="Q830" t="s">
        <v>8325</v>
      </c>
      <c r="R830" s="10" t="s">
        <v>8326</v>
      </c>
      <c r="S830" s="14">
        <f t="shared" si="50"/>
        <v>41085.683333333334</v>
      </c>
      <c r="T830" s="14">
        <f t="shared" si="51"/>
        <v>41073.050717592596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8"/>
        <v>104</v>
      </c>
      <c r="P831" s="6">
        <f t="shared" si="49"/>
        <v>32.5</v>
      </c>
      <c r="Q831" t="s">
        <v>8325</v>
      </c>
      <c r="R831" s="10" t="s">
        <v>8326</v>
      </c>
      <c r="S831" s="14">
        <f t="shared" si="50"/>
        <v>42564.801388888889</v>
      </c>
      <c r="T831" s="14">
        <f t="shared" si="51"/>
        <v>42504.801388888889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8"/>
        <v>107.83333333333334</v>
      </c>
      <c r="P832" s="6">
        <f t="shared" si="49"/>
        <v>60.65625</v>
      </c>
      <c r="Q832" t="s">
        <v>8325</v>
      </c>
      <c r="R832" s="10" t="s">
        <v>8326</v>
      </c>
      <c r="S832" s="14">
        <f t="shared" si="50"/>
        <v>41355.484085648146</v>
      </c>
      <c r="T832" s="14">
        <f t="shared" si="51"/>
        <v>41325.525752314818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8"/>
        <v>233.33333333333334</v>
      </c>
      <c r="P833" s="6">
        <f t="shared" si="49"/>
        <v>175</v>
      </c>
      <c r="Q833" t="s">
        <v>8325</v>
      </c>
      <c r="R833" s="10" t="s">
        <v>8326</v>
      </c>
      <c r="S833" s="14">
        <f t="shared" si="50"/>
        <v>41026.646921296298</v>
      </c>
      <c r="T833" s="14">
        <f t="shared" si="51"/>
        <v>40996.646921296298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ref="O834:O897" si="52">E834/D834*100</f>
        <v>100.60706666666665</v>
      </c>
      <c r="P834" s="6">
        <f t="shared" ref="P834:P897" si="53">AVERAGE(E834/L834)</f>
        <v>97.993896103896105</v>
      </c>
      <c r="Q834" t="s">
        <v>8325</v>
      </c>
      <c r="R834" s="10" t="s">
        <v>8326</v>
      </c>
      <c r="S834" s="14">
        <f t="shared" ref="S834:S897" si="54">(((I834/60)/60)/24)+DATE(1970,1,1)</f>
        <v>40929.342361111114</v>
      </c>
      <c r="T834" s="14">
        <f t="shared" ref="T834:T897" si="55">(((J834/60)/60)/24)+DATE(1970,1,1)</f>
        <v>40869.675173611111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si="52"/>
        <v>101.66666666666666</v>
      </c>
      <c r="P835" s="6">
        <f t="shared" si="53"/>
        <v>148.78048780487805</v>
      </c>
      <c r="Q835" t="s">
        <v>8325</v>
      </c>
      <c r="R835" s="10" t="s">
        <v>8326</v>
      </c>
      <c r="S835" s="14">
        <f t="shared" si="54"/>
        <v>41748.878182870372</v>
      </c>
      <c r="T835" s="14">
        <f t="shared" si="55"/>
        <v>41718.878182870372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2"/>
        <v>131.0181818181818</v>
      </c>
      <c r="P836" s="6">
        <f t="shared" si="53"/>
        <v>96.08</v>
      </c>
      <c r="Q836" t="s">
        <v>8325</v>
      </c>
      <c r="R836" s="10" t="s">
        <v>8326</v>
      </c>
      <c r="S836" s="14">
        <f t="shared" si="54"/>
        <v>41456.165972222225</v>
      </c>
      <c r="T836" s="14">
        <f t="shared" si="55"/>
        <v>41422.822824074072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2"/>
        <v>117.25000000000001</v>
      </c>
      <c r="P837" s="6">
        <f t="shared" si="53"/>
        <v>58.625</v>
      </c>
      <c r="Q837" t="s">
        <v>8325</v>
      </c>
      <c r="R837" s="10" t="s">
        <v>8326</v>
      </c>
      <c r="S837" s="14">
        <f t="shared" si="54"/>
        <v>41048.125</v>
      </c>
      <c r="T837" s="14">
        <f t="shared" si="55"/>
        <v>41005.45784722222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2"/>
        <v>100.93039999999999</v>
      </c>
      <c r="P838" s="6">
        <f t="shared" si="53"/>
        <v>109.70695652173914</v>
      </c>
      <c r="Q838" t="s">
        <v>8325</v>
      </c>
      <c r="R838" s="10" t="s">
        <v>8326</v>
      </c>
      <c r="S838" s="14">
        <f t="shared" si="54"/>
        <v>41554.056921296295</v>
      </c>
      <c r="T838" s="14">
        <f t="shared" si="55"/>
        <v>41524.056921296295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2"/>
        <v>121.8</v>
      </c>
      <c r="P839" s="6">
        <f t="shared" si="53"/>
        <v>49.112903225806448</v>
      </c>
      <c r="Q839" t="s">
        <v>8325</v>
      </c>
      <c r="R839" s="10" t="s">
        <v>8326</v>
      </c>
      <c r="S839" s="14">
        <f t="shared" si="54"/>
        <v>41760.998402777775</v>
      </c>
      <c r="T839" s="14">
        <f t="shared" si="55"/>
        <v>41730.998402777775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2"/>
        <v>145.4</v>
      </c>
      <c r="P840" s="6">
        <f t="shared" si="53"/>
        <v>47.672131147540981</v>
      </c>
      <c r="Q840" t="s">
        <v>8325</v>
      </c>
      <c r="R840" s="10" t="s">
        <v>8326</v>
      </c>
      <c r="S840" s="14">
        <f t="shared" si="54"/>
        <v>40925.897974537038</v>
      </c>
      <c r="T840" s="14">
        <f t="shared" si="55"/>
        <v>40895.897974537038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2"/>
        <v>116.61660000000001</v>
      </c>
      <c r="P841" s="6">
        <f t="shared" si="53"/>
        <v>60.737812499999997</v>
      </c>
      <c r="Q841" t="s">
        <v>8325</v>
      </c>
      <c r="R841" s="10" t="s">
        <v>8326</v>
      </c>
      <c r="S841" s="14">
        <f t="shared" si="54"/>
        <v>41174.763379629629</v>
      </c>
      <c r="T841" s="14">
        <f t="shared" si="55"/>
        <v>41144.763379629629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2"/>
        <v>120.4166</v>
      </c>
      <c r="P842" s="6">
        <f t="shared" si="53"/>
        <v>63.37715789473684</v>
      </c>
      <c r="Q842" t="s">
        <v>8325</v>
      </c>
      <c r="R842" s="10" t="s">
        <v>8327</v>
      </c>
      <c r="S842" s="14">
        <f t="shared" si="54"/>
        <v>42637.226701388892</v>
      </c>
      <c r="T842" s="14">
        <f t="shared" si="55"/>
        <v>42607.226701388892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2"/>
        <v>101.32000000000001</v>
      </c>
      <c r="P843" s="6">
        <f t="shared" si="53"/>
        <v>53.893617021276597</v>
      </c>
      <c r="Q843" t="s">
        <v>8325</v>
      </c>
      <c r="R843" s="10" t="s">
        <v>8327</v>
      </c>
      <c r="S843" s="14">
        <f t="shared" si="54"/>
        <v>41953.88035879629</v>
      </c>
      <c r="T843" s="14">
        <f t="shared" si="55"/>
        <v>41923.838692129626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2"/>
        <v>104.32</v>
      </c>
      <c r="P844" s="6">
        <f t="shared" si="53"/>
        <v>66.871794871794876</v>
      </c>
      <c r="Q844" t="s">
        <v>8325</v>
      </c>
      <c r="R844" s="10" t="s">
        <v>8327</v>
      </c>
      <c r="S844" s="14">
        <f t="shared" si="54"/>
        <v>41561.165972222225</v>
      </c>
      <c r="T844" s="14">
        <f t="shared" si="55"/>
        <v>41526.592395833337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2"/>
        <v>267.13333333333333</v>
      </c>
      <c r="P845" s="6">
        <f t="shared" si="53"/>
        <v>63.102362204724407</v>
      </c>
      <c r="Q845" t="s">
        <v>8325</v>
      </c>
      <c r="R845" s="10" t="s">
        <v>8327</v>
      </c>
      <c r="S845" s="14">
        <f t="shared" si="54"/>
        <v>42712.333333333328</v>
      </c>
      <c r="T845" s="14">
        <f t="shared" si="55"/>
        <v>42695.257870370369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2"/>
        <v>194.13333333333333</v>
      </c>
      <c r="P846" s="6">
        <f t="shared" si="53"/>
        <v>36.628930817610062</v>
      </c>
      <c r="Q846" t="s">
        <v>8325</v>
      </c>
      <c r="R846" s="10" t="s">
        <v>8327</v>
      </c>
      <c r="S846" s="14">
        <f t="shared" si="54"/>
        <v>41944.207638888889</v>
      </c>
      <c r="T846" s="14">
        <f t="shared" si="55"/>
        <v>41905.684629629628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2"/>
        <v>120.3802</v>
      </c>
      <c r="P847" s="6">
        <f t="shared" si="53"/>
        <v>34.005706214689269</v>
      </c>
      <c r="Q847" t="s">
        <v>8325</v>
      </c>
      <c r="R847" s="10" t="s">
        <v>8327</v>
      </c>
      <c r="S847" s="14">
        <f t="shared" si="54"/>
        <v>42618.165972222225</v>
      </c>
      <c r="T847" s="14">
        <f t="shared" si="55"/>
        <v>42578.205972222218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2"/>
        <v>122.00090909090908</v>
      </c>
      <c r="P848" s="6">
        <f t="shared" si="53"/>
        <v>28.553404255319148</v>
      </c>
      <c r="Q848" t="s">
        <v>8325</v>
      </c>
      <c r="R848" s="10" t="s">
        <v>8327</v>
      </c>
      <c r="S848" s="14">
        <f t="shared" si="54"/>
        <v>41708.583333333336</v>
      </c>
      <c r="T848" s="14">
        <f t="shared" si="55"/>
        <v>41694.391840277778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2"/>
        <v>100</v>
      </c>
      <c r="P849" s="6">
        <f t="shared" si="53"/>
        <v>10</v>
      </c>
      <c r="Q849" t="s">
        <v>8325</v>
      </c>
      <c r="R849" s="10" t="s">
        <v>8327</v>
      </c>
      <c r="S849" s="14">
        <f t="shared" si="54"/>
        <v>42195.79833333334</v>
      </c>
      <c r="T849" s="14">
        <f t="shared" si="55"/>
        <v>42165.79833333334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2"/>
        <v>100</v>
      </c>
      <c r="P850" s="6">
        <f t="shared" si="53"/>
        <v>18.75</v>
      </c>
      <c r="Q850" t="s">
        <v>8325</v>
      </c>
      <c r="R850" s="10" t="s">
        <v>8327</v>
      </c>
      <c r="S850" s="14">
        <f t="shared" si="54"/>
        <v>42108.792048611111</v>
      </c>
      <c r="T850" s="14">
        <f t="shared" si="55"/>
        <v>42078.792048611111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2"/>
        <v>119.9</v>
      </c>
      <c r="P851" s="6">
        <f t="shared" si="53"/>
        <v>41.704347826086959</v>
      </c>
      <c r="Q851" t="s">
        <v>8325</v>
      </c>
      <c r="R851" s="10" t="s">
        <v>8327</v>
      </c>
      <c r="S851" s="14">
        <f t="shared" si="54"/>
        <v>42079.107222222221</v>
      </c>
      <c r="T851" s="14">
        <f t="shared" si="55"/>
        <v>42051.148888888885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2"/>
        <v>155.17499999999998</v>
      </c>
      <c r="P852" s="6">
        <f t="shared" si="53"/>
        <v>46.669172932330824</v>
      </c>
      <c r="Q852" t="s">
        <v>8325</v>
      </c>
      <c r="R852" s="10" t="s">
        <v>8327</v>
      </c>
      <c r="S852" s="14">
        <f t="shared" si="54"/>
        <v>42485.207638888889</v>
      </c>
      <c r="T852" s="14">
        <f t="shared" si="55"/>
        <v>42452.827743055561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2"/>
        <v>130.44999999999999</v>
      </c>
      <c r="P853" s="6">
        <f t="shared" si="53"/>
        <v>37.271428571428572</v>
      </c>
      <c r="Q853" t="s">
        <v>8325</v>
      </c>
      <c r="R853" s="10" t="s">
        <v>8327</v>
      </c>
      <c r="S853" s="14">
        <f t="shared" si="54"/>
        <v>42582.822916666672</v>
      </c>
      <c r="T853" s="14">
        <f t="shared" si="55"/>
        <v>42522.880243055552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2"/>
        <v>104.97142857142859</v>
      </c>
      <c r="P854" s="6">
        <f t="shared" si="53"/>
        <v>59.258064516129032</v>
      </c>
      <c r="Q854" t="s">
        <v>8325</v>
      </c>
      <c r="R854" s="10" t="s">
        <v>8327</v>
      </c>
      <c r="S854" s="14">
        <f t="shared" si="54"/>
        <v>42667.875</v>
      </c>
      <c r="T854" s="14">
        <f t="shared" si="55"/>
        <v>42656.805497685185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2"/>
        <v>100</v>
      </c>
      <c r="P855" s="6">
        <f t="shared" si="53"/>
        <v>30</v>
      </c>
      <c r="Q855" t="s">
        <v>8325</v>
      </c>
      <c r="R855" s="10" t="s">
        <v>8327</v>
      </c>
      <c r="S855" s="14">
        <f t="shared" si="54"/>
        <v>42051.832280092596</v>
      </c>
      <c r="T855" s="14">
        <f t="shared" si="55"/>
        <v>42021.832280092596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2"/>
        <v>118.2205035971223</v>
      </c>
      <c r="P856" s="6">
        <f t="shared" si="53"/>
        <v>65.8623246492986</v>
      </c>
      <c r="Q856" t="s">
        <v>8325</v>
      </c>
      <c r="R856" s="10" t="s">
        <v>8327</v>
      </c>
      <c r="S856" s="14">
        <f t="shared" si="54"/>
        <v>42732.212337962963</v>
      </c>
      <c r="T856" s="14">
        <f t="shared" si="55"/>
        <v>42702.212337962963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2"/>
        <v>103.44827586206897</v>
      </c>
      <c r="P857" s="6">
        <f t="shared" si="53"/>
        <v>31.914893617021278</v>
      </c>
      <c r="Q857" t="s">
        <v>8325</v>
      </c>
      <c r="R857" s="10" t="s">
        <v>8327</v>
      </c>
      <c r="S857" s="14">
        <f t="shared" si="54"/>
        <v>42575.125196759262</v>
      </c>
      <c r="T857" s="14">
        <f t="shared" si="55"/>
        <v>42545.125196759262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2"/>
        <v>218.00000000000003</v>
      </c>
      <c r="P858" s="6">
        <f t="shared" si="53"/>
        <v>19.464285714285715</v>
      </c>
      <c r="Q858" t="s">
        <v>8325</v>
      </c>
      <c r="R858" s="10" t="s">
        <v>8327</v>
      </c>
      <c r="S858" s="14">
        <f t="shared" si="54"/>
        <v>42668.791666666672</v>
      </c>
      <c r="T858" s="14">
        <f t="shared" si="55"/>
        <v>42609.311990740738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2"/>
        <v>100</v>
      </c>
      <c r="P859" s="6">
        <f t="shared" si="53"/>
        <v>50</v>
      </c>
      <c r="Q859" t="s">
        <v>8325</v>
      </c>
      <c r="R859" s="10" t="s">
        <v>8327</v>
      </c>
      <c r="S859" s="14">
        <f t="shared" si="54"/>
        <v>42333.623043981483</v>
      </c>
      <c r="T859" s="14">
        <f t="shared" si="55"/>
        <v>42291.581377314811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2"/>
        <v>144.00583333333333</v>
      </c>
      <c r="P860" s="6">
        <f t="shared" si="53"/>
        <v>22.737763157894737</v>
      </c>
      <c r="Q860" t="s">
        <v>8325</v>
      </c>
      <c r="R860" s="10" t="s">
        <v>8327</v>
      </c>
      <c r="S860" s="14">
        <f t="shared" si="54"/>
        <v>42109.957638888889</v>
      </c>
      <c r="T860" s="14">
        <f t="shared" si="55"/>
        <v>42079.745578703703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2"/>
        <v>104.67500000000001</v>
      </c>
      <c r="P861" s="6">
        <f t="shared" si="53"/>
        <v>42.724489795918366</v>
      </c>
      <c r="Q861" t="s">
        <v>8325</v>
      </c>
      <c r="R861" s="10" t="s">
        <v>8327</v>
      </c>
      <c r="S861" s="14">
        <f t="shared" si="54"/>
        <v>42159</v>
      </c>
      <c r="T861" s="14">
        <f t="shared" si="55"/>
        <v>42128.820231481484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2"/>
        <v>18.142857142857142</v>
      </c>
      <c r="P862" s="6">
        <f t="shared" si="53"/>
        <v>52.916666666666664</v>
      </c>
      <c r="Q862" t="s">
        <v>8325</v>
      </c>
      <c r="R862" s="10" t="s">
        <v>8328</v>
      </c>
      <c r="S862" s="14">
        <f t="shared" si="54"/>
        <v>41600.524456018517</v>
      </c>
      <c r="T862" s="14">
        <f t="shared" si="55"/>
        <v>41570.482789351852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2"/>
        <v>2.2444444444444445</v>
      </c>
      <c r="P863" s="6">
        <f t="shared" si="53"/>
        <v>50.5</v>
      </c>
      <c r="Q863" t="s">
        <v>8325</v>
      </c>
      <c r="R863" s="10" t="s">
        <v>8328</v>
      </c>
      <c r="S863" s="14">
        <f t="shared" si="54"/>
        <v>42629.965324074074</v>
      </c>
      <c r="T863" s="14">
        <f t="shared" si="55"/>
        <v>42599.965324074074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2"/>
        <v>0.33999999999999997</v>
      </c>
      <c r="P864" s="6">
        <f t="shared" si="53"/>
        <v>42.5</v>
      </c>
      <c r="Q864" t="s">
        <v>8325</v>
      </c>
      <c r="R864" s="10" t="s">
        <v>8328</v>
      </c>
      <c r="S864" s="14">
        <f t="shared" si="54"/>
        <v>41589.596620370372</v>
      </c>
      <c r="T864" s="14">
        <f t="shared" si="55"/>
        <v>41559.5549537037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2"/>
        <v>4.5</v>
      </c>
      <c r="P865" s="6">
        <f t="shared" si="53"/>
        <v>18</v>
      </c>
      <c r="Q865" t="s">
        <v>8325</v>
      </c>
      <c r="R865" s="10" t="s">
        <v>8328</v>
      </c>
      <c r="S865" s="14">
        <f t="shared" si="54"/>
        <v>40951.117662037039</v>
      </c>
      <c r="T865" s="14">
        <f t="shared" si="55"/>
        <v>40921.117662037039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2"/>
        <v>41.53846153846154</v>
      </c>
      <c r="P866" s="6">
        <f t="shared" si="53"/>
        <v>34.177215189873415</v>
      </c>
      <c r="Q866" t="s">
        <v>8325</v>
      </c>
      <c r="R866" s="10" t="s">
        <v>8328</v>
      </c>
      <c r="S866" s="14">
        <f t="shared" si="54"/>
        <v>41563.415972222225</v>
      </c>
      <c r="T866" s="14">
        <f t="shared" si="55"/>
        <v>41541.106921296298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2"/>
        <v>2.0454545454545454</v>
      </c>
      <c r="P867" s="6">
        <f t="shared" si="53"/>
        <v>22.5</v>
      </c>
      <c r="Q867" t="s">
        <v>8325</v>
      </c>
      <c r="R867" s="10" t="s">
        <v>8328</v>
      </c>
      <c r="S867" s="14">
        <f t="shared" si="54"/>
        <v>41290.77311342593</v>
      </c>
      <c r="T867" s="14">
        <f t="shared" si="55"/>
        <v>41230.77311342593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2"/>
        <v>18.285714285714285</v>
      </c>
      <c r="P868" s="6">
        <f t="shared" si="53"/>
        <v>58.18181818181818</v>
      </c>
      <c r="Q868" t="s">
        <v>8325</v>
      </c>
      <c r="R868" s="10" t="s">
        <v>8328</v>
      </c>
      <c r="S868" s="14">
        <f t="shared" si="54"/>
        <v>42063.631944444445</v>
      </c>
      <c r="T868" s="14">
        <f t="shared" si="55"/>
        <v>42025.637939814813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2"/>
        <v>24.02</v>
      </c>
      <c r="P869" s="6">
        <f t="shared" si="53"/>
        <v>109.18181818181819</v>
      </c>
      <c r="Q869" t="s">
        <v>8325</v>
      </c>
      <c r="R869" s="10" t="s">
        <v>8328</v>
      </c>
      <c r="S869" s="14">
        <f t="shared" si="54"/>
        <v>40148.207638888889</v>
      </c>
      <c r="T869" s="14">
        <f t="shared" si="55"/>
        <v>40088.105393518519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2"/>
        <v>0.1111111111111111</v>
      </c>
      <c r="P870" s="6">
        <f t="shared" si="53"/>
        <v>50</v>
      </c>
      <c r="Q870" t="s">
        <v>8325</v>
      </c>
      <c r="R870" s="10" t="s">
        <v>8328</v>
      </c>
      <c r="S870" s="14">
        <f t="shared" si="54"/>
        <v>41646.027754629627</v>
      </c>
      <c r="T870" s="14">
        <f t="shared" si="55"/>
        <v>41616.027754629627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2"/>
        <v>11.818181818181818</v>
      </c>
      <c r="P871" s="6">
        <f t="shared" si="53"/>
        <v>346.66666666666669</v>
      </c>
      <c r="Q871" t="s">
        <v>8325</v>
      </c>
      <c r="R871" s="10" t="s">
        <v>8328</v>
      </c>
      <c r="S871" s="14">
        <f t="shared" si="54"/>
        <v>41372.803900462961</v>
      </c>
      <c r="T871" s="14">
        <f t="shared" si="55"/>
        <v>41342.845567129632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2"/>
        <v>0.31</v>
      </c>
      <c r="P872" s="6">
        <f t="shared" si="53"/>
        <v>12.4</v>
      </c>
      <c r="Q872" t="s">
        <v>8325</v>
      </c>
      <c r="R872" s="10" t="s">
        <v>8328</v>
      </c>
      <c r="S872" s="14">
        <f t="shared" si="54"/>
        <v>41518.022256944445</v>
      </c>
      <c r="T872" s="14">
        <f t="shared" si="55"/>
        <v>41488.022256944445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2"/>
        <v>5.416666666666667</v>
      </c>
      <c r="P873" s="6">
        <f t="shared" si="53"/>
        <v>27.083333333333332</v>
      </c>
      <c r="Q873" t="s">
        <v>8325</v>
      </c>
      <c r="R873" s="10" t="s">
        <v>8328</v>
      </c>
      <c r="S873" s="14">
        <f t="shared" si="54"/>
        <v>41607.602951388886</v>
      </c>
      <c r="T873" s="14">
        <f t="shared" si="55"/>
        <v>41577.561284722222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2"/>
        <v>0.8125</v>
      </c>
      <c r="P874" s="6">
        <f t="shared" si="53"/>
        <v>32.5</v>
      </c>
      <c r="Q874" t="s">
        <v>8325</v>
      </c>
      <c r="R874" s="10" t="s">
        <v>8328</v>
      </c>
      <c r="S874" s="14">
        <f t="shared" si="54"/>
        <v>40612.825543981482</v>
      </c>
      <c r="T874" s="14">
        <f t="shared" si="55"/>
        <v>40567.825543981482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2"/>
        <v>1.2857142857142856</v>
      </c>
      <c r="P875" s="6">
        <f t="shared" si="53"/>
        <v>9</v>
      </c>
      <c r="Q875" t="s">
        <v>8325</v>
      </c>
      <c r="R875" s="10" t="s">
        <v>8328</v>
      </c>
      <c r="S875" s="14">
        <f t="shared" si="54"/>
        <v>41224.208796296298</v>
      </c>
      <c r="T875" s="14">
        <f t="shared" si="55"/>
        <v>41184.167129629634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2"/>
        <v>24.333333333333336</v>
      </c>
      <c r="P876" s="6">
        <f t="shared" si="53"/>
        <v>34.761904761904759</v>
      </c>
      <c r="Q876" t="s">
        <v>8325</v>
      </c>
      <c r="R876" s="10" t="s">
        <v>8328</v>
      </c>
      <c r="S876" s="14">
        <f t="shared" si="54"/>
        <v>41398.583726851852</v>
      </c>
      <c r="T876" s="14">
        <f t="shared" si="55"/>
        <v>41368.583726851852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2"/>
        <v>0</v>
      </c>
      <c r="P877" s="6" t="e">
        <f t="shared" si="53"/>
        <v>#DIV/0!</v>
      </c>
      <c r="Q877" t="s">
        <v>8325</v>
      </c>
      <c r="R877" s="10" t="s">
        <v>8328</v>
      </c>
      <c r="S877" s="14">
        <f t="shared" si="54"/>
        <v>42268.723738425921</v>
      </c>
      <c r="T877" s="14">
        <f t="shared" si="55"/>
        <v>42248.723738425921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2"/>
        <v>40.799492385786799</v>
      </c>
      <c r="P878" s="6">
        <f t="shared" si="53"/>
        <v>28.577777777777779</v>
      </c>
      <c r="Q878" t="s">
        <v>8325</v>
      </c>
      <c r="R878" s="10" t="s">
        <v>8328</v>
      </c>
      <c r="S878" s="14">
        <f t="shared" si="54"/>
        <v>41309.496840277774</v>
      </c>
      <c r="T878" s="14">
        <f t="shared" si="55"/>
        <v>41276.496840277774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2"/>
        <v>67.55</v>
      </c>
      <c r="P879" s="6">
        <f t="shared" si="53"/>
        <v>46.586206896551722</v>
      </c>
      <c r="Q879" t="s">
        <v>8325</v>
      </c>
      <c r="R879" s="10" t="s">
        <v>8328</v>
      </c>
      <c r="S879" s="14">
        <f t="shared" si="54"/>
        <v>41627.788888888892</v>
      </c>
      <c r="T879" s="14">
        <f t="shared" si="55"/>
        <v>41597.788888888892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2"/>
        <v>1.3</v>
      </c>
      <c r="P880" s="6">
        <f t="shared" si="53"/>
        <v>32.5</v>
      </c>
      <c r="Q880" t="s">
        <v>8325</v>
      </c>
      <c r="R880" s="10" t="s">
        <v>8328</v>
      </c>
      <c r="S880" s="14">
        <f t="shared" si="54"/>
        <v>40535.232916666668</v>
      </c>
      <c r="T880" s="14">
        <f t="shared" si="55"/>
        <v>40505.232916666668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2"/>
        <v>30.666666666666664</v>
      </c>
      <c r="P881" s="6">
        <f t="shared" si="53"/>
        <v>21.466666666666665</v>
      </c>
      <c r="Q881" t="s">
        <v>8325</v>
      </c>
      <c r="R881" s="10" t="s">
        <v>8328</v>
      </c>
      <c r="S881" s="14">
        <f t="shared" si="54"/>
        <v>41058.829918981479</v>
      </c>
      <c r="T881" s="14">
        <f t="shared" si="55"/>
        <v>41037.829918981479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2"/>
        <v>2.9894179894179893</v>
      </c>
      <c r="P882" s="6">
        <f t="shared" si="53"/>
        <v>14.125</v>
      </c>
      <c r="Q882" t="s">
        <v>8325</v>
      </c>
      <c r="R882" s="10" t="s">
        <v>8329</v>
      </c>
      <c r="S882" s="14">
        <f t="shared" si="54"/>
        <v>41212.32104166667</v>
      </c>
      <c r="T882" s="14">
        <f t="shared" si="55"/>
        <v>41179.32104166667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2"/>
        <v>0.8</v>
      </c>
      <c r="P883" s="6">
        <f t="shared" si="53"/>
        <v>30</v>
      </c>
      <c r="Q883" t="s">
        <v>8325</v>
      </c>
      <c r="R883" s="10" t="s">
        <v>8329</v>
      </c>
      <c r="S883" s="14">
        <f t="shared" si="54"/>
        <v>40922.25099537037</v>
      </c>
      <c r="T883" s="14">
        <f t="shared" si="55"/>
        <v>40877.25099537037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2"/>
        <v>20.133333333333333</v>
      </c>
      <c r="P884" s="6">
        <f t="shared" si="53"/>
        <v>21.571428571428573</v>
      </c>
      <c r="Q884" t="s">
        <v>8325</v>
      </c>
      <c r="R884" s="10" t="s">
        <v>8329</v>
      </c>
      <c r="S884" s="14">
        <f t="shared" si="54"/>
        <v>40792.860532407409</v>
      </c>
      <c r="T884" s="14">
        <f t="shared" si="55"/>
        <v>40759.860532407409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2"/>
        <v>40.020000000000003</v>
      </c>
      <c r="P885" s="6">
        <f t="shared" si="53"/>
        <v>83.375</v>
      </c>
      <c r="Q885" t="s">
        <v>8325</v>
      </c>
      <c r="R885" s="10" t="s">
        <v>8329</v>
      </c>
      <c r="S885" s="14">
        <f t="shared" si="54"/>
        <v>42431.935590277775</v>
      </c>
      <c r="T885" s="14">
        <f t="shared" si="55"/>
        <v>42371.935590277775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2"/>
        <v>1</v>
      </c>
      <c r="P886" s="6">
        <f t="shared" si="53"/>
        <v>10</v>
      </c>
      <c r="Q886" t="s">
        <v>8325</v>
      </c>
      <c r="R886" s="10" t="s">
        <v>8329</v>
      </c>
      <c r="S886" s="14">
        <f t="shared" si="54"/>
        <v>41041.104861111111</v>
      </c>
      <c r="T886" s="14">
        <f t="shared" si="55"/>
        <v>40981.802615740737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2"/>
        <v>75</v>
      </c>
      <c r="P887" s="6">
        <f t="shared" si="53"/>
        <v>35.714285714285715</v>
      </c>
      <c r="Q887" t="s">
        <v>8325</v>
      </c>
      <c r="R887" s="10" t="s">
        <v>8329</v>
      </c>
      <c r="S887" s="14">
        <f t="shared" si="54"/>
        <v>42734.941099537042</v>
      </c>
      <c r="T887" s="14">
        <f t="shared" si="55"/>
        <v>42713.941099537042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2"/>
        <v>41</v>
      </c>
      <c r="P888" s="6">
        <f t="shared" si="53"/>
        <v>29.285714285714285</v>
      </c>
      <c r="Q888" t="s">
        <v>8325</v>
      </c>
      <c r="R888" s="10" t="s">
        <v>8329</v>
      </c>
      <c r="S888" s="14">
        <f t="shared" si="54"/>
        <v>42628.870520833334</v>
      </c>
      <c r="T888" s="14">
        <f t="shared" si="55"/>
        <v>42603.870520833334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2"/>
        <v>0</v>
      </c>
      <c r="P889" s="6" t="e">
        <f t="shared" si="53"/>
        <v>#DIV/0!</v>
      </c>
      <c r="Q889" t="s">
        <v>8325</v>
      </c>
      <c r="R889" s="10" t="s">
        <v>8329</v>
      </c>
      <c r="S889" s="14">
        <f t="shared" si="54"/>
        <v>41056.958969907406</v>
      </c>
      <c r="T889" s="14">
        <f t="shared" si="55"/>
        <v>41026.958969907406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2"/>
        <v>7.1999999999999993</v>
      </c>
      <c r="P890" s="6">
        <f t="shared" si="53"/>
        <v>18</v>
      </c>
      <c r="Q890" t="s">
        <v>8325</v>
      </c>
      <c r="R890" s="10" t="s">
        <v>8329</v>
      </c>
      <c r="S890" s="14">
        <f t="shared" si="54"/>
        <v>40787.25</v>
      </c>
      <c r="T890" s="14">
        <f t="shared" si="55"/>
        <v>40751.753298611111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2"/>
        <v>9.4412800000000008</v>
      </c>
      <c r="P891" s="6">
        <f t="shared" si="53"/>
        <v>73.760000000000005</v>
      </c>
      <c r="Q891" t="s">
        <v>8325</v>
      </c>
      <c r="R891" s="10" t="s">
        <v>8329</v>
      </c>
      <c r="S891" s="14">
        <f t="shared" si="54"/>
        <v>41917.784062500003</v>
      </c>
      <c r="T891" s="14">
        <f t="shared" si="55"/>
        <v>41887.784062500003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2"/>
        <v>4.1666666666666661</v>
      </c>
      <c r="P892" s="6">
        <f t="shared" si="53"/>
        <v>31.25</v>
      </c>
      <c r="Q892" t="s">
        <v>8325</v>
      </c>
      <c r="R892" s="10" t="s">
        <v>8329</v>
      </c>
      <c r="S892" s="14">
        <f t="shared" si="54"/>
        <v>41599.740497685183</v>
      </c>
      <c r="T892" s="14">
        <f t="shared" si="55"/>
        <v>41569.698831018519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2"/>
        <v>3.25</v>
      </c>
      <c r="P893" s="6">
        <f t="shared" si="53"/>
        <v>28.888888888888889</v>
      </c>
      <c r="Q893" t="s">
        <v>8325</v>
      </c>
      <c r="R893" s="10" t="s">
        <v>8329</v>
      </c>
      <c r="S893" s="14">
        <f t="shared" si="54"/>
        <v>41872.031597222223</v>
      </c>
      <c r="T893" s="14">
        <f t="shared" si="55"/>
        <v>41842.031597222223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2"/>
        <v>40.75</v>
      </c>
      <c r="P894" s="6">
        <f t="shared" si="53"/>
        <v>143.8235294117647</v>
      </c>
      <c r="Q894" t="s">
        <v>8325</v>
      </c>
      <c r="R894" s="10" t="s">
        <v>8329</v>
      </c>
      <c r="S894" s="14">
        <f t="shared" si="54"/>
        <v>40391.166666666664</v>
      </c>
      <c r="T894" s="14">
        <f t="shared" si="55"/>
        <v>40304.20003472222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2"/>
        <v>10</v>
      </c>
      <c r="P895" s="6">
        <f t="shared" si="53"/>
        <v>40</v>
      </c>
      <c r="Q895" t="s">
        <v>8325</v>
      </c>
      <c r="R895" s="10" t="s">
        <v>8329</v>
      </c>
      <c r="S895" s="14">
        <f t="shared" si="54"/>
        <v>42095.856053240743</v>
      </c>
      <c r="T895" s="14">
        <f t="shared" si="55"/>
        <v>42065.897719907407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2"/>
        <v>39.17</v>
      </c>
      <c r="P896" s="6">
        <f t="shared" si="53"/>
        <v>147.81132075471697</v>
      </c>
      <c r="Q896" t="s">
        <v>8325</v>
      </c>
      <c r="R896" s="10" t="s">
        <v>8329</v>
      </c>
      <c r="S896" s="14">
        <f t="shared" si="54"/>
        <v>42526.981597222228</v>
      </c>
      <c r="T896" s="14">
        <f t="shared" si="55"/>
        <v>42496.981597222228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2"/>
        <v>2.4375</v>
      </c>
      <c r="P897" s="6">
        <f t="shared" si="53"/>
        <v>27.857142857142858</v>
      </c>
      <c r="Q897" t="s">
        <v>8325</v>
      </c>
      <c r="R897" s="10" t="s">
        <v>8329</v>
      </c>
      <c r="S897" s="14">
        <f t="shared" si="54"/>
        <v>40476.127650462964</v>
      </c>
      <c r="T897" s="14">
        <f t="shared" si="55"/>
        <v>40431.127650462964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ref="O898:O961" si="56">E898/D898*100</f>
        <v>40</v>
      </c>
      <c r="P898" s="6">
        <f t="shared" ref="P898:P961" si="57">AVERAGE(E898/L898)</f>
        <v>44.444444444444443</v>
      </c>
      <c r="Q898" t="s">
        <v>8325</v>
      </c>
      <c r="R898" s="10" t="s">
        <v>8329</v>
      </c>
      <c r="S898" s="14">
        <f t="shared" ref="S898:S961" si="58">(((I898/60)/60)/24)+DATE(1970,1,1)</f>
        <v>42244.166666666672</v>
      </c>
      <c r="T898" s="14">
        <f t="shared" ref="T898:T961" si="59">(((J898/60)/60)/24)+DATE(1970,1,1)</f>
        <v>42218.872986111113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si="56"/>
        <v>0</v>
      </c>
      <c r="P899" s="6" t="e">
        <f t="shared" si="57"/>
        <v>#DIV/0!</v>
      </c>
      <c r="Q899" t="s">
        <v>8325</v>
      </c>
      <c r="R899" s="10" t="s">
        <v>8329</v>
      </c>
      <c r="S899" s="14">
        <f t="shared" si="58"/>
        <v>41241.730416666665</v>
      </c>
      <c r="T899" s="14">
        <f t="shared" si="59"/>
        <v>41211.688750000001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6"/>
        <v>2.8000000000000003</v>
      </c>
      <c r="P900" s="6">
        <f t="shared" si="57"/>
        <v>35</v>
      </c>
      <c r="Q900" t="s">
        <v>8325</v>
      </c>
      <c r="R900" s="10" t="s">
        <v>8329</v>
      </c>
      <c r="S900" s="14">
        <f t="shared" si="58"/>
        <v>40923.758217592593</v>
      </c>
      <c r="T900" s="14">
        <f t="shared" si="59"/>
        <v>40878.758217592593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6"/>
        <v>37.333333333333336</v>
      </c>
      <c r="P901" s="6">
        <f t="shared" si="57"/>
        <v>35</v>
      </c>
      <c r="Q901" t="s">
        <v>8325</v>
      </c>
      <c r="R901" s="10" t="s">
        <v>8329</v>
      </c>
      <c r="S901" s="14">
        <f t="shared" si="58"/>
        <v>40691.099097222221</v>
      </c>
      <c r="T901" s="14">
        <f t="shared" si="59"/>
        <v>40646.099097222221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6"/>
        <v>0.42</v>
      </c>
      <c r="P902" s="6">
        <f t="shared" si="57"/>
        <v>10.5</v>
      </c>
      <c r="Q902" t="s">
        <v>8325</v>
      </c>
      <c r="R902" s="10" t="s">
        <v>8328</v>
      </c>
      <c r="S902" s="14">
        <f t="shared" si="58"/>
        <v>42459.807893518519</v>
      </c>
      <c r="T902" s="14">
        <f t="shared" si="59"/>
        <v>42429.84956018519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6"/>
        <v>0</v>
      </c>
      <c r="P903" s="6" t="e">
        <f t="shared" si="57"/>
        <v>#DIV/0!</v>
      </c>
      <c r="Q903" t="s">
        <v>8325</v>
      </c>
      <c r="R903" s="10" t="s">
        <v>8328</v>
      </c>
      <c r="S903" s="14">
        <f t="shared" si="58"/>
        <v>40337.799305555556</v>
      </c>
      <c r="T903" s="14">
        <f t="shared" si="59"/>
        <v>40291.81150462963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6"/>
        <v>0.3</v>
      </c>
      <c r="P904" s="6">
        <f t="shared" si="57"/>
        <v>30</v>
      </c>
      <c r="Q904" t="s">
        <v>8325</v>
      </c>
      <c r="R904" s="10" t="s">
        <v>8328</v>
      </c>
      <c r="S904" s="14">
        <f t="shared" si="58"/>
        <v>41881.645833333336</v>
      </c>
      <c r="T904" s="14">
        <f t="shared" si="59"/>
        <v>41829.965532407405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6"/>
        <v>3.2</v>
      </c>
      <c r="P905" s="6">
        <f t="shared" si="57"/>
        <v>40</v>
      </c>
      <c r="Q905" t="s">
        <v>8325</v>
      </c>
      <c r="R905" s="10" t="s">
        <v>8328</v>
      </c>
      <c r="S905" s="14">
        <f t="shared" si="58"/>
        <v>41175.100694444445</v>
      </c>
      <c r="T905" s="14">
        <f t="shared" si="59"/>
        <v>41149.796064814815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6"/>
        <v>0.30199999999999999</v>
      </c>
      <c r="P906" s="6">
        <f t="shared" si="57"/>
        <v>50.333333333333336</v>
      </c>
      <c r="Q906" t="s">
        <v>8325</v>
      </c>
      <c r="R906" s="10" t="s">
        <v>8328</v>
      </c>
      <c r="S906" s="14">
        <f t="shared" si="58"/>
        <v>42372.080289351856</v>
      </c>
      <c r="T906" s="14">
        <f t="shared" si="59"/>
        <v>42342.080289351856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6"/>
        <v>3.0153846153846153</v>
      </c>
      <c r="P907" s="6">
        <f t="shared" si="57"/>
        <v>32.666666666666664</v>
      </c>
      <c r="Q907" t="s">
        <v>8325</v>
      </c>
      <c r="R907" s="10" t="s">
        <v>8328</v>
      </c>
      <c r="S907" s="14">
        <f t="shared" si="58"/>
        <v>40567.239884259259</v>
      </c>
      <c r="T907" s="14">
        <f t="shared" si="59"/>
        <v>40507.239884259259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6"/>
        <v>0</v>
      </c>
      <c r="P908" s="6" t="e">
        <f t="shared" si="57"/>
        <v>#DIV/0!</v>
      </c>
      <c r="Q908" t="s">
        <v>8325</v>
      </c>
      <c r="R908" s="10" t="s">
        <v>8328</v>
      </c>
      <c r="S908" s="14">
        <f t="shared" si="58"/>
        <v>41711.148032407407</v>
      </c>
      <c r="T908" s="14">
        <f t="shared" si="59"/>
        <v>41681.189699074072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6"/>
        <v>0</v>
      </c>
      <c r="P909" s="6" t="e">
        <f t="shared" si="57"/>
        <v>#DIV/0!</v>
      </c>
      <c r="Q909" t="s">
        <v>8325</v>
      </c>
      <c r="R909" s="10" t="s">
        <v>8328</v>
      </c>
      <c r="S909" s="14">
        <f t="shared" si="58"/>
        <v>40797.192395833335</v>
      </c>
      <c r="T909" s="14">
        <f t="shared" si="59"/>
        <v>40767.192395833335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6"/>
        <v>0</v>
      </c>
      <c r="P910" s="6" t="e">
        <f t="shared" si="57"/>
        <v>#DIV/0!</v>
      </c>
      <c r="Q910" t="s">
        <v>8325</v>
      </c>
      <c r="R910" s="10" t="s">
        <v>8328</v>
      </c>
      <c r="S910" s="14">
        <f t="shared" si="58"/>
        <v>40386.207638888889</v>
      </c>
      <c r="T910" s="14">
        <f t="shared" si="59"/>
        <v>40340.801562499997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6"/>
        <v>3.25</v>
      </c>
      <c r="P911" s="6">
        <f t="shared" si="57"/>
        <v>65</v>
      </c>
      <c r="Q911" t="s">
        <v>8325</v>
      </c>
      <c r="R911" s="10" t="s">
        <v>8328</v>
      </c>
      <c r="S911" s="14">
        <f t="shared" si="58"/>
        <v>41113.166666666664</v>
      </c>
      <c r="T911" s="14">
        <f t="shared" si="59"/>
        <v>41081.69027777778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6"/>
        <v>22.363636363636363</v>
      </c>
      <c r="P912" s="6">
        <f t="shared" si="57"/>
        <v>24.6</v>
      </c>
      <c r="Q912" t="s">
        <v>8325</v>
      </c>
      <c r="R912" s="10" t="s">
        <v>8328</v>
      </c>
      <c r="S912" s="14">
        <f t="shared" si="58"/>
        <v>42797.545358796298</v>
      </c>
      <c r="T912" s="14">
        <f t="shared" si="59"/>
        <v>42737.545358796298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6"/>
        <v>0</v>
      </c>
      <c r="P913" s="6" t="e">
        <f t="shared" si="57"/>
        <v>#DIV/0!</v>
      </c>
      <c r="Q913" t="s">
        <v>8325</v>
      </c>
      <c r="R913" s="10" t="s">
        <v>8328</v>
      </c>
      <c r="S913" s="14">
        <f t="shared" si="58"/>
        <v>41663.005150462966</v>
      </c>
      <c r="T913" s="14">
        <f t="shared" si="59"/>
        <v>41642.005150462966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6"/>
        <v>0.85714285714285721</v>
      </c>
      <c r="P914" s="6">
        <f t="shared" si="57"/>
        <v>15</v>
      </c>
      <c r="Q914" t="s">
        <v>8325</v>
      </c>
      <c r="R914" s="10" t="s">
        <v>8328</v>
      </c>
      <c r="S914" s="14">
        <f t="shared" si="58"/>
        <v>41254.151006944441</v>
      </c>
      <c r="T914" s="14">
        <f t="shared" si="59"/>
        <v>41194.109340277777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6"/>
        <v>6.6066666666666665</v>
      </c>
      <c r="P915" s="6">
        <f t="shared" si="57"/>
        <v>82.583333333333329</v>
      </c>
      <c r="Q915" t="s">
        <v>8325</v>
      </c>
      <c r="R915" s="10" t="s">
        <v>8328</v>
      </c>
      <c r="S915" s="14">
        <f t="shared" si="58"/>
        <v>41034.139108796298</v>
      </c>
      <c r="T915" s="14">
        <f t="shared" si="59"/>
        <v>41004.139108796298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6"/>
        <v>0</v>
      </c>
      <c r="P916" s="6" t="e">
        <f t="shared" si="57"/>
        <v>#DIV/0!</v>
      </c>
      <c r="Q916" t="s">
        <v>8325</v>
      </c>
      <c r="R916" s="10" t="s">
        <v>8328</v>
      </c>
      <c r="S916" s="14">
        <f t="shared" si="58"/>
        <v>41146.763275462967</v>
      </c>
      <c r="T916" s="14">
        <f t="shared" si="59"/>
        <v>41116.763275462967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6"/>
        <v>5.7692307692307692</v>
      </c>
      <c r="P917" s="6">
        <f t="shared" si="57"/>
        <v>41.666666666666664</v>
      </c>
      <c r="Q917" t="s">
        <v>8325</v>
      </c>
      <c r="R917" s="10" t="s">
        <v>8328</v>
      </c>
      <c r="S917" s="14">
        <f t="shared" si="58"/>
        <v>40969.207638888889</v>
      </c>
      <c r="T917" s="14">
        <f t="shared" si="59"/>
        <v>40937.679560185185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6"/>
        <v>0</v>
      </c>
      <c r="P918" s="6" t="e">
        <f t="shared" si="57"/>
        <v>#DIV/0!</v>
      </c>
      <c r="Q918" t="s">
        <v>8325</v>
      </c>
      <c r="R918" s="10" t="s">
        <v>8328</v>
      </c>
      <c r="S918" s="14">
        <f t="shared" si="58"/>
        <v>40473.208333333336</v>
      </c>
      <c r="T918" s="14">
        <f t="shared" si="59"/>
        <v>40434.853402777779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6"/>
        <v>0.6</v>
      </c>
      <c r="P919" s="6">
        <f t="shared" si="57"/>
        <v>30</v>
      </c>
      <c r="Q919" t="s">
        <v>8325</v>
      </c>
      <c r="R919" s="10" t="s">
        <v>8328</v>
      </c>
      <c r="S919" s="14">
        <f t="shared" si="58"/>
        <v>41834.104166666664</v>
      </c>
      <c r="T919" s="14">
        <f t="shared" si="59"/>
        <v>41802.94363425926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6"/>
        <v>5.0256410256410255</v>
      </c>
      <c r="P920" s="6">
        <f t="shared" si="57"/>
        <v>19.600000000000001</v>
      </c>
      <c r="Q920" t="s">
        <v>8325</v>
      </c>
      <c r="R920" s="10" t="s">
        <v>8328</v>
      </c>
      <c r="S920" s="14">
        <f t="shared" si="58"/>
        <v>41974.957881944443</v>
      </c>
      <c r="T920" s="14">
        <f t="shared" si="59"/>
        <v>41944.916215277779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6"/>
        <v>0.5</v>
      </c>
      <c r="P921" s="6">
        <f t="shared" si="57"/>
        <v>100</v>
      </c>
      <c r="Q921" t="s">
        <v>8325</v>
      </c>
      <c r="R921" s="10" t="s">
        <v>8328</v>
      </c>
      <c r="S921" s="14">
        <f t="shared" si="58"/>
        <v>41262.641724537039</v>
      </c>
      <c r="T921" s="14">
        <f t="shared" si="59"/>
        <v>41227.641724537039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6"/>
        <v>0</v>
      </c>
      <c r="P922" s="6" t="e">
        <f t="shared" si="57"/>
        <v>#DIV/0!</v>
      </c>
      <c r="Q922" t="s">
        <v>8325</v>
      </c>
      <c r="R922" s="10" t="s">
        <v>8328</v>
      </c>
      <c r="S922" s="14">
        <f t="shared" si="58"/>
        <v>41592.713217592594</v>
      </c>
      <c r="T922" s="14">
        <f t="shared" si="59"/>
        <v>41562.67155092593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6"/>
        <v>30.9</v>
      </c>
      <c r="P923" s="6">
        <f t="shared" si="57"/>
        <v>231.75</v>
      </c>
      <c r="Q923" t="s">
        <v>8325</v>
      </c>
      <c r="R923" s="10" t="s">
        <v>8328</v>
      </c>
      <c r="S923" s="14">
        <f t="shared" si="58"/>
        <v>40889.212685185186</v>
      </c>
      <c r="T923" s="14">
        <f t="shared" si="59"/>
        <v>40847.171018518515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6"/>
        <v>21.037037037037038</v>
      </c>
      <c r="P924" s="6">
        <f t="shared" si="57"/>
        <v>189.33333333333334</v>
      </c>
      <c r="Q924" t="s">
        <v>8325</v>
      </c>
      <c r="R924" s="10" t="s">
        <v>8328</v>
      </c>
      <c r="S924" s="14">
        <f t="shared" si="58"/>
        <v>41913.530011574076</v>
      </c>
      <c r="T924" s="14">
        <f t="shared" si="59"/>
        <v>41878.530011574076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6"/>
        <v>2.1999999999999997</v>
      </c>
      <c r="P925" s="6">
        <f t="shared" si="57"/>
        <v>55</v>
      </c>
      <c r="Q925" t="s">
        <v>8325</v>
      </c>
      <c r="R925" s="10" t="s">
        <v>8328</v>
      </c>
      <c r="S925" s="14">
        <f t="shared" si="58"/>
        <v>41965.001423611116</v>
      </c>
      <c r="T925" s="14">
        <f t="shared" si="59"/>
        <v>41934.959756944445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6"/>
        <v>10.9</v>
      </c>
      <c r="P926" s="6">
        <f t="shared" si="57"/>
        <v>21.8</v>
      </c>
      <c r="Q926" t="s">
        <v>8325</v>
      </c>
      <c r="R926" s="10" t="s">
        <v>8328</v>
      </c>
      <c r="S926" s="14">
        <f t="shared" si="58"/>
        <v>41318.942928240744</v>
      </c>
      <c r="T926" s="14">
        <f t="shared" si="59"/>
        <v>41288.942928240744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6"/>
        <v>2.666666666666667</v>
      </c>
      <c r="P927" s="6">
        <f t="shared" si="57"/>
        <v>32</v>
      </c>
      <c r="Q927" t="s">
        <v>8325</v>
      </c>
      <c r="R927" s="10" t="s">
        <v>8328</v>
      </c>
      <c r="S927" s="14">
        <f t="shared" si="58"/>
        <v>41605.922581018516</v>
      </c>
      <c r="T927" s="14">
        <f t="shared" si="59"/>
        <v>41575.880914351852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6"/>
        <v>0</v>
      </c>
      <c r="P928" s="6" t="e">
        <f t="shared" si="57"/>
        <v>#DIV/0!</v>
      </c>
      <c r="Q928" t="s">
        <v>8325</v>
      </c>
      <c r="R928" s="10" t="s">
        <v>8328</v>
      </c>
      <c r="S928" s="14">
        <f t="shared" si="58"/>
        <v>40367.944444444445</v>
      </c>
      <c r="T928" s="14">
        <f t="shared" si="59"/>
        <v>40338.02002314815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6"/>
        <v>0</v>
      </c>
      <c r="P929" s="6" t="e">
        <f t="shared" si="57"/>
        <v>#DIV/0!</v>
      </c>
      <c r="Q929" t="s">
        <v>8325</v>
      </c>
      <c r="R929" s="10" t="s">
        <v>8328</v>
      </c>
      <c r="S929" s="14">
        <f t="shared" si="58"/>
        <v>41043.822858796295</v>
      </c>
      <c r="T929" s="14">
        <f t="shared" si="59"/>
        <v>41013.822858796295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6"/>
        <v>10.86206896551724</v>
      </c>
      <c r="P930" s="6">
        <f t="shared" si="57"/>
        <v>56.25</v>
      </c>
      <c r="Q930" t="s">
        <v>8325</v>
      </c>
      <c r="R930" s="10" t="s">
        <v>8328</v>
      </c>
      <c r="S930" s="14">
        <f t="shared" si="58"/>
        <v>41231</v>
      </c>
      <c r="T930" s="14">
        <f t="shared" si="59"/>
        <v>41180.86241898148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6"/>
        <v>0</v>
      </c>
      <c r="P931" s="6" t="e">
        <f t="shared" si="57"/>
        <v>#DIV/0!</v>
      </c>
      <c r="Q931" t="s">
        <v>8325</v>
      </c>
      <c r="R931" s="10" t="s">
        <v>8328</v>
      </c>
      <c r="S931" s="14">
        <f t="shared" si="58"/>
        <v>41008.196400462963</v>
      </c>
      <c r="T931" s="14">
        <f t="shared" si="59"/>
        <v>40978.238067129627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6"/>
        <v>38.333333333333336</v>
      </c>
      <c r="P932" s="6">
        <f t="shared" si="57"/>
        <v>69</v>
      </c>
      <c r="Q932" t="s">
        <v>8325</v>
      </c>
      <c r="R932" s="10" t="s">
        <v>8328</v>
      </c>
      <c r="S932" s="14">
        <f t="shared" si="58"/>
        <v>40354.897222222222</v>
      </c>
      <c r="T932" s="14">
        <f t="shared" si="59"/>
        <v>40312.915578703702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6"/>
        <v>6.5500000000000007</v>
      </c>
      <c r="P933" s="6">
        <f t="shared" si="57"/>
        <v>18.714285714285715</v>
      </c>
      <c r="Q933" t="s">
        <v>8325</v>
      </c>
      <c r="R933" s="10" t="s">
        <v>8328</v>
      </c>
      <c r="S933" s="14">
        <f t="shared" si="58"/>
        <v>41714.916666666664</v>
      </c>
      <c r="T933" s="14">
        <f t="shared" si="59"/>
        <v>41680.359976851854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6"/>
        <v>14.536842105263158</v>
      </c>
      <c r="P934" s="6">
        <f t="shared" si="57"/>
        <v>46.033333333333331</v>
      </c>
      <c r="Q934" t="s">
        <v>8325</v>
      </c>
      <c r="R934" s="10" t="s">
        <v>8328</v>
      </c>
      <c r="S934" s="14">
        <f t="shared" si="58"/>
        <v>41355.927604166667</v>
      </c>
      <c r="T934" s="14">
        <f t="shared" si="59"/>
        <v>41310.969270833331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6"/>
        <v>6</v>
      </c>
      <c r="P935" s="6">
        <f t="shared" si="57"/>
        <v>60</v>
      </c>
      <c r="Q935" t="s">
        <v>8325</v>
      </c>
      <c r="R935" s="10" t="s">
        <v>8328</v>
      </c>
      <c r="S935" s="14">
        <f t="shared" si="58"/>
        <v>41771.169085648151</v>
      </c>
      <c r="T935" s="14">
        <f t="shared" si="59"/>
        <v>41711.169085648151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6"/>
        <v>30.4</v>
      </c>
      <c r="P936" s="6">
        <f t="shared" si="57"/>
        <v>50.666666666666664</v>
      </c>
      <c r="Q936" t="s">
        <v>8325</v>
      </c>
      <c r="R936" s="10" t="s">
        <v>8328</v>
      </c>
      <c r="S936" s="14">
        <f t="shared" si="58"/>
        <v>41763.25</v>
      </c>
      <c r="T936" s="14">
        <f t="shared" si="59"/>
        <v>41733.737083333333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6"/>
        <v>1.4285714285714286</v>
      </c>
      <c r="P937" s="6">
        <f t="shared" si="57"/>
        <v>25</v>
      </c>
      <c r="Q937" t="s">
        <v>8325</v>
      </c>
      <c r="R937" s="10" t="s">
        <v>8328</v>
      </c>
      <c r="S937" s="14">
        <f t="shared" si="58"/>
        <v>42398.333668981482</v>
      </c>
      <c r="T937" s="14">
        <f t="shared" si="59"/>
        <v>42368.333668981482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6"/>
        <v>0</v>
      </c>
      <c r="P938" s="6" t="e">
        <f t="shared" si="57"/>
        <v>#DIV/0!</v>
      </c>
      <c r="Q938" t="s">
        <v>8325</v>
      </c>
      <c r="R938" s="10" t="s">
        <v>8328</v>
      </c>
      <c r="S938" s="14">
        <f t="shared" si="58"/>
        <v>40926.833333333336</v>
      </c>
      <c r="T938" s="14">
        <f t="shared" si="59"/>
        <v>40883.024178240739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6"/>
        <v>1.1428571428571428</v>
      </c>
      <c r="P939" s="6">
        <f t="shared" si="57"/>
        <v>20</v>
      </c>
      <c r="Q939" t="s">
        <v>8325</v>
      </c>
      <c r="R939" s="10" t="s">
        <v>8328</v>
      </c>
      <c r="S939" s="14">
        <f t="shared" si="58"/>
        <v>41581.839780092596</v>
      </c>
      <c r="T939" s="14">
        <f t="shared" si="59"/>
        <v>41551.798113425924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6"/>
        <v>0.35714285714285715</v>
      </c>
      <c r="P940" s="6">
        <f t="shared" si="57"/>
        <v>25</v>
      </c>
      <c r="Q940" t="s">
        <v>8325</v>
      </c>
      <c r="R940" s="10" t="s">
        <v>8328</v>
      </c>
      <c r="S940" s="14">
        <f t="shared" si="58"/>
        <v>41154.479722222226</v>
      </c>
      <c r="T940" s="14">
        <f t="shared" si="59"/>
        <v>41124.479722222226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6"/>
        <v>1.4545454545454546</v>
      </c>
      <c r="P941" s="6">
        <f t="shared" si="57"/>
        <v>20</v>
      </c>
      <c r="Q941" t="s">
        <v>8325</v>
      </c>
      <c r="R941" s="10" t="s">
        <v>8328</v>
      </c>
      <c r="S941" s="14">
        <f t="shared" si="58"/>
        <v>41455.831944444442</v>
      </c>
      <c r="T941" s="14">
        <f t="shared" si="59"/>
        <v>41416.763171296298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6"/>
        <v>17.155555555555555</v>
      </c>
      <c r="P942" s="6">
        <f t="shared" si="57"/>
        <v>110.28571428571429</v>
      </c>
      <c r="Q942" t="s">
        <v>8319</v>
      </c>
      <c r="R942" s="10" t="s">
        <v>8321</v>
      </c>
      <c r="S942" s="14">
        <f t="shared" si="58"/>
        <v>42227.008402777778</v>
      </c>
      <c r="T942" s="14">
        <f t="shared" si="59"/>
        <v>42182.008402777778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6"/>
        <v>2.3220000000000001</v>
      </c>
      <c r="P943" s="6">
        <f t="shared" si="57"/>
        <v>37.451612903225808</v>
      </c>
      <c r="Q943" t="s">
        <v>8319</v>
      </c>
      <c r="R943" s="10" t="s">
        <v>8321</v>
      </c>
      <c r="S943" s="14">
        <f t="shared" si="58"/>
        <v>42776.096585648149</v>
      </c>
      <c r="T943" s="14">
        <f t="shared" si="59"/>
        <v>42746.096585648149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6"/>
        <v>8.9066666666666663</v>
      </c>
      <c r="P944" s="6">
        <f t="shared" si="57"/>
        <v>41.75</v>
      </c>
      <c r="Q944" t="s">
        <v>8319</v>
      </c>
      <c r="R944" s="10" t="s">
        <v>8321</v>
      </c>
      <c r="S944" s="14">
        <f t="shared" si="58"/>
        <v>42418.843287037031</v>
      </c>
      <c r="T944" s="14">
        <f t="shared" si="59"/>
        <v>42382.843287037031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6"/>
        <v>9.6333333333333346</v>
      </c>
      <c r="P945" s="6">
        <f t="shared" si="57"/>
        <v>24.083333333333332</v>
      </c>
      <c r="Q945" t="s">
        <v>8319</v>
      </c>
      <c r="R945" s="10" t="s">
        <v>8321</v>
      </c>
      <c r="S945" s="14">
        <f t="shared" si="58"/>
        <v>42703.709548611107</v>
      </c>
      <c r="T945" s="14">
        <f t="shared" si="59"/>
        <v>42673.66788194445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6"/>
        <v>13.325999999999999</v>
      </c>
      <c r="P946" s="6">
        <f t="shared" si="57"/>
        <v>69.40625</v>
      </c>
      <c r="Q946" t="s">
        <v>8319</v>
      </c>
      <c r="R946" s="10" t="s">
        <v>8321</v>
      </c>
      <c r="S946" s="14">
        <f t="shared" si="58"/>
        <v>42478.583333333328</v>
      </c>
      <c r="T946" s="14">
        <f t="shared" si="59"/>
        <v>42444.583912037036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6"/>
        <v>2.484</v>
      </c>
      <c r="P947" s="6">
        <f t="shared" si="57"/>
        <v>155.25</v>
      </c>
      <c r="Q947" t="s">
        <v>8319</v>
      </c>
      <c r="R947" s="10" t="s">
        <v>8321</v>
      </c>
      <c r="S947" s="14">
        <f t="shared" si="58"/>
        <v>42784.999305555553</v>
      </c>
      <c r="T947" s="14">
        <f t="shared" si="59"/>
        <v>42732.872986111113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6"/>
        <v>1.9066666666666665</v>
      </c>
      <c r="P948" s="6">
        <f t="shared" si="57"/>
        <v>57.2</v>
      </c>
      <c r="Q948" t="s">
        <v>8319</v>
      </c>
      <c r="R948" s="10" t="s">
        <v>8321</v>
      </c>
      <c r="S948" s="14">
        <f t="shared" si="58"/>
        <v>42622.750555555554</v>
      </c>
      <c r="T948" s="14">
        <f t="shared" si="59"/>
        <v>42592.750555555554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6"/>
        <v>0</v>
      </c>
      <c r="P949" s="6" t="e">
        <f t="shared" si="57"/>
        <v>#DIV/0!</v>
      </c>
      <c r="Q949" t="s">
        <v>8319</v>
      </c>
      <c r="R949" s="10" t="s">
        <v>8321</v>
      </c>
      <c r="S949" s="14">
        <f t="shared" si="58"/>
        <v>42551.781319444446</v>
      </c>
      <c r="T949" s="14">
        <f t="shared" si="59"/>
        <v>42491.781319444446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6"/>
        <v>12</v>
      </c>
      <c r="P950" s="6">
        <f t="shared" si="57"/>
        <v>60</v>
      </c>
      <c r="Q950" t="s">
        <v>8319</v>
      </c>
      <c r="R950" s="10" t="s">
        <v>8321</v>
      </c>
      <c r="S950" s="14">
        <f t="shared" si="58"/>
        <v>42441.828287037039</v>
      </c>
      <c r="T950" s="14">
        <f t="shared" si="59"/>
        <v>42411.828287037039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6"/>
        <v>1.365</v>
      </c>
      <c r="P951" s="6">
        <f t="shared" si="57"/>
        <v>39</v>
      </c>
      <c r="Q951" t="s">
        <v>8319</v>
      </c>
      <c r="R951" s="10" t="s">
        <v>8321</v>
      </c>
      <c r="S951" s="14">
        <f t="shared" si="58"/>
        <v>42421.043703703705</v>
      </c>
      <c r="T951" s="14">
        <f t="shared" si="59"/>
        <v>42361.043703703705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6"/>
        <v>28.04</v>
      </c>
      <c r="P952" s="6">
        <f t="shared" si="57"/>
        <v>58.416666666666664</v>
      </c>
      <c r="Q952" t="s">
        <v>8319</v>
      </c>
      <c r="R952" s="10" t="s">
        <v>8321</v>
      </c>
      <c r="S952" s="14">
        <f t="shared" si="58"/>
        <v>42386.750706018516</v>
      </c>
      <c r="T952" s="14">
        <f t="shared" si="59"/>
        <v>42356.750706018516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6"/>
        <v>38.39</v>
      </c>
      <c r="P953" s="6">
        <f t="shared" si="57"/>
        <v>158.63636363636363</v>
      </c>
      <c r="Q953" t="s">
        <v>8319</v>
      </c>
      <c r="R953" s="10" t="s">
        <v>8321</v>
      </c>
      <c r="S953" s="14">
        <f t="shared" si="58"/>
        <v>42525.653611111105</v>
      </c>
      <c r="T953" s="14">
        <f t="shared" si="59"/>
        <v>42480.653611111105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6"/>
        <v>39.942857142857143</v>
      </c>
      <c r="P954" s="6">
        <f t="shared" si="57"/>
        <v>99.857142857142861</v>
      </c>
      <c r="Q954" t="s">
        <v>8319</v>
      </c>
      <c r="R954" s="10" t="s">
        <v>8321</v>
      </c>
      <c r="S954" s="14">
        <f t="shared" si="58"/>
        <v>42692.655231481483</v>
      </c>
      <c r="T954" s="14">
        <f t="shared" si="59"/>
        <v>42662.613564814819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6"/>
        <v>0.84</v>
      </c>
      <c r="P955" s="6">
        <f t="shared" si="57"/>
        <v>25.2</v>
      </c>
      <c r="Q955" t="s">
        <v>8319</v>
      </c>
      <c r="R955" s="10" t="s">
        <v>8321</v>
      </c>
      <c r="S955" s="14">
        <f t="shared" si="58"/>
        <v>42029.164340277777</v>
      </c>
      <c r="T955" s="14">
        <f t="shared" si="59"/>
        <v>41999.164340277777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6"/>
        <v>43.406666666666666</v>
      </c>
      <c r="P956" s="6">
        <f t="shared" si="57"/>
        <v>89.191780821917803</v>
      </c>
      <c r="Q956" t="s">
        <v>8319</v>
      </c>
      <c r="R956" s="10" t="s">
        <v>8321</v>
      </c>
      <c r="S956" s="14">
        <f t="shared" si="58"/>
        <v>42236.833784722221</v>
      </c>
      <c r="T956" s="14">
        <f t="shared" si="59"/>
        <v>42194.833784722221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6"/>
        <v>5.6613333333333333</v>
      </c>
      <c r="P957" s="6">
        <f t="shared" si="57"/>
        <v>182.6236559139785</v>
      </c>
      <c r="Q957" t="s">
        <v>8319</v>
      </c>
      <c r="R957" s="10" t="s">
        <v>8321</v>
      </c>
      <c r="S957" s="14">
        <f t="shared" si="58"/>
        <v>42626.295138888891</v>
      </c>
      <c r="T957" s="14">
        <f t="shared" si="59"/>
        <v>42586.295138888891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6"/>
        <v>1.722</v>
      </c>
      <c r="P958" s="6">
        <f t="shared" si="57"/>
        <v>50.647058823529413</v>
      </c>
      <c r="Q958" t="s">
        <v>8319</v>
      </c>
      <c r="R958" s="10" t="s">
        <v>8321</v>
      </c>
      <c r="S958" s="14">
        <f t="shared" si="58"/>
        <v>42120.872210648144</v>
      </c>
      <c r="T958" s="14">
        <f t="shared" si="59"/>
        <v>42060.913877314815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6"/>
        <v>1.9416666666666664</v>
      </c>
      <c r="P959" s="6">
        <f t="shared" si="57"/>
        <v>33.285714285714285</v>
      </c>
      <c r="Q959" t="s">
        <v>8319</v>
      </c>
      <c r="R959" s="10" t="s">
        <v>8321</v>
      </c>
      <c r="S959" s="14">
        <f t="shared" si="58"/>
        <v>42691.594131944439</v>
      </c>
      <c r="T959" s="14">
        <f t="shared" si="59"/>
        <v>42660.552465277782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6"/>
        <v>11.328275684711327</v>
      </c>
      <c r="P960" s="6">
        <f t="shared" si="57"/>
        <v>51.823529411764703</v>
      </c>
      <c r="Q960" t="s">
        <v>8319</v>
      </c>
      <c r="R960" s="10" t="s">
        <v>8321</v>
      </c>
      <c r="S960" s="14">
        <f t="shared" si="58"/>
        <v>42104.207638888889</v>
      </c>
      <c r="T960" s="14">
        <f t="shared" si="59"/>
        <v>42082.802812499998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6"/>
        <v>38.86</v>
      </c>
      <c r="P961" s="6">
        <f t="shared" si="57"/>
        <v>113.62573099415205</v>
      </c>
      <c r="Q961" t="s">
        <v>8319</v>
      </c>
      <c r="R961" s="10" t="s">
        <v>8321</v>
      </c>
      <c r="S961" s="14">
        <f t="shared" si="58"/>
        <v>42023.174363425926</v>
      </c>
      <c r="T961" s="14">
        <f t="shared" si="59"/>
        <v>41993.174363425926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ref="O962:O1025" si="60">E962/D962*100</f>
        <v>46.100628930817614</v>
      </c>
      <c r="P962" s="6">
        <f t="shared" ref="P962:P1025" si="61">AVERAGE(E962/L962)</f>
        <v>136.46276595744681</v>
      </c>
      <c r="Q962" t="s">
        <v>8319</v>
      </c>
      <c r="R962" s="10" t="s">
        <v>8321</v>
      </c>
      <c r="S962" s="14">
        <f t="shared" ref="S962:S1025" si="62">(((I962/60)/60)/24)+DATE(1970,1,1)</f>
        <v>42808.585127314815</v>
      </c>
      <c r="T962" s="14">
        <f t="shared" ref="T962:T1025" si="63">(((J962/60)/60)/24)+DATE(1970,1,1)</f>
        <v>42766.626793981486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si="60"/>
        <v>42.188421052631583</v>
      </c>
      <c r="P963" s="6">
        <f t="shared" si="61"/>
        <v>364.35454545454547</v>
      </c>
      <c r="Q963" t="s">
        <v>8319</v>
      </c>
      <c r="R963" s="10" t="s">
        <v>8321</v>
      </c>
      <c r="S963" s="14">
        <f t="shared" si="62"/>
        <v>42786.791666666672</v>
      </c>
      <c r="T963" s="14">
        <f t="shared" si="63"/>
        <v>42740.693692129629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0"/>
        <v>28.48</v>
      </c>
      <c r="P964" s="6">
        <f t="shared" si="61"/>
        <v>19.243243243243242</v>
      </c>
      <c r="Q964" t="s">
        <v>8319</v>
      </c>
      <c r="R964" s="10" t="s">
        <v>8321</v>
      </c>
      <c r="S964" s="14">
        <f t="shared" si="62"/>
        <v>42411.712418981479</v>
      </c>
      <c r="T964" s="14">
        <f t="shared" si="63"/>
        <v>42373.712418981479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0"/>
        <v>1.077142857142857</v>
      </c>
      <c r="P965" s="6">
        <f t="shared" si="61"/>
        <v>41.888888888888886</v>
      </c>
      <c r="Q965" t="s">
        <v>8319</v>
      </c>
      <c r="R965" s="10" t="s">
        <v>8321</v>
      </c>
      <c r="S965" s="14">
        <f t="shared" si="62"/>
        <v>42660.635636574079</v>
      </c>
      <c r="T965" s="14">
        <f t="shared" si="63"/>
        <v>42625.635636574079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0"/>
        <v>0.79909090909090907</v>
      </c>
      <c r="P966" s="6">
        <f t="shared" si="61"/>
        <v>30.310344827586206</v>
      </c>
      <c r="Q966" t="s">
        <v>8319</v>
      </c>
      <c r="R966" s="10" t="s">
        <v>8321</v>
      </c>
      <c r="S966" s="14">
        <f t="shared" si="62"/>
        <v>42248.628692129627</v>
      </c>
      <c r="T966" s="14">
        <f t="shared" si="63"/>
        <v>42208.628692129627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0"/>
        <v>1.1919999999999999</v>
      </c>
      <c r="P967" s="6">
        <f t="shared" si="61"/>
        <v>49.666666666666664</v>
      </c>
      <c r="Q967" t="s">
        <v>8319</v>
      </c>
      <c r="R967" s="10" t="s">
        <v>8321</v>
      </c>
      <c r="S967" s="14">
        <f t="shared" si="62"/>
        <v>42669.165972222225</v>
      </c>
      <c r="T967" s="14">
        <f t="shared" si="63"/>
        <v>42637.016736111109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0"/>
        <v>14.799999999999999</v>
      </c>
      <c r="P968" s="6">
        <f t="shared" si="61"/>
        <v>59.2</v>
      </c>
      <c r="Q968" t="s">
        <v>8319</v>
      </c>
      <c r="R968" s="10" t="s">
        <v>8321</v>
      </c>
      <c r="S968" s="14">
        <f t="shared" si="62"/>
        <v>42649.635787037041</v>
      </c>
      <c r="T968" s="14">
        <f t="shared" si="63"/>
        <v>42619.635787037041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0"/>
        <v>17.810000000000002</v>
      </c>
      <c r="P969" s="6">
        <f t="shared" si="61"/>
        <v>43.97530864197531</v>
      </c>
      <c r="Q969" t="s">
        <v>8319</v>
      </c>
      <c r="R969" s="10" t="s">
        <v>8321</v>
      </c>
      <c r="S969" s="14">
        <f t="shared" si="62"/>
        <v>42482.21266203704</v>
      </c>
      <c r="T969" s="14">
        <f t="shared" si="63"/>
        <v>42422.254328703704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0"/>
        <v>1.325</v>
      </c>
      <c r="P970" s="6">
        <f t="shared" si="61"/>
        <v>26.5</v>
      </c>
      <c r="Q970" t="s">
        <v>8319</v>
      </c>
      <c r="R970" s="10" t="s">
        <v>8321</v>
      </c>
      <c r="S970" s="14">
        <f t="shared" si="62"/>
        <v>41866.847615740742</v>
      </c>
      <c r="T970" s="14">
        <f t="shared" si="63"/>
        <v>41836.847615740742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0"/>
        <v>46.666666666666664</v>
      </c>
      <c r="P971" s="6">
        <f t="shared" si="61"/>
        <v>1272.7272727272727</v>
      </c>
      <c r="Q971" t="s">
        <v>8319</v>
      </c>
      <c r="R971" s="10" t="s">
        <v>8321</v>
      </c>
      <c r="S971" s="14">
        <f t="shared" si="62"/>
        <v>42775.30332175926</v>
      </c>
      <c r="T971" s="14">
        <f t="shared" si="63"/>
        <v>42742.30332175926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0"/>
        <v>45.92</v>
      </c>
      <c r="P972" s="6">
        <f t="shared" si="61"/>
        <v>164</v>
      </c>
      <c r="Q972" t="s">
        <v>8319</v>
      </c>
      <c r="R972" s="10" t="s">
        <v>8321</v>
      </c>
      <c r="S972" s="14">
        <f t="shared" si="62"/>
        <v>42758.207638888889</v>
      </c>
      <c r="T972" s="14">
        <f t="shared" si="63"/>
        <v>42721.220520833333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0"/>
        <v>0.22599999999999998</v>
      </c>
      <c r="P973" s="6">
        <f t="shared" si="61"/>
        <v>45.2</v>
      </c>
      <c r="Q973" t="s">
        <v>8319</v>
      </c>
      <c r="R973" s="10" t="s">
        <v>8321</v>
      </c>
      <c r="S973" s="14">
        <f t="shared" si="62"/>
        <v>42156.709027777775</v>
      </c>
      <c r="T973" s="14">
        <f t="shared" si="63"/>
        <v>42111.709027777775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0"/>
        <v>34.625</v>
      </c>
      <c r="P974" s="6">
        <f t="shared" si="61"/>
        <v>153.88888888888889</v>
      </c>
      <c r="Q974" t="s">
        <v>8319</v>
      </c>
      <c r="R974" s="10" t="s">
        <v>8321</v>
      </c>
      <c r="S974" s="14">
        <f t="shared" si="62"/>
        <v>41886.290972222225</v>
      </c>
      <c r="T974" s="14">
        <f t="shared" si="63"/>
        <v>41856.865717592591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0"/>
        <v>2.0549999999999997</v>
      </c>
      <c r="P975" s="6">
        <f t="shared" si="61"/>
        <v>51.375</v>
      </c>
      <c r="Q975" t="s">
        <v>8319</v>
      </c>
      <c r="R975" s="10" t="s">
        <v>8321</v>
      </c>
      <c r="S975" s="14">
        <f t="shared" si="62"/>
        <v>42317.056631944448</v>
      </c>
      <c r="T975" s="14">
        <f t="shared" si="63"/>
        <v>42257.014965277776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0"/>
        <v>0.55999999999999994</v>
      </c>
      <c r="P976" s="6">
        <f t="shared" si="61"/>
        <v>93.333333333333329</v>
      </c>
      <c r="Q976" t="s">
        <v>8319</v>
      </c>
      <c r="R976" s="10" t="s">
        <v>8321</v>
      </c>
      <c r="S976" s="14">
        <f t="shared" si="62"/>
        <v>42454.707824074074</v>
      </c>
      <c r="T976" s="14">
        <f t="shared" si="63"/>
        <v>42424.749490740738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0"/>
        <v>2.6069999999999998</v>
      </c>
      <c r="P977" s="6">
        <f t="shared" si="61"/>
        <v>108.625</v>
      </c>
      <c r="Q977" t="s">
        <v>8319</v>
      </c>
      <c r="R977" s="10" t="s">
        <v>8321</v>
      </c>
      <c r="S977" s="14">
        <f t="shared" si="62"/>
        <v>42549.696585648147</v>
      </c>
      <c r="T977" s="14">
        <f t="shared" si="63"/>
        <v>42489.696585648147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0"/>
        <v>1.9259999999999999</v>
      </c>
      <c r="P978" s="6">
        <f t="shared" si="61"/>
        <v>160.5</v>
      </c>
      <c r="Q978" t="s">
        <v>8319</v>
      </c>
      <c r="R978" s="10" t="s">
        <v>8321</v>
      </c>
      <c r="S978" s="14">
        <f t="shared" si="62"/>
        <v>42230.058993055558</v>
      </c>
      <c r="T978" s="14">
        <f t="shared" si="63"/>
        <v>42185.058993055558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0"/>
        <v>33.666666666666664</v>
      </c>
      <c r="P979" s="6">
        <f t="shared" si="61"/>
        <v>75.75</v>
      </c>
      <c r="Q979" t="s">
        <v>8319</v>
      </c>
      <c r="R979" s="10" t="s">
        <v>8321</v>
      </c>
      <c r="S979" s="14">
        <f t="shared" si="62"/>
        <v>42421.942094907412</v>
      </c>
      <c r="T979" s="14">
        <f t="shared" si="63"/>
        <v>42391.942094907412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0"/>
        <v>56.263267182990241</v>
      </c>
      <c r="P980" s="6">
        <f t="shared" si="61"/>
        <v>790.83739837398377</v>
      </c>
      <c r="Q980" t="s">
        <v>8319</v>
      </c>
      <c r="R980" s="10" t="s">
        <v>8321</v>
      </c>
      <c r="S980" s="14">
        <f t="shared" si="62"/>
        <v>42425.309039351851</v>
      </c>
      <c r="T980" s="14">
        <f t="shared" si="63"/>
        <v>42395.309039351851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0"/>
        <v>82.817599999999999</v>
      </c>
      <c r="P981" s="6">
        <f t="shared" si="61"/>
        <v>301.93916666666667</v>
      </c>
      <c r="Q981" t="s">
        <v>8319</v>
      </c>
      <c r="R981" s="10" t="s">
        <v>8321</v>
      </c>
      <c r="S981" s="14">
        <f t="shared" si="62"/>
        <v>42541.790972222225</v>
      </c>
      <c r="T981" s="14">
        <f t="shared" si="63"/>
        <v>42506.416990740734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0"/>
        <v>14.860000000000001</v>
      </c>
      <c r="P982" s="6">
        <f t="shared" si="61"/>
        <v>47.935483870967744</v>
      </c>
      <c r="Q982" t="s">
        <v>8319</v>
      </c>
      <c r="R982" s="10" t="s">
        <v>8321</v>
      </c>
      <c r="S982" s="14">
        <f t="shared" si="62"/>
        <v>41973.945856481485</v>
      </c>
      <c r="T982" s="14">
        <f t="shared" si="63"/>
        <v>41928.904189814813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0"/>
        <v>1.2375123751237513E-2</v>
      </c>
      <c r="P983" s="6">
        <f t="shared" si="61"/>
        <v>2.75</v>
      </c>
      <c r="Q983" t="s">
        <v>8319</v>
      </c>
      <c r="R983" s="10" t="s">
        <v>8321</v>
      </c>
      <c r="S983" s="14">
        <f t="shared" si="62"/>
        <v>41860.947013888886</v>
      </c>
      <c r="T983" s="14">
        <f t="shared" si="63"/>
        <v>41830.947013888886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0"/>
        <v>1.7142857142857144E-2</v>
      </c>
      <c r="P984" s="6">
        <f t="shared" si="61"/>
        <v>1</v>
      </c>
      <c r="Q984" t="s">
        <v>8319</v>
      </c>
      <c r="R984" s="10" t="s">
        <v>8321</v>
      </c>
      <c r="S984" s="14">
        <f t="shared" si="62"/>
        <v>42645.753310185188</v>
      </c>
      <c r="T984" s="14">
        <f t="shared" si="63"/>
        <v>42615.753310185188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0"/>
        <v>29.506136117214709</v>
      </c>
      <c r="P985" s="6">
        <f t="shared" si="61"/>
        <v>171.79329608938548</v>
      </c>
      <c r="Q985" t="s">
        <v>8319</v>
      </c>
      <c r="R985" s="10" t="s">
        <v>8321</v>
      </c>
      <c r="S985" s="14">
        <f t="shared" si="62"/>
        <v>42605.870833333334</v>
      </c>
      <c r="T985" s="14">
        <f t="shared" si="63"/>
        <v>42574.667650462965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0"/>
        <v>1.06</v>
      </c>
      <c r="P986" s="6">
        <f t="shared" si="61"/>
        <v>35.333333333333336</v>
      </c>
      <c r="Q986" t="s">
        <v>8319</v>
      </c>
      <c r="R986" s="10" t="s">
        <v>8321</v>
      </c>
      <c r="S986" s="14">
        <f t="shared" si="62"/>
        <v>42091.074166666673</v>
      </c>
      <c r="T986" s="14">
        <f t="shared" si="63"/>
        <v>42061.11583333333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0"/>
        <v>6.293333333333333</v>
      </c>
      <c r="P987" s="6">
        <f t="shared" si="61"/>
        <v>82.086956521739125</v>
      </c>
      <c r="Q987" t="s">
        <v>8319</v>
      </c>
      <c r="R987" s="10" t="s">
        <v>8321</v>
      </c>
      <c r="S987" s="14">
        <f t="shared" si="62"/>
        <v>42369.958333333328</v>
      </c>
      <c r="T987" s="14">
        <f t="shared" si="63"/>
        <v>42339.967708333337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0"/>
        <v>12.75</v>
      </c>
      <c r="P988" s="6">
        <f t="shared" si="61"/>
        <v>110.8695652173913</v>
      </c>
      <c r="Q988" t="s">
        <v>8319</v>
      </c>
      <c r="R988" s="10" t="s">
        <v>8321</v>
      </c>
      <c r="S988" s="14">
        <f t="shared" si="62"/>
        <v>42379</v>
      </c>
      <c r="T988" s="14">
        <f t="shared" si="63"/>
        <v>42324.767361111109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0"/>
        <v>13.22</v>
      </c>
      <c r="P989" s="6">
        <f t="shared" si="61"/>
        <v>161.21951219512195</v>
      </c>
      <c r="Q989" t="s">
        <v>8319</v>
      </c>
      <c r="R989" s="10" t="s">
        <v>8321</v>
      </c>
      <c r="S989" s="14">
        <f t="shared" si="62"/>
        <v>41813.294560185182</v>
      </c>
      <c r="T989" s="14">
        <f t="shared" si="63"/>
        <v>41773.294560185182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0"/>
        <v>0</v>
      </c>
      <c r="P990" s="6" t="e">
        <f t="shared" si="61"/>
        <v>#DIV/0!</v>
      </c>
      <c r="Q990" t="s">
        <v>8319</v>
      </c>
      <c r="R990" s="10" t="s">
        <v>8321</v>
      </c>
      <c r="S990" s="14">
        <f t="shared" si="62"/>
        <v>42644.356770833328</v>
      </c>
      <c r="T990" s="14">
        <f t="shared" si="63"/>
        <v>42614.356770833328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0"/>
        <v>16.77</v>
      </c>
      <c r="P991" s="6">
        <f t="shared" si="61"/>
        <v>52.40625</v>
      </c>
      <c r="Q991" t="s">
        <v>8319</v>
      </c>
      <c r="R991" s="10" t="s">
        <v>8321</v>
      </c>
      <c r="S991" s="14">
        <f t="shared" si="62"/>
        <v>42641.933969907404</v>
      </c>
      <c r="T991" s="14">
        <f t="shared" si="63"/>
        <v>42611.933969907404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0"/>
        <v>0.104</v>
      </c>
      <c r="P992" s="6">
        <f t="shared" si="61"/>
        <v>13</v>
      </c>
      <c r="Q992" t="s">
        <v>8319</v>
      </c>
      <c r="R992" s="10" t="s">
        <v>8321</v>
      </c>
      <c r="S992" s="14">
        <f t="shared" si="62"/>
        <v>41885.784305555557</v>
      </c>
      <c r="T992" s="14">
        <f t="shared" si="63"/>
        <v>41855.784305555557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0"/>
        <v>4.24</v>
      </c>
      <c r="P993" s="6">
        <f t="shared" si="61"/>
        <v>30.285714285714285</v>
      </c>
      <c r="Q993" t="s">
        <v>8319</v>
      </c>
      <c r="R993" s="10" t="s">
        <v>8321</v>
      </c>
      <c r="S993" s="14">
        <f t="shared" si="62"/>
        <v>42563.785416666666</v>
      </c>
      <c r="T993" s="14">
        <f t="shared" si="63"/>
        <v>42538.75680555556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0"/>
        <v>0.46699999999999997</v>
      </c>
      <c r="P994" s="6">
        <f t="shared" si="61"/>
        <v>116.75</v>
      </c>
      <c r="Q994" t="s">
        <v>8319</v>
      </c>
      <c r="R994" s="10" t="s">
        <v>8321</v>
      </c>
      <c r="S994" s="14">
        <f t="shared" si="62"/>
        <v>42497.883321759262</v>
      </c>
      <c r="T994" s="14">
        <f t="shared" si="63"/>
        <v>42437.924988425926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0"/>
        <v>25.087142857142858</v>
      </c>
      <c r="P995" s="6">
        <f t="shared" si="61"/>
        <v>89.59693877551021</v>
      </c>
      <c r="Q995" t="s">
        <v>8319</v>
      </c>
      <c r="R995" s="10" t="s">
        <v>8321</v>
      </c>
      <c r="S995" s="14">
        <f t="shared" si="62"/>
        <v>42686.208333333328</v>
      </c>
      <c r="T995" s="14">
        <f t="shared" si="63"/>
        <v>42652.964907407411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0"/>
        <v>2.3345000000000002</v>
      </c>
      <c r="P996" s="6">
        <f t="shared" si="61"/>
        <v>424.45454545454544</v>
      </c>
      <c r="Q996" t="s">
        <v>8319</v>
      </c>
      <c r="R996" s="10" t="s">
        <v>8321</v>
      </c>
      <c r="S996" s="14">
        <f t="shared" si="62"/>
        <v>41973.957638888889</v>
      </c>
      <c r="T996" s="14">
        <f t="shared" si="63"/>
        <v>41921.263078703705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0"/>
        <v>7.26</v>
      </c>
      <c r="P997" s="6">
        <f t="shared" si="61"/>
        <v>80.666666666666671</v>
      </c>
      <c r="Q997" t="s">
        <v>8319</v>
      </c>
      <c r="R997" s="10" t="s">
        <v>8321</v>
      </c>
      <c r="S997" s="14">
        <f t="shared" si="62"/>
        <v>41972.666666666672</v>
      </c>
      <c r="T997" s="14">
        <f t="shared" si="63"/>
        <v>41947.940740740742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0"/>
        <v>1.625</v>
      </c>
      <c r="P998" s="6">
        <f t="shared" si="61"/>
        <v>13</v>
      </c>
      <c r="Q998" t="s">
        <v>8319</v>
      </c>
      <c r="R998" s="10" t="s">
        <v>8321</v>
      </c>
      <c r="S998" s="14">
        <f t="shared" si="62"/>
        <v>41847.643750000003</v>
      </c>
      <c r="T998" s="14">
        <f t="shared" si="63"/>
        <v>41817.866435185184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0"/>
        <v>1.3</v>
      </c>
      <c r="P999" s="6">
        <f t="shared" si="61"/>
        <v>8.125</v>
      </c>
      <c r="Q999" t="s">
        <v>8319</v>
      </c>
      <c r="R999" s="10" t="s">
        <v>8321</v>
      </c>
      <c r="S999" s="14">
        <f t="shared" si="62"/>
        <v>41971.144641203704</v>
      </c>
      <c r="T999" s="14">
        <f t="shared" si="63"/>
        <v>41941.10297453704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0"/>
        <v>58.558333333333337</v>
      </c>
      <c r="P1000" s="6">
        <f t="shared" si="61"/>
        <v>153.42794759825327</v>
      </c>
      <c r="Q1000" t="s">
        <v>8319</v>
      </c>
      <c r="R1000" s="10" t="s">
        <v>8321</v>
      </c>
      <c r="S1000" s="14">
        <f t="shared" si="62"/>
        <v>42327.210659722223</v>
      </c>
      <c r="T1000" s="14">
        <f t="shared" si="63"/>
        <v>42282.168993055559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0"/>
        <v>7.7886666666666677</v>
      </c>
      <c r="P1001" s="6">
        <f t="shared" si="61"/>
        <v>292.07499999999999</v>
      </c>
      <c r="Q1001" t="s">
        <v>8319</v>
      </c>
      <c r="R1001" s="10" t="s">
        <v>8321</v>
      </c>
      <c r="S1001" s="14">
        <f t="shared" si="62"/>
        <v>41956.334722222222</v>
      </c>
      <c r="T1001" s="14">
        <f t="shared" si="63"/>
        <v>41926.29965277778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0"/>
        <v>2.2157147647256061</v>
      </c>
      <c r="P1002" s="6">
        <f t="shared" si="61"/>
        <v>3304</v>
      </c>
      <c r="Q1002" t="s">
        <v>8319</v>
      </c>
      <c r="R1002" s="10" t="s">
        <v>8321</v>
      </c>
      <c r="S1002" s="14">
        <f t="shared" si="62"/>
        <v>42809.018055555556</v>
      </c>
      <c r="T1002" s="14">
        <f t="shared" si="63"/>
        <v>42749.059722222228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0"/>
        <v>104</v>
      </c>
      <c r="P1003" s="6">
        <f t="shared" si="61"/>
        <v>1300</v>
      </c>
      <c r="Q1003" t="s">
        <v>8319</v>
      </c>
      <c r="R1003" s="10" t="s">
        <v>8321</v>
      </c>
      <c r="S1003" s="14">
        <f t="shared" si="62"/>
        <v>42765.720057870371</v>
      </c>
      <c r="T1003" s="14">
        <f t="shared" si="63"/>
        <v>42720.720057870371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0"/>
        <v>29.6029602960296</v>
      </c>
      <c r="P1004" s="6">
        <f t="shared" si="61"/>
        <v>134.54545454545453</v>
      </c>
      <c r="Q1004" t="s">
        <v>8319</v>
      </c>
      <c r="R1004" s="10" t="s">
        <v>8321</v>
      </c>
      <c r="S1004" s="14">
        <f t="shared" si="62"/>
        <v>42355.249305555553</v>
      </c>
      <c r="T1004" s="14">
        <f t="shared" si="63"/>
        <v>42325.684189814812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0"/>
        <v>16.055</v>
      </c>
      <c r="P1005" s="6">
        <f t="shared" si="61"/>
        <v>214.06666666666666</v>
      </c>
      <c r="Q1005" t="s">
        <v>8319</v>
      </c>
      <c r="R1005" s="10" t="s">
        <v>8321</v>
      </c>
      <c r="S1005" s="14">
        <f t="shared" si="62"/>
        <v>42810.667372685188</v>
      </c>
      <c r="T1005" s="14">
        <f t="shared" si="63"/>
        <v>42780.709039351852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0"/>
        <v>82.207999999999998</v>
      </c>
      <c r="P1006" s="6">
        <f t="shared" si="61"/>
        <v>216.33684210526314</v>
      </c>
      <c r="Q1006" t="s">
        <v>8319</v>
      </c>
      <c r="R1006" s="10" t="s">
        <v>8321</v>
      </c>
      <c r="S1006" s="14">
        <f t="shared" si="62"/>
        <v>42418.708645833336</v>
      </c>
      <c r="T1006" s="14">
        <f t="shared" si="63"/>
        <v>42388.708645833336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0"/>
        <v>75.051000000000002</v>
      </c>
      <c r="P1007" s="6">
        <f t="shared" si="61"/>
        <v>932.31055900621118</v>
      </c>
      <c r="Q1007" t="s">
        <v>8319</v>
      </c>
      <c r="R1007" s="10" t="s">
        <v>8321</v>
      </c>
      <c r="S1007" s="14">
        <f t="shared" si="62"/>
        <v>42307.624803240738</v>
      </c>
      <c r="T1007" s="14">
        <f t="shared" si="63"/>
        <v>42276.624803240738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0"/>
        <v>5.8500000000000005</v>
      </c>
      <c r="P1008" s="6">
        <f t="shared" si="61"/>
        <v>29.25</v>
      </c>
      <c r="Q1008" t="s">
        <v>8319</v>
      </c>
      <c r="R1008" s="10" t="s">
        <v>8321</v>
      </c>
      <c r="S1008" s="14">
        <f t="shared" si="62"/>
        <v>41985.299305555556</v>
      </c>
      <c r="T1008" s="14">
        <f t="shared" si="63"/>
        <v>41977.040185185186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0"/>
        <v>44.32</v>
      </c>
      <c r="P1009" s="6">
        <f t="shared" si="61"/>
        <v>174.94736842105263</v>
      </c>
      <c r="Q1009" t="s">
        <v>8319</v>
      </c>
      <c r="R1009" s="10" t="s">
        <v>8321</v>
      </c>
      <c r="S1009" s="14">
        <f t="shared" si="62"/>
        <v>42718.6252662037</v>
      </c>
      <c r="T1009" s="14">
        <f t="shared" si="63"/>
        <v>42676.583599537036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0"/>
        <v>0.26737967914438499</v>
      </c>
      <c r="P1010" s="6">
        <f t="shared" si="61"/>
        <v>250</v>
      </c>
      <c r="Q1010" t="s">
        <v>8319</v>
      </c>
      <c r="R1010" s="10" t="s">
        <v>8321</v>
      </c>
      <c r="S1010" s="14">
        <f t="shared" si="62"/>
        <v>42732.809201388889</v>
      </c>
      <c r="T1010" s="14">
        <f t="shared" si="63"/>
        <v>42702.809201388889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0"/>
        <v>13.13</v>
      </c>
      <c r="P1011" s="6">
        <f t="shared" si="61"/>
        <v>65</v>
      </c>
      <c r="Q1011" t="s">
        <v>8319</v>
      </c>
      <c r="R1011" s="10" t="s">
        <v>8321</v>
      </c>
      <c r="S1011" s="14">
        <f t="shared" si="62"/>
        <v>42540.604699074072</v>
      </c>
      <c r="T1011" s="14">
        <f t="shared" si="63"/>
        <v>42510.604699074072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0"/>
        <v>0.19088937093275488</v>
      </c>
      <c r="P1012" s="6">
        <f t="shared" si="61"/>
        <v>55</v>
      </c>
      <c r="Q1012" t="s">
        <v>8319</v>
      </c>
      <c r="R1012" s="10" t="s">
        <v>8321</v>
      </c>
      <c r="S1012" s="14">
        <f t="shared" si="62"/>
        <v>42618.124305555553</v>
      </c>
      <c r="T1012" s="14">
        <f t="shared" si="63"/>
        <v>42561.829421296294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0"/>
        <v>0.375</v>
      </c>
      <c r="P1013" s="6">
        <f t="shared" si="61"/>
        <v>75</v>
      </c>
      <c r="Q1013" t="s">
        <v>8319</v>
      </c>
      <c r="R1013" s="10" t="s">
        <v>8321</v>
      </c>
      <c r="S1013" s="14">
        <f t="shared" si="62"/>
        <v>41991.898090277777</v>
      </c>
      <c r="T1013" s="14">
        <f t="shared" si="63"/>
        <v>41946.898090277777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0"/>
        <v>21535.021000000001</v>
      </c>
      <c r="P1014" s="6">
        <f t="shared" si="61"/>
        <v>1389.3561935483872</v>
      </c>
      <c r="Q1014" t="s">
        <v>8319</v>
      </c>
      <c r="R1014" s="10" t="s">
        <v>8321</v>
      </c>
      <c r="S1014" s="14">
        <f t="shared" si="62"/>
        <v>42759.440416666665</v>
      </c>
      <c r="T1014" s="14">
        <f t="shared" si="63"/>
        <v>42714.440416666665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0"/>
        <v>34.527999999999999</v>
      </c>
      <c r="P1015" s="6">
        <f t="shared" si="61"/>
        <v>95.911111111111111</v>
      </c>
      <c r="Q1015" t="s">
        <v>8319</v>
      </c>
      <c r="R1015" s="10" t="s">
        <v>8321</v>
      </c>
      <c r="S1015" s="14">
        <f t="shared" si="62"/>
        <v>42367.833333333328</v>
      </c>
      <c r="T1015" s="14">
        <f t="shared" si="63"/>
        <v>42339.833981481483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0"/>
        <v>30.599999999999998</v>
      </c>
      <c r="P1016" s="6">
        <f t="shared" si="61"/>
        <v>191.25</v>
      </c>
      <c r="Q1016" t="s">
        <v>8319</v>
      </c>
      <c r="R1016" s="10" t="s">
        <v>8321</v>
      </c>
      <c r="S1016" s="14">
        <f t="shared" si="62"/>
        <v>42005.002488425926</v>
      </c>
      <c r="T1016" s="14">
        <f t="shared" si="63"/>
        <v>41955.002488425926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0"/>
        <v>2.666666666666667</v>
      </c>
      <c r="P1017" s="6">
        <f t="shared" si="61"/>
        <v>40</v>
      </c>
      <c r="Q1017" t="s">
        <v>8319</v>
      </c>
      <c r="R1017" s="10" t="s">
        <v>8321</v>
      </c>
      <c r="S1017" s="14">
        <f t="shared" si="62"/>
        <v>42333.920081018514</v>
      </c>
      <c r="T1017" s="14">
        <f t="shared" si="63"/>
        <v>42303.878414351857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0"/>
        <v>2.8420000000000001</v>
      </c>
      <c r="P1018" s="6">
        <f t="shared" si="61"/>
        <v>74.78947368421052</v>
      </c>
      <c r="Q1018" t="s">
        <v>8319</v>
      </c>
      <c r="R1018" s="10" t="s">
        <v>8321</v>
      </c>
      <c r="S1018" s="14">
        <f t="shared" si="62"/>
        <v>42467.065462962957</v>
      </c>
      <c r="T1018" s="14">
        <f t="shared" si="63"/>
        <v>42422.107129629629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0"/>
        <v>22.878799999999998</v>
      </c>
      <c r="P1019" s="6">
        <f t="shared" si="61"/>
        <v>161.11830985915492</v>
      </c>
      <c r="Q1019" t="s">
        <v>8319</v>
      </c>
      <c r="R1019" s="10" t="s">
        <v>8321</v>
      </c>
      <c r="S1019" s="14">
        <f t="shared" si="62"/>
        <v>42329.716840277775</v>
      </c>
      <c r="T1019" s="14">
        <f t="shared" si="63"/>
        <v>42289.675173611111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0"/>
        <v>3.105</v>
      </c>
      <c r="P1020" s="6">
        <f t="shared" si="61"/>
        <v>88.714285714285708</v>
      </c>
      <c r="Q1020" t="s">
        <v>8319</v>
      </c>
      <c r="R1020" s="10" t="s">
        <v>8321</v>
      </c>
      <c r="S1020" s="14">
        <f t="shared" si="62"/>
        <v>42565.492280092592</v>
      </c>
      <c r="T1020" s="14">
        <f t="shared" si="63"/>
        <v>42535.492280092592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0"/>
        <v>47.333333333333336</v>
      </c>
      <c r="P1021" s="6">
        <f t="shared" si="61"/>
        <v>53.25</v>
      </c>
      <c r="Q1021" t="s">
        <v>8319</v>
      </c>
      <c r="R1021" s="10" t="s">
        <v>8321</v>
      </c>
      <c r="S1021" s="14">
        <f t="shared" si="62"/>
        <v>42039.973946759259</v>
      </c>
      <c r="T1021" s="14">
        <f t="shared" si="63"/>
        <v>42009.973946759259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0"/>
        <v>205.54838709677421</v>
      </c>
      <c r="P1022" s="6">
        <f t="shared" si="61"/>
        <v>106.2</v>
      </c>
      <c r="Q1022" t="s">
        <v>8325</v>
      </c>
      <c r="R1022" s="10" t="s">
        <v>8330</v>
      </c>
      <c r="S1022" s="14">
        <f t="shared" si="62"/>
        <v>42157.032638888893</v>
      </c>
      <c r="T1022" s="14">
        <f t="shared" si="63"/>
        <v>42127.069548611107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0"/>
        <v>351.80366666666669</v>
      </c>
      <c r="P1023" s="6">
        <f t="shared" si="61"/>
        <v>22.079728033472804</v>
      </c>
      <c r="Q1023" t="s">
        <v>8325</v>
      </c>
      <c r="R1023" s="10" t="s">
        <v>8330</v>
      </c>
      <c r="S1023" s="14">
        <f t="shared" si="62"/>
        <v>42294.166666666672</v>
      </c>
      <c r="T1023" s="14">
        <f t="shared" si="63"/>
        <v>42271.251979166671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0"/>
        <v>114.9</v>
      </c>
      <c r="P1024" s="6">
        <f t="shared" si="61"/>
        <v>31.054054054054053</v>
      </c>
      <c r="Q1024" t="s">
        <v>8325</v>
      </c>
      <c r="R1024" s="10" t="s">
        <v>8330</v>
      </c>
      <c r="S1024" s="14">
        <f t="shared" si="62"/>
        <v>42141.646724537044</v>
      </c>
      <c r="T1024" s="14">
        <f t="shared" si="63"/>
        <v>42111.646724537044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0"/>
        <v>237.15</v>
      </c>
      <c r="P1025" s="6">
        <f t="shared" si="61"/>
        <v>36.206106870229007</v>
      </c>
      <c r="Q1025" t="s">
        <v>8325</v>
      </c>
      <c r="R1025" s="10" t="s">
        <v>8330</v>
      </c>
      <c r="S1025" s="14">
        <f t="shared" si="62"/>
        <v>42175.919687500005</v>
      </c>
      <c r="T1025" s="14">
        <f t="shared" si="63"/>
        <v>42145.919687500005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ref="O1026:O1089" si="64">E1026/D1026*100</f>
        <v>118.63774999999998</v>
      </c>
      <c r="P1026" s="6">
        <f t="shared" ref="P1026:P1089" si="65">AVERAGE(E1026/L1026)</f>
        <v>388.9762295081967</v>
      </c>
      <c r="Q1026" t="s">
        <v>8325</v>
      </c>
      <c r="R1026" s="10" t="s">
        <v>8330</v>
      </c>
      <c r="S1026" s="14">
        <f t="shared" ref="S1026:S1089" si="66">(((I1026/60)/60)/24)+DATE(1970,1,1)</f>
        <v>42400.580590277779</v>
      </c>
      <c r="T1026" s="14">
        <f t="shared" ref="T1026:T1089" si="67">(((J1026/60)/60)/24)+DATE(1970,1,1)</f>
        <v>42370.580590277779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si="64"/>
        <v>109.92831428571431</v>
      </c>
      <c r="P1027" s="6">
        <f t="shared" si="65"/>
        <v>71.848571428571432</v>
      </c>
      <c r="Q1027" t="s">
        <v>8325</v>
      </c>
      <c r="R1027" s="10" t="s">
        <v>8330</v>
      </c>
      <c r="S1027" s="14">
        <f t="shared" si="66"/>
        <v>42079.792094907403</v>
      </c>
      <c r="T1027" s="14">
        <f t="shared" si="67"/>
        <v>42049.833761574075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4"/>
        <v>100.00828571428571</v>
      </c>
      <c r="P1028" s="6">
        <f t="shared" si="65"/>
        <v>57.381803278688523</v>
      </c>
      <c r="Q1028" t="s">
        <v>8325</v>
      </c>
      <c r="R1028" s="10" t="s">
        <v>8330</v>
      </c>
      <c r="S1028" s="14">
        <f t="shared" si="66"/>
        <v>42460.365925925929</v>
      </c>
      <c r="T1028" s="14">
        <f t="shared" si="67"/>
        <v>42426.407592592594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4"/>
        <v>103.09292094387415</v>
      </c>
      <c r="P1029" s="6">
        <f t="shared" si="65"/>
        <v>69.666666666666671</v>
      </c>
      <c r="Q1029" t="s">
        <v>8325</v>
      </c>
      <c r="R1029" s="10" t="s">
        <v>8330</v>
      </c>
      <c r="S1029" s="14">
        <f t="shared" si="66"/>
        <v>41935.034108796295</v>
      </c>
      <c r="T1029" s="14">
        <f t="shared" si="67"/>
        <v>41905.034108796295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4"/>
        <v>117.27000000000001</v>
      </c>
      <c r="P1030" s="6">
        <f t="shared" si="65"/>
        <v>45.988235294117644</v>
      </c>
      <c r="Q1030" t="s">
        <v>8325</v>
      </c>
      <c r="R1030" s="10" t="s">
        <v>8330</v>
      </c>
      <c r="S1030" s="14">
        <f t="shared" si="66"/>
        <v>42800.833333333328</v>
      </c>
      <c r="T1030" s="14">
        <f t="shared" si="67"/>
        <v>42755.627372685187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4"/>
        <v>111.75999999999999</v>
      </c>
      <c r="P1031" s="6">
        <f t="shared" si="65"/>
        <v>79.262411347517727</v>
      </c>
      <c r="Q1031" t="s">
        <v>8325</v>
      </c>
      <c r="R1031" s="10" t="s">
        <v>8330</v>
      </c>
      <c r="S1031" s="14">
        <f t="shared" si="66"/>
        <v>42098.915972222225</v>
      </c>
      <c r="T1031" s="14">
        <f t="shared" si="67"/>
        <v>42044.711886574078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4"/>
        <v>342.09999999999997</v>
      </c>
      <c r="P1032" s="6">
        <f t="shared" si="65"/>
        <v>43.031446540880502</v>
      </c>
      <c r="Q1032" t="s">
        <v>8325</v>
      </c>
      <c r="R1032" s="10" t="s">
        <v>8330</v>
      </c>
      <c r="S1032" s="14">
        <f t="shared" si="66"/>
        <v>42625.483206018514</v>
      </c>
      <c r="T1032" s="14">
        <f t="shared" si="67"/>
        <v>42611.483206018514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4"/>
        <v>107.4</v>
      </c>
      <c r="P1033" s="6">
        <f t="shared" si="65"/>
        <v>108.48484848484848</v>
      </c>
      <c r="Q1033" t="s">
        <v>8325</v>
      </c>
      <c r="R1033" s="10" t="s">
        <v>8330</v>
      </c>
      <c r="S1033" s="14">
        <f t="shared" si="66"/>
        <v>42354.764004629629</v>
      </c>
      <c r="T1033" s="14">
        <f t="shared" si="67"/>
        <v>42324.764004629629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4"/>
        <v>108.49703703703703</v>
      </c>
      <c r="P1034" s="6">
        <f t="shared" si="65"/>
        <v>61.029583333333335</v>
      </c>
      <c r="Q1034" t="s">
        <v>8325</v>
      </c>
      <c r="R1034" s="10" t="s">
        <v>8330</v>
      </c>
      <c r="S1034" s="14">
        <f t="shared" si="66"/>
        <v>42544.666956018518</v>
      </c>
      <c r="T1034" s="14">
        <f t="shared" si="67"/>
        <v>42514.666956018518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4"/>
        <v>102.86144578313252</v>
      </c>
      <c r="P1035" s="6">
        <f t="shared" si="65"/>
        <v>50.592592592592595</v>
      </c>
      <c r="Q1035" t="s">
        <v>8325</v>
      </c>
      <c r="R1035" s="10" t="s">
        <v>8330</v>
      </c>
      <c r="S1035" s="14">
        <f t="shared" si="66"/>
        <v>42716.732407407413</v>
      </c>
      <c r="T1035" s="14">
        <f t="shared" si="67"/>
        <v>42688.732407407413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4"/>
        <v>130.0018</v>
      </c>
      <c r="P1036" s="6">
        <f t="shared" si="65"/>
        <v>39.157168674698795</v>
      </c>
      <c r="Q1036" t="s">
        <v>8325</v>
      </c>
      <c r="R1036" s="10" t="s">
        <v>8330</v>
      </c>
      <c r="S1036" s="14">
        <f t="shared" si="66"/>
        <v>42587.165972222225</v>
      </c>
      <c r="T1036" s="14">
        <f t="shared" si="67"/>
        <v>42555.166712962964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4"/>
        <v>107.65217391304347</v>
      </c>
      <c r="P1037" s="6">
        <f t="shared" si="65"/>
        <v>65.15789473684211</v>
      </c>
      <c r="Q1037" t="s">
        <v>8325</v>
      </c>
      <c r="R1037" s="10" t="s">
        <v>8330</v>
      </c>
      <c r="S1037" s="14">
        <f t="shared" si="66"/>
        <v>42046.641435185185</v>
      </c>
      <c r="T1037" s="14">
        <f t="shared" si="67"/>
        <v>42016.641435185185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4"/>
        <v>112.36044444444444</v>
      </c>
      <c r="P1038" s="6">
        <f t="shared" si="65"/>
        <v>23.963127962085309</v>
      </c>
      <c r="Q1038" t="s">
        <v>8325</v>
      </c>
      <c r="R1038" s="10" t="s">
        <v>8330</v>
      </c>
      <c r="S1038" s="14">
        <f t="shared" si="66"/>
        <v>41281.333333333336</v>
      </c>
      <c r="T1038" s="14">
        <f t="shared" si="67"/>
        <v>41249.448958333334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4"/>
        <v>102.1</v>
      </c>
      <c r="P1039" s="6">
        <f t="shared" si="65"/>
        <v>48.61904761904762</v>
      </c>
      <c r="Q1039" t="s">
        <v>8325</v>
      </c>
      <c r="R1039" s="10" t="s">
        <v>8330</v>
      </c>
      <c r="S1039" s="14">
        <f t="shared" si="66"/>
        <v>42142.208333333328</v>
      </c>
      <c r="T1039" s="14">
        <f t="shared" si="67"/>
        <v>42119.822476851856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4"/>
        <v>145.33333333333334</v>
      </c>
      <c r="P1040" s="6">
        <f t="shared" si="65"/>
        <v>35.73770491803279</v>
      </c>
      <c r="Q1040" t="s">
        <v>8325</v>
      </c>
      <c r="R1040" s="10" t="s">
        <v>8330</v>
      </c>
      <c r="S1040" s="14">
        <f t="shared" si="66"/>
        <v>42448.190081018518</v>
      </c>
      <c r="T1040" s="14">
        <f t="shared" si="67"/>
        <v>42418.231747685189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4"/>
        <v>128.19999999999999</v>
      </c>
      <c r="P1041" s="6">
        <f t="shared" si="65"/>
        <v>21.366666666666667</v>
      </c>
      <c r="Q1041" t="s">
        <v>8325</v>
      </c>
      <c r="R1041" s="10" t="s">
        <v>8330</v>
      </c>
      <c r="S1041" s="14">
        <f t="shared" si="66"/>
        <v>42717.332638888889</v>
      </c>
      <c r="T1041" s="14">
        <f t="shared" si="67"/>
        <v>42692.109328703707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4"/>
        <v>0.29411764705882354</v>
      </c>
      <c r="P1042" s="6">
        <f t="shared" si="65"/>
        <v>250</v>
      </c>
      <c r="Q1042" t="s">
        <v>8331</v>
      </c>
      <c r="R1042" s="10" t="s">
        <v>8332</v>
      </c>
      <c r="S1042" s="14">
        <f t="shared" si="66"/>
        <v>42609.708437499998</v>
      </c>
      <c r="T1042" s="14">
        <f t="shared" si="67"/>
        <v>42579.708437499998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4"/>
        <v>0</v>
      </c>
      <c r="P1043" s="6" t="e">
        <f t="shared" si="65"/>
        <v>#DIV/0!</v>
      </c>
      <c r="Q1043" t="s">
        <v>8331</v>
      </c>
      <c r="R1043" s="10" t="s">
        <v>8332</v>
      </c>
      <c r="S1043" s="14">
        <f t="shared" si="66"/>
        <v>41851.060092592597</v>
      </c>
      <c r="T1043" s="14">
        <f t="shared" si="67"/>
        <v>41831.060092592597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4"/>
        <v>1.5384615384615385</v>
      </c>
      <c r="P1044" s="6">
        <f t="shared" si="65"/>
        <v>10</v>
      </c>
      <c r="Q1044" t="s">
        <v>8331</v>
      </c>
      <c r="R1044" s="10" t="s">
        <v>8332</v>
      </c>
      <c r="S1044" s="14">
        <f t="shared" si="66"/>
        <v>41894.416666666664</v>
      </c>
      <c r="T1044" s="14">
        <f t="shared" si="67"/>
        <v>41851.696157407408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4"/>
        <v>8.5370000000000008</v>
      </c>
      <c r="P1045" s="6">
        <f t="shared" si="65"/>
        <v>29.236301369863014</v>
      </c>
      <c r="Q1045" t="s">
        <v>8331</v>
      </c>
      <c r="R1045" s="10" t="s">
        <v>8332</v>
      </c>
      <c r="S1045" s="14">
        <f t="shared" si="66"/>
        <v>42144.252951388888</v>
      </c>
      <c r="T1045" s="14">
        <f t="shared" si="67"/>
        <v>42114.252951388888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4"/>
        <v>8.5714285714285715E-2</v>
      </c>
      <c r="P1046" s="6">
        <f t="shared" si="65"/>
        <v>3</v>
      </c>
      <c r="Q1046" t="s">
        <v>8331</v>
      </c>
      <c r="R1046" s="10" t="s">
        <v>8332</v>
      </c>
      <c r="S1046" s="14">
        <f t="shared" si="66"/>
        <v>42068.852083333331</v>
      </c>
      <c r="T1046" s="14">
        <f t="shared" si="67"/>
        <v>42011.925937499997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4"/>
        <v>2.6599999999999997</v>
      </c>
      <c r="P1047" s="6">
        <f t="shared" si="65"/>
        <v>33.25</v>
      </c>
      <c r="Q1047" t="s">
        <v>8331</v>
      </c>
      <c r="R1047" s="10" t="s">
        <v>8332</v>
      </c>
      <c r="S1047" s="14">
        <f t="shared" si="66"/>
        <v>41874.874421296299</v>
      </c>
      <c r="T1047" s="14">
        <f t="shared" si="67"/>
        <v>41844.874421296299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4"/>
        <v>0</v>
      </c>
      <c r="P1048" s="6" t="e">
        <f t="shared" si="65"/>
        <v>#DIV/0!</v>
      </c>
      <c r="Q1048" t="s">
        <v>8331</v>
      </c>
      <c r="R1048" s="10" t="s">
        <v>8332</v>
      </c>
      <c r="S1048" s="14">
        <f t="shared" si="66"/>
        <v>42364.851388888885</v>
      </c>
      <c r="T1048" s="14">
        <f t="shared" si="67"/>
        <v>42319.851388888885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4"/>
        <v>0.05</v>
      </c>
      <c r="P1049" s="6">
        <f t="shared" si="65"/>
        <v>1</v>
      </c>
      <c r="Q1049" t="s">
        <v>8331</v>
      </c>
      <c r="R1049" s="10" t="s">
        <v>8332</v>
      </c>
      <c r="S1049" s="14">
        <f t="shared" si="66"/>
        <v>41948.860127314816</v>
      </c>
      <c r="T1049" s="14">
        <f t="shared" si="67"/>
        <v>41918.818460648145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4"/>
        <v>1.4133333333333333</v>
      </c>
      <c r="P1050" s="6">
        <f t="shared" si="65"/>
        <v>53</v>
      </c>
      <c r="Q1050" t="s">
        <v>8331</v>
      </c>
      <c r="R1050" s="10" t="s">
        <v>8332</v>
      </c>
      <c r="S1050" s="14">
        <f t="shared" si="66"/>
        <v>42638.053113425922</v>
      </c>
      <c r="T1050" s="14">
        <f t="shared" si="67"/>
        <v>42598.053113425922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4"/>
        <v>0</v>
      </c>
      <c r="P1051" s="6" t="e">
        <f t="shared" si="65"/>
        <v>#DIV/0!</v>
      </c>
      <c r="Q1051" t="s">
        <v>8331</v>
      </c>
      <c r="R1051" s="10" t="s">
        <v>8332</v>
      </c>
      <c r="S1051" s="14">
        <f t="shared" si="66"/>
        <v>42412.431076388893</v>
      </c>
      <c r="T1051" s="14">
        <f t="shared" si="67"/>
        <v>42382.431076388893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4"/>
        <v>0</v>
      </c>
      <c r="P1052" s="6" t="e">
        <f t="shared" si="65"/>
        <v>#DIV/0!</v>
      </c>
      <c r="Q1052" t="s">
        <v>8331</v>
      </c>
      <c r="R1052" s="10" t="s">
        <v>8332</v>
      </c>
      <c r="S1052" s="14">
        <f t="shared" si="66"/>
        <v>42261.7971875</v>
      </c>
      <c r="T1052" s="14">
        <f t="shared" si="67"/>
        <v>42231.7971875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4"/>
        <v>0</v>
      </c>
      <c r="P1053" s="6" t="e">
        <f t="shared" si="65"/>
        <v>#DIV/0!</v>
      </c>
      <c r="Q1053" t="s">
        <v>8331</v>
      </c>
      <c r="R1053" s="10" t="s">
        <v>8332</v>
      </c>
      <c r="S1053" s="14">
        <f t="shared" si="66"/>
        <v>41878.014178240745</v>
      </c>
      <c r="T1053" s="14">
        <f t="shared" si="67"/>
        <v>41850.014178240745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4"/>
        <v>0</v>
      </c>
      <c r="P1054" s="6" t="e">
        <f t="shared" si="65"/>
        <v>#DIV/0!</v>
      </c>
      <c r="Q1054" t="s">
        <v>8331</v>
      </c>
      <c r="R1054" s="10" t="s">
        <v>8332</v>
      </c>
      <c r="S1054" s="14">
        <f t="shared" si="66"/>
        <v>42527.839583333334</v>
      </c>
      <c r="T1054" s="14">
        <f t="shared" si="67"/>
        <v>42483.797395833331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4"/>
        <v>1</v>
      </c>
      <c r="P1055" s="6">
        <f t="shared" si="65"/>
        <v>15</v>
      </c>
      <c r="Q1055" t="s">
        <v>8331</v>
      </c>
      <c r="R1055" s="10" t="s">
        <v>8332</v>
      </c>
      <c r="S1055" s="14">
        <f t="shared" si="66"/>
        <v>42800.172824074078</v>
      </c>
      <c r="T1055" s="14">
        <f t="shared" si="67"/>
        <v>42775.172824074078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4"/>
        <v>0</v>
      </c>
      <c r="P1056" s="6" t="e">
        <f t="shared" si="65"/>
        <v>#DIV/0!</v>
      </c>
      <c r="Q1056" t="s">
        <v>8331</v>
      </c>
      <c r="R1056" s="10" t="s">
        <v>8332</v>
      </c>
      <c r="S1056" s="14">
        <f t="shared" si="66"/>
        <v>41861.916666666664</v>
      </c>
      <c r="T1056" s="14">
        <f t="shared" si="67"/>
        <v>41831.851840277777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4"/>
        <v>0</v>
      </c>
      <c r="P1057" s="6" t="e">
        <f t="shared" si="65"/>
        <v>#DIV/0!</v>
      </c>
      <c r="Q1057" t="s">
        <v>8331</v>
      </c>
      <c r="R1057" s="10" t="s">
        <v>8332</v>
      </c>
      <c r="S1057" s="14">
        <f t="shared" si="66"/>
        <v>42436.992418981477</v>
      </c>
      <c r="T1057" s="14">
        <f t="shared" si="67"/>
        <v>42406.992418981477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4"/>
        <v>0</v>
      </c>
      <c r="P1058" s="6" t="e">
        <f t="shared" si="65"/>
        <v>#DIV/0!</v>
      </c>
      <c r="Q1058" t="s">
        <v>8331</v>
      </c>
      <c r="R1058" s="10" t="s">
        <v>8332</v>
      </c>
      <c r="S1058" s="14">
        <f t="shared" si="66"/>
        <v>42118.677974537044</v>
      </c>
      <c r="T1058" s="14">
        <f t="shared" si="67"/>
        <v>42058.719641203701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4"/>
        <v>0</v>
      </c>
      <c r="P1059" s="6" t="e">
        <f t="shared" si="65"/>
        <v>#DIV/0!</v>
      </c>
      <c r="Q1059" t="s">
        <v>8331</v>
      </c>
      <c r="R1059" s="10" t="s">
        <v>8332</v>
      </c>
      <c r="S1059" s="14">
        <f t="shared" si="66"/>
        <v>42708.912997685184</v>
      </c>
      <c r="T1059" s="14">
        <f t="shared" si="67"/>
        <v>42678.871331018512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4"/>
        <v>0</v>
      </c>
      <c r="P1060" s="6" t="e">
        <f t="shared" si="65"/>
        <v>#DIV/0!</v>
      </c>
      <c r="Q1060" t="s">
        <v>8331</v>
      </c>
      <c r="R1060" s="10" t="s">
        <v>8332</v>
      </c>
      <c r="S1060" s="14">
        <f t="shared" si="66"/>
        <v>42089</v>
      </c>
      <c r="T1060" s="14">
        <f t="shared" si="67"/>
        <v>42047.900960648149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4"/>
        <v>0</v>
      </c>
      <c r="P1061" s="6" t="e">
        <f t="shared" si="65"/>
        <v>#DIV/0!</v>
      </c>
      <c r="Q1061" t="s">
        <v>8331</v>
      </c>
      <c r="R1061" s="10" t="s">
        <v>8332</v>
      </c>
      <c r="S1061" s="14">
        <f t="shared" si="66"/>
        <v>42076.748333333337</v>
      </c>
      <c r="T1061" s="14">
        <f t="shared" si="67"/>
        <v>42046.79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4"/>
        <v>1</v>
      </c>
      <c r="P1062" s="6">
        <f t="shared" si="65"/>
        <v>50</v>
      </c>
      <c r="Q1062" t="s">
        <v>8331</v>
      </c>
      <c r="R1062" s="10" t="s">
        <v>8332</v>
      </c>
      <c r="S1062" s="14">
        <f t="shared" si="66"/>
        <v>42109.913113425922</v>
      </c>
      <c r="T1062" s="14">
        <f t="shared" si="67"/>
        <v>42079.913113425922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4"/>
        <v>0</v>
      </c>
      <c r="P1063" s="6" t="e">
        <f t="shared" si="65"/>
        <v>#DIV/0!</v>
      </c>
      <c r="Q1063" t="s">
        <v>8331</v>
      </c>
      <c r="R1063" s="10" t="s">
        <v>8332</v>
      </c>
      <c r="S1063" s="14">
        <f t="shared" si="66"/>
        <v>42492.041666666672</v>
      </c>
      <c r="T1063" s="14">
        <f t="shared" si="67"/>
        <v>42432.276712962965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4"/>
        <v>95.477386934673376</v>
      </c>
      <c r="P1064" s="6">
        <f t="shared" si="65"/>
        <v>47.5</v>
      </c>
      <c r="Q1064" t="s">
        <v>8331</v>
      </c>
      <c r="R1064" s="10" t="s">
        <v>8332</v>
      </c>
      <c r="S1064" s="14">
        <f t="shared" si="66"/>
        <v>42563.807187500002</v>
      </c>
      <c r="T1064" s="14">
        <f t="shared" si="67"/>
        <v>42556.807187500002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4"/>
        <v>0</v>
      </c>
      <c r="P1065" s="6" t="e">
        <f t="shared" si="65"/>
        <v>#DIV/0!</v>
      </c>
      <c r="Q1065" t="s">
        <v>8331</v>
      </c>
      <c r="R1065" s="10" t="s">
        <v>8332</v>
      </c>
      <c r="S1065" s="14">
        <f t="shared" si="66"/>
        <v>42613.030810185184</v>
      </c>
      <c r="T1065" s="14">
        <f t="shared" si="67"/>
        <v>42583.030810185184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4"/>
        <v>8.974444444444444</v>
      </c>
      <c r="P1066" s="6">
        <f t="shared" si="65"/>
        <v>65.666666666666671</v>
      </c>
      <c r="Q1066" t="s">
        <v>8333</v>
      </c>
      <c r="R1066" s="10" t="s">
        <v>8334</v>
      </c>
      <c r="S1066" s="14">
        <f t="shared" si="66"/>
        <v>41462.228043981479</v>
      </c>
      <c r="T1066" s="14">
        <f t="shared" si="67"/>
        <v>41417.228043981479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4"/>
        <v>2.7</v>
      </c>
      <c r="P1067" s="6">
        <f t="shared" si="65"/>
        <v>16.2</v>
      </c>
      <c r="Q1067" t="s">
        <v>8333</v>
      </c>
      <c r="R1067" s="10" t="s">
        <v>8334</v>
      </c>
      <c r="S1067" s="14">
        <f t="shared" si="66"/>
        <v>41689.381041666667</v>
      </c>
      <c r="T1067" s="14">
        <f t="shared" si="67"/>
        <v>41661.381041666667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4"/>
        <v>3.3673333333333333</v>
      </c>
      <c r="P1068" s="6">
        <f t="shared" si="65"/>
        <v>34.128378378378379</v>
      </c>
      <c r="Q1068" t="s">
        <v>8333</v>
      </c>
      <c r="R1068" s="10" t="s">
        <v>8334</v>
      </c>
      <c r="S1068" s="14">
        <f t="shared" si="66"/>
        <v>41490.962754629632</v>
      </c>
      <c r="T1068" s="14">
        <f t="shared" si="67"/>
        <v>41445.962754629632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4"/>
        <v>26</v>
      </c>
      <c r="P1069" s="6">
        <f t="shared" si="65"/>
        <v>13</v>
      </c>
      <c r="Q1069" t="s">
        <v>8333</v>
      </c>
      <c r="R1069" s="10" t="s">
        <v>8334</v>
      </c>
      <c r="S1069" s="14">
        <f t="shared" si="66"/>
        <v>41629.855682870373</v>
      </c>
      <c r="T1069" s="14">
        <f t="shared" si="67"/>
        <v>41599.855682870373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4"/>
        <v>0.15</v>
      </c>
      <c r="P1070" s="6">
        <f t="shared" si="65"/>
        <v>11.25</v>
      </c>
      <c r="Q1070" t="s">
        <v>8333</v>
      </c>
      <c r="R1070" s="10" t="s">
        <v>8334</v>
      </c>
      <c r="S1070" s="14">
        <f t="shared" si="66"/>
        <v>42470.329444444447</v>
      </c>
      <c r="T1070" s="14">
        <f t="shared" si="67"/>
        <v>42440.371111111104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4"/>
        <v>38.636363636363633</v>
      </c>
      <c r="P1071" s="6">
        <f t="shared" si="65"/>
        <v>40.476190476190474</v>
      </c>
      <c r="Q1071" t="s">
        <v>8333</v>
      </c>
      <c r="R1071" s="10" t="s">
        <v>8334</v>
      </c>
      <c r="S1071" s="14">
        <f t="shared" si="66"/>
        <v>41604.271516203706</v>
      </c>
      <c r="T1071" s="14">
        <f t="shared" si="67"/>
        <v>41572.229849537034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4"/>
        <v>0.70000000000000007</v>
      </c>
      <c r="P1072" s="6">
        <f t="shared" si="65"/>
        <v>35</v>
      </c>
      <c r="Q1072" t="s">
        <v>8333</v>
      </c>
      <c r="R1072" s="10" t="s">
        <v>8334</v>
      </c>
      <c r="S1072" s="14">
        <f t="shared" si="66"/>
        <v>41183.011828703704</v>
      </c>
      <c r="T1072" s="14">
        <f t="shared" si="67"/>
        <v>41163.011828703704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4"/>
        <v>0</v>
      </c>
      <c r="P1073" s="6" t="e">
        <f t="shared" si="65"/>
        <v>#DIV/0!</v>
      </c>
      <c r="Q1073" t="s">
        <v>8333</v>
      </c>
      <c r="R1073" s="10" t="s">
        <v>8334</v>
      </c>
      <c r="S1073" s="14">
        <f t="shared" si="66"/>
        <v>42325.795057870375</v>
      </c>
      <c r="T1073" s="14">
        <f t="shared" si="67"/>
        <v>42295.753391203703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4"/>
        <v>6.8000000000000005E-2</v>
      </c>
      <c r="P1074" s="6">
        <f t="shared" si="65"/>
        <v>12.75</v>
      </c>
      <c r="Q1074" t="s">
        <v>8333</v>
      </c>
      <c r="R1074" s="10" t="s">
        <v>8334</v>
      </c>
      <c r="S1074" s="14">
        <f t="shared" si="66"/>
        <v>41675.832141203704</v>
      </c>
      <c r="T1074" s="14">
        <f t="shared" si="67"/>
        <v>41645.832141203704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4"/>
        <v>1.3333333333333335</v>
      </c>
      <c r="P1075" s="6">
        <f t="shared" si="65"/>
        <v>10</v>
      </c>
      <c r="Q1075" t="s">
        <v>8333</v>
      </c>
      <c r="R1075" s="10" t="s">
        <v>8334</v>
      </c>
      <c r="S1075" s="14">
        <f t="shared" si="66"/>
        <v>40832.964594907404</v>
      </c>
      <c r="T1075" s="14">
        <f t="shared" si="67"/>
        <v>40802.964594907404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4"/>
        <v>6.3092592592592585</v>
      </c>
      <c r="P1076" s="6">
        <f t="shared" si="65"/>
        <v>113.56666666666666</v>
      </c>
      <c r="Q1076" t="s">
        <v>8333</v>
      </c>
      <c r="R1076" s="10" t="s">
        <v>8334</v>
      </c>
      <c r="S1076" s="14">
        <f t="shared" si="66"/>
        <v>41643.172974537039</v>
      </c>
      <c r="T1076" s="14">
        <f t="shared" si="67"/>
        <v>41613.172974537039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4"/>
        <v>4.5</v>
      </c>
      <c r="P1077" s="6">
        <f t="shared" si="65"/>
        <v>15</v>
      </c>
      <c r="Q1077" t="s">
        <v>8333</v>
      </c>
      <c r="R1077" s="10" t="s">
        <v>8334</v>
      </c>
      <c r="S1077" s="14">
        <f t="shared" si="66"/>
        <v>41035.904120370367</v>
      </c>
      <c r="T1077" s="14">
        <f t="shared" si="67"/>
        <v>41005.904120370367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4"/>
        <v>62.765333333333331</v>
      </c>
      <c r="P1078" s="6">
        <f t="shared" si="65"/>
        <v>48.281025641025643</v>
      </c>
      <c r="Q1078" t="s">
        <v>8333</v>
      </c>
      <c r="R1078" s="10" t="s">
        <v>8334</v>
      </c>
      <c r="S1078" s="14">
        <f t="shared" si="66"/>
        <v>41893.377893518518</v>
      </c>
      <c r="T1078" s="14">
        <f t="shared" si="67"/>
        <v>41838.377893518518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4"/>
        <v>29.376000000000001</v>
      </c>
      <c r="P1079" s="6">
        <f t="shared" si="65"/>
        <v>43.976047904191617</v>
      </c>
      <c r="Q1079" t="s">
        <v>8333</v>
      </c>
      <c r="R1079" s="10" t="s">
        <v>8334</v>
      </c>
      <c r="S1079" s="14">
        <f t="shared" si="66"/>
        <v>42383.16679398148</v>
      </c>
      <c r="T1079" s="14">
        <f t="shared" si="67"/>
        <v>42353.16679398148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4"/>
        <v>7.5</v>
      </c>
      <c r="P1080" s="6">
        <f t="shared" si="65"/>
        <v>9</v>
      </c>
      <c r="Q1080" t="s">
        <v>8333</v>
      </c>
      <c r="R1080" s="10" t="s">
        <v>8334</v>
      </c>
      <c r="S1080" s="14">
        <f t="shared" si="66"/>
        <v>40746.195844907408</v>
      </c>
      <c r="T1080" s="14">
        <f t="shared" si="67"/>
        <v>40701.195844907408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4"/>
        <v>2.6076923076923078</v>
      </c>
      <c r="P1081" s="6">
        <f t="shared" si="65"/>
        <v>37.666666666666664</v>
      </c>
      <c r="Q1081" t="s">
        <v>8333</v>
      </c>
      <c r="R1081" s="10" t="s">
        <v>8334</v>
      </c>
      <c r="S1081" s="14">
        <f t="shared" si="66"/>
        <v>42504.566388888896</v>
      </c>
      <c r="T1081" s="14">
        <f t="shared" si="67"/>
        <v>42479.566388888896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4"/>
        <v>9.1050000000000004</v>
      </c>
      <c r="P1082" s="6">
        <f t="shared" si="65"/>
        <v>18.581632653061224</v>
      </c>
      <c r="Q1082" t="s">
        <v>8333</v>
      </c>
      <c r="R1082" s="10" t="s">
        <v>8334</v>
      </c>
      <c r="S1082" s="14">
        <f t="shared" si="66"/>
        <v>41770.138113425928</v>
      </c>
      <c r="T1082" s="14">
        <f t="shared" si="67"/>
        <v>41740.138113425928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4"/>
        <v>1.7647058823529412E-2</v>
      </c>
      <c r="P1083" s="6">
        <f t="shared" si="65"/>
        <v>3</v>
      </c>
      <c r="Q1083" t="s">
        <v>8333</v>
      </c>
      <c r="R1083" s="10" t="s">
        <v>8334</v>
      </c>
      <c r="S1083" s="14">
        <f t="shared" si="66"/>
        <v>42032.926990740743</v>
      </c>
      <c r="T1083" s="14">
        <f t="shared" si="67"/>
        <v>42002.926990740743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4"/>
        <v>0.55999999999999994</v>
      </c>
      <c r="P1084" s="6">
        <f t="shared" si="65"/>
        <v>18.666666666666668</v>
      </c>
      <c r="Q1084" t="s">
        <v>8333</v>
      </c>
      <c r="R1084" s="10" t="s">
        <v>8334</v>
      </c>
      <c r="S1084" s="14">
        <f t="shared" si="66"/>
        <v>41131.906111111115</v>
      </c>
      <c r="T1084" s="14">
        <f t="shared" si="67"/>
        <v>41101.906111111115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4"/>
        <v>0.82000000000000006</v>
      </c>
      <c r="P1085" s="6">
        <f t="shared" si="65"/>
        <v>410</v>
      </c>
      <c r="Q1085" t="s">
        <v>8333</v>
      </c>
      <c r="R1085" s="10" t="s">
        <v>8334</v>
      </c>
      <c r="S1085" s="14">
        <f t="shared" si="66"/>
        <v>41853.659525462965</v>
      </c>
      <c r="T1085" s="14">
        <f t="shared" si="67"/>
        <v>41793.659525462965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4"/>
        <v>0</v>
      </c>
      <c r="P1086" s="6" t="e">
        <f t="shared" si="65"/>
        <v>#DIV/0!</v>
      </c>
      <c r="Q1086" t="s">
        <v>8333</v>
      </c>
      <c r="R1086" s="10" t="s">
        <v>8334</v>
      </c>
      <c r="S1086" s="14">
        <f t="shared" si="66"/>
        <v>41859.912083333329</v>
      </c>
      <c r="T1086" s="14">
        <f t="shared" si="67"/>
        <v>41829.912083333329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4"/>
        <v>3.42</v>
      </c>
      <c r="P1087" s="6">
        <f t="shared" si="65"/>
        <v>114</v>
      </c>
      <c r="Q1087" t="s">
        <v>8333</v>
      </c>
      <c r="R1087" s="10" t="s">
        <v>8334</v>
      </c>
      <c r="S1087" s="14">
        <f t="shared" si="66"/>
        <v>42443.629340277781</v>
      </c>
      <c r="T1087" s="14">
        <f t="shared" si="67"/>
        <v>42413.671006944445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4"/>
        <v>8.3333333333333343E-2</v>
      </c>
      <c r="P1088" s="6">
        <f t="shared" si="65"/>
        <v>7.5</v>
      </c>
      <c r="Q1088" t="s">
        <v>8333</v>
      </c>
      <c r="R1088" s="10" t="s">
        <v>8334</v>
      </c>
      <c r="S1088" s="14">
        <f t="shared" si="66"/>
        <v>41875.866793981484</v>
      </c>
      <c r="T1088" s="14">
        <f t="shared" si="67"/>
        <v>41845.866793981484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4"/>
        <v>0</v>
      </c>
      <c r="P1089" s="6" t="e">
        <f t="shared" si="65"/>
        <v>#DIV/0!</v>
      </c>
      <c r="Q1089" t="s">
        <v>8333</v>
      </c>
      <c r="R1089" s="10" t="s">
        <v>8334</v>
      </c>
      <c r="S1089" s="14">
        <f t="shared" si="66"/>
        <v>41805.713969907411</v>
      </c>
      <c r="T1089" s="14">
        <f t="shared" si="67"/>
        <v>41775.713969907411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ref="O1090:O1153" si="68">E1090/D1090*100</f>
        <v>14.182977777777777</v>
      </c>
      <c r="P1090" s="6">
        <f t="shared" ref="P1090:P1153" si="69">AVERAGE(E1090/L1090)</f>
        <v>43.41727891156463</v>
      </c>
      <c r="Q1090" t="s">
        <v>8333</v>
      </c>
      <c r="R1090" s="10" t="s">
        <v>8334</v>
      </c>
      <c r="S1090" s="14">
        <f t="shared" ref="S1090:S1153" si="70">(((I1090/60)/60)/24)+DATE(1970,1,1)</f>
        <v>41753.799386574072</v>
      </c>
      <c r="T1090" s="14">
        <f t="shared" ref="T1090:T1153" si="71">(((J1090/60)/60)/24)+DATE(1970,1,1)</f>
        <v>41723.799386574072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si="68"/>
        <v>7.8266666666666662</v>
      </c>
      <c r="P1091" s="6">
        <f t="shared" si="69"/>
        <v>23.959183673469386</v>
      </c>
      <c r="Q1091" t="s">
        <v>8333</v>
      </c>
      <c r="R1091" s="10" t="s">
        <v>8334</v>
      </c>
      <c r="S1091" s="14">
        <f t="shared" si="70"/>
        <v>42181.189525462964</v>
      </c>
      <c r="T1091" s="14">
        <f t="shared" si="71"/>
        <v>42151.189525462964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8"/>
        <v>3.8464497269020695E-2</v>
      </c>
      <c r="P1092" s="6">
        <f t="shared" si="69"/>
        <v>5</v>
      </c>
      <c r="Q1092" t="s">
        <v>8333</v>
      </c>
      <c r="R1092" s="10" t="s">
        <v>8334</v>
      </c>
      <c r="S1092" s="14">
        <f t="shared" si="70"/>
        <v>42153.185798611114</v>
      </c>
      <c r="T1092" s="14">
        <f t="shared" si="71"/>
        <v>42123.185798611114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8"/>
        <v>12.5</v>
      </c>
      <c r="P1093" s="6">
        <f t="shared" si="69"/>
        <v>12.5</v>
      </c>
      <c r="Q1093" t="s">
        <v>8333</v>
      </c>
      <c r="R1093" s="10" t="s">
        <v>8334</v>
      </c>
      <c r="S1093" s="14">
        <f t="shared" si="70"/>
        <v>42470.778611111105</v>
      </c>
      <c r="T1093" s="14">
        <f t="shared" si="71"/>
        <v>42440.820277777777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8"/>
        <v>1.05</v>
      </c>
      <c r="P1094" s="6">
        <f t="shared" si="69"/>
        <v>3</v>
      </c>
      <c r="Q1094" t="s">
        <v>8333</v>
      </c>
      <c r="R1094" s="10" t="s">
        <v>8334</v>
      </c>
      <c r="S1094" s="14">
        <f t="shared" si="70"/>
        <v>41280.025902777779</v>
      </c>
      <c r="T1094" s="14">
        <f t="shared" si="71"/>
        <v>41250.025902777779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8"/>
        <v>14.083333333333334</v>
      </c>
      <c r="P1095" s="6">
        <f t="shared" si="69"/>
        <v>10.5625</v>
      </c>
      <c r="Q1095" t="s">
        <v>8333</v>
      </c>
      <c r="R1095" s="10" t="s">
        <v>8334</v>
      </c>
      <c r="S1095" s="14">
        <f t="shared" si="70"/>
        <v>42411.973807870367</v>
      </c>
      <c r="T1095" s="14">
        <f t="shared" si="71"/>
        <v>42396.973807870367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8"/>
        <v>18.300055555555556</v>
      </c>
      <c r="P1096" s="6">
        <f t="shared" si="69"/>
        <v>122.00037037037038</v>
      </c>
      <c r="Q1096" t="s">
        <v>8333</v>
      </c>
      <c r="R1096" s="10" t="s">
        <v>8334</v>
      </c>
      <c r="S1096" s="14">
        <f t="shared" si="70"/>
        <v>40825.713344907403</v>
      </c>
      <c r="T1096" s="14">
        <f t="shared" si="71"/>
        <v>40795.713344907403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8"/>
        <v>5.0347999999999997</v>
      </c>
      <c r="P1097" s="6">
        <f t="shared" si="69"/>
        <v>267.80851063829789</v>
      </c>
      <c r="Q1097" t="s">
        <v>8333</v>
      </c>
      <c r="R1097" s="10" t="s">
        <v>8334</v>
      </c>
      <c r="S1097" s="14">
        <f t="shared" si="70"/>
        <v>41516.537268518521</v>
      </c>
      <c r="T1097" s="14">
        <f t="shared" si="71"/>
        <v>41486.537268518521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8"/>
        <v>17.933333333333334</v>
      </c>
      <c r="P1098" s="6">
        <f t="shared" si="69"/>
        <v>74.206896551724142</v>
      </c>
      <c r="Q1098" t="s">
        <v>8333</v>
      </c>
      <c r="R1098" s="10" t="s">
        <v>8334</v>
      </c>
      <c r="S1098" s="14">
        <f t="shared" si="70"/>
        <v>41916.145833333336</v>
      </c>
      <c r="T1098" s="14">
        <f t="shared" si="71"/>
        <v>41885.51798611111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8"/>
        <v>4.7E-2</v>
      </c>
      <c r="P1099" s="6">
        <f t="shared" si="69"/>
        <v>6.7142857142857144</v>
      </c>
      <c r="Q1099" t="s">
        <v>8333</v>
      </c>
      <c r="R1099" s="10" t="s">
        <v>8334</v>
      </c>
      <c r="S1099" s="14">
        <f t="shared" si="70"/>
        <v>41700.792557870373</v>
      </c>
      <c r="T1099" s="14">
        <f t="shared" si="71"/>
        <v>41660.792557870373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8"/>
        <v>7.2120000000000006</v>
      </c>
      <c r="P1100" s="6">
        <f t="shared" si="69"/>
        <v>81.954545454545453</v>
      </c>
      <c r="Q1100" t="s">
        <v>8333</v>
      </c>
      <c r="R1100" s="10" t="s">
        <v>8334</v>
      </c>
      <c r="S1100" s="14">
        <f t="shared" si="70"/>
        <v>41742.762673611112</v>
      </c>
      <c r="T1100" s="14">
        <f t="shared" si="71"/>
        <v>41712.762673611112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8"/>
        <v>0.5</v>
      </c>
      <c r="P1101" s="6">
        <f t="shared" si="69"/>
        <v>25</v>
      </c>
      <c r="Q1101" t="s">
        <v>8333</v>
      </c>
      <c r="R1101" s="10" t="s">
        <v>8334</v>
      </c>
      <c r="S1101" s="14">
        <f t="shared" si="70"/>
        <v>42137.836435185185</v>
      </c>
      <c r="T1101" s="14">
        <f t="shared" si="71"/>
        <v>42107.836435185185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8"/>
        <v>2.5</v>
      </c>
      <c r="P1102" s="6">
        <f t="shared" si="69"/>
        <v>10</v>
      </c>
      <c r="Q1102" t="s">
        <v>8333</v>
      </c>
      <c r="R1102" s="10" t="s">
        <v>8334</v>
      </c>
      <c r="S1102" s="14">
        <f t="shared" si="70"/>
        <v>42414.110775462963</v>
      </c>
      <c r="T1102" s="14">
        <f t="shared" si="71"/>
        <v>42384.110775462963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8"/>
        <v>4.1000000000000002E-2</v>
      </c>
      <c r="P1103" s="6">
        <f t="shared" si="69"/>
        <v>6.833333333333333</v>
      </c>
      <c r="Q1103" t="s">
        <v>8333</v>
      </c>
      <c r="R1103" s="10" t="s">
        <v>8334</v>
      </c>
      <c r="S1103" s="14">
        <f t="shared" si="70"/>
        <v>42565.758333333331</v>
      </c>
      <c r="T1103" s="14">
        <f t="shared" si="71"/>
        <v>42538.77243055556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8"/>
        <v>5.3125</v>
      </c>
      <c r="P1104" s="6">
        <f t="shared" si="69"/>
        <v>17.708333333333332</v>
      </c>
      <c r="Q1104" t="s">
        <v>8333</v>
      </c>
      <c r="R1104" s="10" t="s">
        <v>8334</v>
      </c>
      <c r="S1104" s="14">
        <f t="shared" si="70"/>
        <v>41617.249305555553</v>
      </c>
      <c r="T1104" s="14">
        <f t="shared" si="71"/>
        <v>41577.045428240745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8"/>
        <v>1.6199999999999999</v>
      </c>
      <c r="P1105" s="6">
        <f t="shared" si="69"/>
        <v>16.2</v>
      </c>
      <c r="Q1105" t="s">
        <v>8333</v>
      </c>
      <c r="R1105" s="10" t="s">
        <v>8334</v>
      </c>
      <c r="S1105" s="14">
        <f t="shared" si="70"/>
        <v>42539.22210648148</v>
      </c>
      <c r="T1105" s="14">
        <f t="shared" si="71"/>
        <v>42479.22210648148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8"/>
        <v>4.9516666666666671</v>
      </c>
      <c r="P1106" s="6">
        <f t="shared" si="69"/>
        <v>80.297297297297291</v>
      </c>
      <c r="Q1106" t="s">
        <v>8333</v>
      </c>
      <c r="R1106" s="10" t="s">
        <v>8334</v>
      </c>
      <c r="S1106" s="14">
        <f t="shared" si="70"/>
        <v>41801.40996527778</v>
      </c>
      <c r="T1106" s="14">
        <f t="shared" si="71"/>
        <v>41771.40996527778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8"/>
        <v>0.159</v>
      </c>
      <c r="P1107" s="6">
        <f t="shared" si="69"/>
        <v>71.55</v>
      </c>
      <c r="Q1107" t="s">
        <v>8333</v>
      </c>
      <c r="R1107" s="10" t="s">
        <v>8334</v>
      </c>
      <c r="S1107" s="14">
        <f t="shared" si="70"/>
        <v>41722.0940625</v>
      </c>
      <c r="T1107" s="14">
        <f t="shared" si="71"/>
        <v>41692.135729166665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8"/>
        <v>41.25</v>
      </c>
      <c r="P1108" s="6">
        <f t="shared" si="69"/>
        <v>23.571428571428573</v>
      </c>
      <c r="Q1108" t="s">
        <v>8333</v>
      </c>
      <c r="R1108" s="10" t="s">
        <v>8334</v>
      </c>
      <c r="S1108" s="14">
        <f t="shared" si="70"/>
        <v>41003.698784722219</v>
      </c>
      <c r="T1108" s="14">
        <f t="shared" si="71"/>
        <v>40973.740451388891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68"/>
        <v>0</v>
      </c>
      <c r="P1109" s="6" t="e">
        <f t="shared" si="69"/>
        <v>#DIV/0!</v>
      </c>
      <c r="Q1109" t="s">
        <v>8333</v>
      </c>
      <c r="R1109" s="10" t="s">
        <v>8334</v>
      </c>
      <c r="S1109" s="14">
        <f t="shared" si="70"/>
        <v>41843.861388888887</v>
      </c>
      <c r="T1109" s="14">
        <f t="shared" si="71"/>
        <v>41813.861388888887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8"/>
        <v>2.93</v>
      </c>
      <c r="P1110" s="6">
        <f t="shared" si="69"/>
        <v>34.88095238095238</v>
      </c>
      <c r="Q1110" t="s">
        <v>8333</v>
      </c>
      <c r="R1110" s="10" t="s">
        <v>8334</v>
      </c>
      <c r="S1110" s="14">
        <f t="shared" si="70"/>
        <v>41012.595312500001</v>
      </c>
      <c r="T1110" s="14">
        <f t="shared" si="71"/>
        <v>40952.636979166666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8"/>
        <v>0.44999999999999996</v>
      </c>
      <c r="P1111" s="6">
        <f t="shared" si="69"/>
        <v>15</v>
      </c>
      <c r="Q1111" t="s">
        <v>8333</v>
      </c>
      <c r="R1111" s="10" t="s">
        <v>8334</v>
      </c>
      <c r="S1111" s="14">
        <f t="shared" si="70"/>
        <v>42692.793865740736</v>
      </c>
      <c r="T1111" s="14">
        <f t="shared" si="71"/>
        <v>42662.752199074079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8"/>
        <v>0.51</v>
      </c>
      <c r="P1112" s="6">
        <f t="shared" si="69"/>
        <v>23.181818181818183</v>
      </c>
      <c r="Q1112" t="s">
        <v>8333</v>
      </c>
      <c r="R1112" s="10" t="s">
        <v>8334</v>
      </c>
      <c r="S1112" s="14">
        <f t="shared" si="70"/>
        <v>41250.933124999996</v>
      </c>
      <c r="T1112" s="14">
        <f t="shared" si="71"/>
        <v>41220.933124999996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8"/>
        <v>0.04</v>
      </c>
      <c r="P1113" s="6">
        <f t="shared" si="69"/>
        <v>1</v>
      </c>
      <c r="Q1113" t="s">
        <v>8333</v>
      </c>
      <c r="R1113" s="10" t="s">
        <v>8334</v>
      </c>
      <c r="S1113" s="14">
        <f t="shared" si="70"/>
        <v>42377.203587962969</v>
      </c>
      <c r="T1113" s="14">
        <f t="shared" si="71"/>
        <v>42347.203587962969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8"/>
        <v>35.537409090909087</v>
      </c>
      <c r="P1114" s="6">
        <f t="shared" si="69"/>
        <v>100.23371794871794</v>
      </c>
      <c r="Q1114" t="s">
        <v>8333</v>
      </c>
      <c r="R1114" s="10" t="s">
        <v>8334</v>
      </c>
      <c r="S1114" s="14">
        <f t="shared" si="70"/>
        <v>42023.354166666672</v>
      </c>
      <c r="T1114" s="14">
        <f t="shared" si="71"/>
        <v>41963.759386574078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8"/>
        <v>0.5</v>
      </c>
      <c r="P1115" s="6">
        <f t="shared" si="69"/>
        <v>5</v>
      </c>
      <c r="Q1115" t="s">
        <v>8333</v>
      </c>
      <c r="R1115" s="10" t="s">
        <v>8334</v>
      </c>
      <c r="S1115" s="14">
        <f t="shared" si="70"/>
        <v>41865.977083333331</v>
      </c>
      <c r="T1115" s="14">
        <f t="shared" si="71"/>
        <v>41835.977083333331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8"/>
        <v>0.16666666666666669</v>
      </c>
      <c r="P1116" s="6">
        <f t="shared" si="69"/>
        <v>3.3333333333333335</v>
      </c>
      <c r="Q1116" t="s">
        <v>8333</v>
      </c>
      <c r="R1116" s="10" t="s">
        <v>8334</v>
      </c>
      <c r="S1116" s="14">
        <f t="shared" si="70"/>
        <v>41556.345914351856</v>
      </c>
      <c r="T1116" s="14">
        <f t="shared" si="71"/>
        <v>41526.345914351856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8"/>
        <v>0.13250000000000001</v>
      </c>
      <c r="P1117" s="6">
        <f t="shared" si="69"/>
        <v>13.25</v>
      </c>
      <c r="Q1117" t="s">
        <v>8333</v>
      </c>
      <c r="R1117" s="10" t="s">
        <v>8334</v>
      </c>
      <c r="S1117" s="14">
        <f t="shared" si="70"/>
        <v>42459.653877314813</v>
      </c>
      <c r="T1117" s="14">
        <f t="shared" si="71"/>
        <v>42429.695543981477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8"/>
        <v>3.5704000000000007E-2</v>
      </c>
      <c r="P1118" s="6">
        <f t="shared" si="69"/>
        <v>17.852</v>
      </c>
      <c r="Q1118" t="s">
        <v>8333</v>
      </c>
      <c r="R1118" s="10" t="s">
        <v>8334</v>
      </c>
      <c r="S1118" s="14">
        <f t="shared" si="70"/>
        <v>41069.847314814811</v>
      </c>
      <c r="T1118" s="14">
        <f t="shared" si="71"/>
        <v>41009.847314814811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8"/>
        <v>8.3000000000000007</v>
      </c>
      <c r="P1119" s="6">
        <f t="shared" si="69"/>
        <v>10.375</v>
      </c>
      <c r="Q1119" t="s">
        <v>8333</v>
      </c>
      <c r="R1119" s="10" t="s">
        <v>8334</v>
      </c>
      <c r="S1119" s="14">
        <f t="shared" si="70"/>
        <v>42363.598530092597</v>
      </c>
      <c r="T1119" s="14">
        <f t="shared" si="71"/>
        <v>42333.598530092597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8"/>
        <v>2.4222222222222221</v>
      </c>
      <c r="P1120" s="6">
        <f t="shared" si="69"/>
        <v>36.333333333333336</v>
      </c>
      <c r="Q1120" t="s">
        <v>8333</v>
      </c>
      <c r="R1120" s="10" t="s">
        <v>8334</v>
      </c>
      <c r="S1120" s="14">
        <f t="shared" si="70"/>
        <v>41734.124756944446</v>
      </c>
      <c r="T1120" s="14">
        <f t="shared" si="71"/>
        <v>41704.16642361111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8"/>
        <v>0.23809523809523811</v>
      </c>
      <c r="P1121" s="6">
        <f t="shared" si="69"/>
        <v>5</v>
      </c>
      <c r="Q1121" t="s">
        <v>8333</v>
      </c>
      <c r="R1121" s="10" t="s">
        <v>8334</v>
      </c>
      <c r="S1121" s="14">
        <f t="shared" si="70"/>
        <v>41735.792407407411</v>
      </c>
      <c r="T1121" s="14">
        <f t="shared" si="71"/>
        <v>41722.792407407411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68"/>
        <v>0</v>
      </c>
      <c r="P1122" s="6" t="e">
        <f t="shared" si="69"/>
        <v>#DIV/0!</v>
      </c>
      <c r="Q1122" t="s">
        <v>8333</v>
      </c>
      <c r="R1122" s="10" t="s">
        <v>8334</v>
      </c>
      <c r="S1122" s="14">
        <f t="shared" si="70"/>
        <v>40844.872685185182</v>
      </c>
      <c r="T1122" s="14">
        <f t="shared" si="71"/>
        <v>40799.872685185182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8"/>
        <v>1.1599999999999999E-2</v>
      </c>
      <c r="P1123" s="6">
        <f t="shared" si="69"/>
        <v>5.8</v>
      </c>
      <c r="Q1123" t="s">
        <v>8333</v>
      </c>
      <c r="R1123" s="10" t="s">
        <v>8334</v>
      </c>
      <c r="S1123" s="14">
        <f t="shared" si="70"/>
        <v>42442.892546296294</v>
      </c>
      <c r="T1123" s="14">
        <f t="shared" si="71"/>
        <v>42412.934212962966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68"/>
        <v>0</v>
      </c>
      <c r="P1124" s="6" t="e">
        <f t="shared" si="69"/>
        <v>#DIV/0!</v>
      </c>
      <c r="Q1124" t="s">
        <v>8333</v>
      </c>
      <c r="R1124" s="10" t="s">
        <v>8334</v>
      </c>
      <c r="S1124" s="14">
        <f t="shared" si="70"/>
        <v>41424.703993055555</v>
      </c>
      <c r="T1124" s="14">
        <f t="shared" si="71"/>
        <v>41410.703993055555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8"/>
        <v>0.22</v>
      </c>
      <c r="P1125" s="6">
        <f t="shared" si="69"/>
        <v>3.6666666666666665</v>
      </c>
      <c r="Q1125" t="s">
        <v>8333</v>
      </c>
      <c r="R1125" s="10" t="s">
        <v>8334</v>
      </c>
      <c r="S1125" s="14">
        <f t="shared" si="70"/>
        <v>41748.5237037037</v>
      </c>
      <c r="T1125" s="14">
        <f t="shared" si="71"/>
        <v>41718.5237037037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8"/>
        <v>0.47222222222222221</v>
      </c>
      <c r="P1126" s="6">
        <f t="shared" si="69"/>
        <v>60.714285714285715</v>
      </c>
      <c r="Q1126" t="s">
        <v>8333</v>
      </c>
      <c r="R1126" s="10" t="s">
        <v>8335</v>
      </c>
      <c r="S1126" s="14">
        <f t="shared" si="70"/>
        <v>42124.667256944449</v>
      </c>
      <c r="T1126" s="14">
        <f t="shared" si="71"/>
        <v>42094.667256944449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68"/>
        <v>0</v>
      </c>
      <c r="P1127" s="6" t="e">
        <f t="shared" si="69"/>
        <v>#DIV/0!</v>
      </c>
      <c r="Q1127" t="s">
        <v>8333</v>
      </c>
      <c r="R1127" s="10" t="s">
        <v>8335</v>
      </c>
      <c r="S1127" s="14">
        <f t="shared" si="70"/>
        <v>42272.624189814815</v>
      </c>
      <c r="T1127" s="14">
        <f t="shared" si="71"/>
        <v>42212.624189814815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8"/>
        <v>0.5</v>
      </c>
      <c r="P1128" s="6">
        <f t="shared" si="69"/>
        <v>5</v>
      </c>
      <c r="Q1128" t="s">
        <v>8333</v>
      </c>
      <c r="R1128" s="10" t="s">
        <v>8335</v>
      </c>
      <c r="S1128" s="14">
        <f t="shared" si="70"/>
        <v>42565.327476851846</v>
      </c>
      <c r="T1128" s="14">
        <f t="shared" si="71"/>
        <v>42535.327476851846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8"/>
        <v>1.6714285714285713</v>
      </c>
      <c r="P1129" s="6">
        <f t="shared" si="69"/>
        <v>25.434782608695652</v>
      </c>
      <c r="Q1129" t="s">
        <v>8333</v>
      </c>
      <c r="R1129" s="10" t="s">
        <v>8335</v>
      </c>
      <c r="S1129" s="14">
        <f t="shared" si="70"/>
        <v>41957.895833333328</v>
      </c>
      <c r="T1129" s="14">
        <f t="shared" si="71"/>
        <v>41926.854166666664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8"/>
        <v>0.1</v>
      </c>
      <c r="P1130" s="6">
        <f t="shared" si="69"/>
        <v>1</v>
      </c>
      <c r="Q1130" t="s">
        <v>8333</v>
      </c>
      <c r="R1130" s="10" t="s">
        <v>8335</v>
      </c>
      <c r="S1130" s="14">
        <f t="shared" si="70"/>
        <v>41858.649502314816</v>
      </c>
      <c r="T1130" s="14">
        <f t="shared" si="71"/>
        <v>41828.649502314816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8"/>
        <v>0.105</v>
      </c>
      <c r="P1131" s="6">
        <f t="shared" si="69"/>
        <v>10.5</v>
      </c>
      <c r="Q1131" t="s">
        <v>8333</v>
      </c>
      <c r="R1131" s="10" t="s">
        <v>8335</v>
      </c>
      <c r="S1131" s="14">
        <f t="shared" si="70"/>
        <v>42526.264965277776</v>
      </c>
      <c r="T1131" s="14">
        <f t="shared" si="71"/>
        <v>42496.264965277776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8"/>
        <v>0.22</v>
      </c>
      <c r="P1132" s="6">
        <f t="shared" si="69"/>
        <v>3.6666666666666665</v>
      </c>
      <c r="Q1132" t="s">
        <v>8333</v>
      </c>
      <c r="R1132" s="10" t="s">
        <v>8335</v>
      </c>
      <c r="S1132" s="14">
        <f t="shared" si="70"/>
        <v>41969.038194444445</v>
      </c>
      <c r="T1132" s="14">
        <f t="shared" si="71"/>
        <v>41908.996527777781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68"/>
        <v>0</v>
      </c>
      <c r="P1133" s="6" t="e">
        <f t="shared" si="69"/>
        <v>#DIV/0!</v>
      </c>
      <c r="Q1133" t="s">
        <v>8333</v>
      </c>
      <c r="R1133" s="10" t="s">
        <v>8335</v>
      </c>
      <c r="S1133" s="14">
        <f t="shared" si="70"/>
        <v>42362.908194444448</v>
      </c>
      <c r="T1133" s="14">
        <f t="shared" si="71"/>
        <v>42332.908194444448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8"/>
        <v>14.38</v>
      </c>
      <c r="P1134" s="6">
        <f t="shared" si="69"/>
        <v>110.61538461538461</v>
      </c>
      <c r="Q1134" t="s">
        <v>8333</v>
      </c>
      <c r="R1134" s="10" t="s">
        <v>8335</v>
      </c>
      <c r="S1134" s="14">
        <f t="shared" si="70"/>
        <v>42736.115405092598</v>
      </c>
      <c r="T1134" s="14">
        <f t="shared" si="71"/>
        <v>42706.115405092598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8"/>
        <v>0.66666666666666674</v>
      </c>
      <c r="P1135" s="6">
        <f t="shared" si="69"/>
        <v>20</v>
      </c>
      <c r="Q1135" t="s">
        <v>8333</v>
      </c>
      <c r="R1135" s="10" t="s">
        <v>8335</v>
      </c>
      <c r="S1135" s="14">
        <f t="shared" si="70"/>
        <v>41851.407187500001</v>
      </c>
      <c r="T1135" s="14">
        <f t="shared" si="71"/>
        <v>41821.407187500001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8"/>
        <v>4.0000000000000001E-3</v>
      </c>
      <c r="P1136" s="6">
        <f t="shared" si="69"/>
        <v>1</v>
      </c>
      <c r="Q1136" t="s">
        <v>8333</v>
      </c>
      <c r="R1136" s="10" t="s">
        <v>8335</v>
      </c>
      <c r="S1136" s="14">
        <f t="shared" si="70"/>
        <v>41972.189583333333</v>
      </c>
      <c r="T1136" s="14">
        <f t="shared" si="71"/>
        <v>41958.285046296296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8"/>
        <v>5</v>
      </c>
      <c r="P1137" s="6">
        <f t="shared" si="69"/>
        <v>50</v>
      </c>
      <c r="Q1137" t="s">
        <v>8333</v>
      </c>
      <c r="R1137" s="10" t="s">
        <v>8335</v>
      </c>
      <c r="S1137" s="14">
        <f t="shared" si="70"/>
        <v>42588.989513888882</v>
      </c>
      <c r="T1137" s="14">
        <f t="shared" si="71"/>
        <v>42558.989513888882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8"/>
        <v>6.4439140811455857</v>
      </c>
      <c r="P1138" s="6">
        <f t="shared" si="69"/>
        <v>45</v>
      </c>
      <c r="Q1138" t="s">
        <v>8333</v>
      </c>
      <c r="R1138" s="10" t="s">
        <v>8335</v>
      </c>
      <c r="S1138" s="14">
        <f t="shared" si="70"/>
        <v>42357.671631944439</v>
      </c>
      <c r="T1138" s="14">
        <f t="shared" si="71"/>
        <v>42327.671631944439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8"/>
        <v>39.5</v>
      </c>
      <c r="P1139" s="6">
        <f t="shared" si="69"/>
        <v>253.2051282051282</v>
      </c>
      <c r="Q1139" t="s">
        <v>8333</v>
      </c>
      <c r="R1139" s="10" t="s">
        <v>8335</v>
      </c>
      <c r="S1139" s="14">
        <f t="shared" si="70"/>
        <v>42483.819687499999</v>
      </c>
      <c r="T1139" s="14">
        <f t="shared" si="71"/>
        <v>42453.819687499999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8"/>
        <v>0.35714285714285715</v>
      </c>
      <c r="P1140" s="6">
        <f t="shared" si="69"/>
        <v>31.25</v>
      </c>
      <c r="Q1140" t="s">
        <v>8333</v>
      </c>
      <c r="R1140" s="10" t="s">
        <v>8335</v>
      </c>
      <c r="S1140" s="14">
        <f t="shared" si="70"/>
        <v>42756.9066087963</v>
      </c>
      <c r="T1140" s="14">
        <f t="shared" si="71"/>
        <v>42736.9066087963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8"/>
        <v>6.25E-2</v>
      </c>
      <c r="P1141" s="6">
        <f t="shared" si="69"/>
        <v>5</v>
      </c>
      <c r="Q1141" t="s">
        <v>8333</v>
      </c>
      <c r="R1141" s="10" t="s">
        <v>8335</v>
      </c>
      <c r="S1141" s="14">
        <f t="shared" si="70"/>
        <v>42005.347523148142</v>
      </c>
      <c r="T1141" s="14">
        <f t="shared" si="71"/>
        <v>41975.347523148142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68"/>
        <v>0</v>
      </c>
      <c r="P1142" s="6" t="e">
        <f t="shared" si="69"/>
        <v>#DIV/0!</v>
      </c>
      <c r="Q1142" t="s">
        <v>8333</v>
      </c>
      <c r="R1142" s="10" t="s">
        <v>8335</v>
      </c>
      <c r="S1142" s="14">
        <f t="shared" si="70"/>
        <v>42222.462048611109</v>
      </c>
      <c r="T1142" s="14">
        <f t="shared" si="71"/>
        <v>42192.462048611109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68"/>
        <v>0</v>
      </c>
      <c r="P1143" s="6" t="e">
        <f t="shared" si="69"/>
        <v>#DIV/0!</v>
      </c>
      <c r="Q1143" t="s">
        <v>8333</v>
      </c>
      <c r="R1143" s="10" t="s">
        <v>8335</v>
      </c>
      <c r="S1143" s="14">
        <f t="shared" si="70"/>
        <v>42194.699652777781</v>
      </c>
      <c r="T1143" s="14">
        <f t="shared" si="71"/>
        <v>42164.699652777781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68"/>
        <v>0</v>
      </c>
      <c r="P1144" s="6" t="e">
        <f t="shared" si="69"/>
        <v>#DIV/0!</v>
      </c>
      <c r="Q1144" t="s">
        <v>8333</v>
      </c>
      <c r="R1144" s="10" t="s">
        <v>8335</v>
      </c>
      <c r="S1144" s="14">
        <f t="shared" si="70"/>
        <v>42052.006099537044</v>
      </c>
      <c r="T1144" s="14">
        <f t="shared" si="71"/>
        <v>42022.006099537044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8"/>
        <v>0.41333333333333333</v>
      </c>
      <c r="P1145" s="6">
        <f t="shared" si="69"/>
        <v>23.25</v>
      </c>
      <c r="Q1145" t="s">
        <v>8333</v>
      </c>
      <c r="R1145" s="10" t="s">
        <v>8335</v>
      </c>
      <c r="S1145" s="14">
        <f t="shared" si="70"/>
        <v>42355.19358796296</v>
      </c>
      <c r="T1145" s="14">
        <f t="shared" si="71"/>
        <v>42325.19358796296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68"/>
        <v>0</v>
      </c>
      <c r="P1146" s="6" t="e">
        <f t="shared" si="69"/>
        <v>#DIV/0!</v>
      </c>
      <c r="Q1146" t="s">
        <v>8336</v>
      </c>
      <c r="R1146" s="10" t="s">
        <v>8337</v>
      </c>
      <c r="S1146" s="14">
        <f t="shared" si="70"/>
        <v>42123.181944444441</v>
      </c>
      <c r="T1146" s="14">
        <f t="shared" si="71"/>
        <v>42093.181944444441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8"/>
        <v>0.125</v>
      </c>
      <c r="P1147" s="6">
        <f t="shared" si="69"/>
        <v>100</v>
      </c>
      <c r="Q1147" t="s">
        <v>8336</v>
      </c>
      <c r="R1147" s="10" t="s">
        <v>8337</v>
      </c>
      <c r="S1147" s="14">
        <f t="shared" si="70"/>
        <v>41914.747592592597</v>
      </c>
      <c r="T1147" s="14">
        <f t="shared" si="71"/>
        <v>41854.747592592597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8"/>
        <v>8.8333333333333339</v>
      </c>
      <c r="P1148" s="6">
        <f t="shared" si="69"/>
        <v>44.166666666666664</v>
      </c>
      <c r="Q1148" t="s">
        <v>8336</v>
      </c>
      <c r="R1148" s="10" t="s">
        <v>8337</v>
      </c>
      <c r="S1148" s="14">
        <f t="shared" si="70"/>
        <v>41761.9533912037</v>
      </c>
      <c r="T1148" s="14">
        <f t="shared" si="71"/>
        <v>41723.9533912037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68"/>
        <v>0</v>
      </c>
      <c r="P1149" s="6" t="e">
        <f t="shared" si="69"/>
        <v>#DIV/0!</v>
      </c>
      <c r="Q1149" t="s">
        <v>8336</v>
      </c>
      <c r="R1149" s="10" t="s">
        <v>8337</v>
      </c>
      <c r="S1149" s="14">
        <f t="shared" si="70"/>
        <v>41931.972025462965</v>
      </c>
      <c r="T1149" s="14">
        <f t="shared" si="71"/>
        <v>41871.972025462965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8"/>
        <v>0.48666666666666669</v>
      </c>
      <c r="P1150" s="6">
        <f t="shared" si="69"/>
        <v>24.333333333333332</v>
      </c>
      <c r="Q1150" t="s">
        <v>8336</v>
      </c>
      <c r="R1150" s="10" t="s">
        <v>8337</v>
      </c>
      <c r="S1150" s="14">
        <f t="shared" si="70"/>
        <v>42705.212743055556</v>
      </c>
      <c r="T1150" s="14">
        <f t="shared" si="71"/>
        <v>42675.171076388884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8"/>
        <v>0.15</v>
      </c>
      <c r="P1151" s="6">
        <f t="shared" si="69"/>
        <v>37.5</v>
      </c>
      <c r="Q1151" t="s">
        <v>8336</v>
      </c>
      <c r="R1151" s="10" t="s">
        <v>8337</v>
      </c>
      <c r="S1151" s="14">
        <f t="shared" si="70"/>
        <v>42537.71025462963</v>
      </c>
      <c r="T1151" s="14">
        <f t="shared" si="71"/>
        <v>42507.71025462963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8"/>
        <v>10.08</v>
      </c>
      <c r="P1152" s="6">
        <f t="shared" si="69"/>
        <v>42</v>
      </c>
      <c r="Q1152" t="s">
        <v>8336</v>
      </c>
      <c r="R1152" s="10" t="s">
        <v>8337</v>
      </c>
      <c r="S1152" s="14">
        <f t="shared" si="70"/>
        <v>42377.954571759255</v>
      </c>
      <c r="T1152" s="14">
        <f t="shared" si="71"/>
        <v>42317.954571759255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68"/>
        <v>0</v>
      </c>
      <c r="P1153" s="6" t="e">
        <f t="shared" si="69"/>
        <v>#DIV/0!</v>
      </c>
      <c r="Q1153" t="s">
        <v>8336</v>
      </c>
      <c r="R1153" s="10" t="s">
        <v>8337</v>
      </c>
      <c r="S1153" s="14">
        <f t="shared" si="70"/>
        <v>42254.102581018517</v>
      </c>
      <c r="T1153" s="14">
        <f t="shared" si="71"/>
        <v>42224.102581018517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ref="O1154:O1217" si="72">E1154/D1154*100</f>
        <v>5.6937500000000005</v>
      </c>
      <c r="P1154" s="6">
        <f t="shared" ref="P1154:P1217" si="73">AVERAGE(E1154/L1154)</f>
        <v>60.733333333333334</v>
      </c>
      <c r="Q1154" t="s">
        <v>8336</v>
      </c>
      <c r="R1154" s="10" t="s">
        <v>8337</v>
      </c>
      <c r="S1154" s="14">
        <f t="shared" ref="S1154:S1217" si="74">(((I1154/60)/60)/24)+DATE(1970,1,1)</f>
        <v>42139.709629629629</v>
      </c>
      <c r="T1154" s="14">
        <f t="shared" ref="T1154:T1217" si="75">(((J1154/60)/60)/24)+DATE(1970,1,1)</f>
        <v>42109.709629629629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si="72"/>
        <v>0.625</v>
      </c>
      <c r="P1155" s="6">
        <f t="shared" si="73"/>
        <v>50</v>
      </c>
      <c r="Q1155" t="s">
        <v>8336</v>
      </c>
      <c r="R1155" s="10" t="s">
        <v>8337</v>
      </c>
      <c r="S1155" s="14">
        <f t="shared" si="74"/>
        <v>42173.714178240742</v>
      </c>
      <c r="T1155" s="14">
        <f t="shared" si="75"/>
        <v>42143.714178240742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2"/>
        <v>6.5</v>
      </c>
      <c r="P1156" s="6">
        <f t="shared" si="73"/>
        <v>108.33333333333333</v>
      </c>
      <c r="Q1156" t="s">
        <v>8336</v>
      </c>
      <c r="R1156" s="10" t="s">
        <v>8337</v>
      </c>
      <c r="S1156" s="14">
        <f t="shared" si="74"/>
        <v>42253.108865740738</v>
      </c>
      <c r="T1156" s="14">
        <f t="shared" si="75"/>
        <v>42223.108865740738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2"/>
        <v>0.752</v>
      </c>
      <c r="P1157" s="6">
        <f t="shared" si="73"/>
        <v>23.5</v>
      </c>
      <c r="Q1157" t="s">
        <v>8336</v>
      </c>
      <c r="R1157" s="10" t="s">
        <v>8337</v>
      </c>
      <c r="S1157" s="14">
        <f t="shared" si="74"/>
        <v>41865.763981481483</v>
      </c>
      <c r="T1157" s="14">
        <f t="shared" si="75"/>
        <v>41835.763981481483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2"/>
        <v>0</v>
      </c>
      <c r="P1158" s="6" t="e">
        <f t="shared" si="73"/>
        <v>#DIV/0!</v>
      </c>
      <c r="Q1158" t="s">
        <v>8336</v>
      </c>
      <c r="R1158" s="10" t="s">
        <v>8337</v>
      </c>
      <c r="S1158" s="14">
        <f t="shared" si="74"/>
        <v>42059.07131944444</v>
      </c>
      <c r="T1158" s="14">
        <f t="shared" si="75"/>
        <v>42029.07131944444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2"/>
        <v>1.51</v>
      </c>
      <c r="P1159" s="6">
        <f t="shared" si="73"/>
        <v>50.333333333333336</v>
      </c>
      <c r="Q1159" t="s">
        <v>8336</v>
      </c>
      <c r="R1159" s="10" t="s">
        <v>8337</v>
      </c>
      <c r="S1159" s="14">
        <f t="shared" si="74"/>
        <v>41978.669907407413</v>
      </c>
      <c r="T1159" s="14">
        <f t="shared" si="75"/>
        <v>41918.628240740742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2"/>
        <v>0.46666666666666673</v>
      </c>
      <c r="P1160" s="6">
        <f t="shared" si="73"/>
        <v>11.666666666666666</v>
      </c>
      <c r="Q1160" t="s">
        <v>8336</v>
      </c>
      <c r="R1160" s="10" t="s">
        <v>8337</v>
      </c>
      <c r="S1160" s="14">
        <f t="shared" si="74"/>
        <v>41982.09175925926</v>
      </c>
      <c r="T1160" s="14">
        <f t="shared" si="75"/>
        <v>41952.09175925926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2"/>
        <v>0</v>
      </c>
      <c r="P1161" s="6" t="e">
        <f t="shared" si="73"/>
        <v>#DIV/0!</v>
      </c>
      <c r="Q1161" t="s">
        <v>8336</v>
      </c>
      <c r="R1161" s="10" t="s">
        <v>8337</v>
      </c>
      <c r="S1161" s="14">
        <f t="shared" si="74"/>
        <v>42185.65625</v>
      </c>
      <c r="T1161" s="14">
        <f t="shared" si="75"/>
        <v>42154.726446759261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2"/>
        <v>3.85</v>
      </c>
      <c r="P1162" s="6">
        <f t="shared" si="73"/>
        <v>60.789473684210527</v>
      </c>
      <c r="Q1162" t="s">
        <v>8336</v>
      </c>
      <c r="R1162" s="10" t="s">
        <v>8337</v>
      </c>
      <c r="S1162" s="14">
        <f t="shared" si="74"/>
        <v>42091.113263888896</v>
      </c>
      <c r="T1162" s="14">
        <f t="shared" si="75"/>
        <v>42061.154930555553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2"/>
        <v>0</v>
      </c>
      <c r="P1163" s="6" t="e">
        <f t="shared" si="73"/>
        <v>#DIV/0!</v>
      </c>
      <c r="Q1163" t="s">
        <v>8336</v>
      </c>
      <c r="R1163" s="10" t="s">
        <v>8337</v>
      </c>
      <c r="S1163" s="14">
        <f t="shared" si="74"/>
        <v>42143.629502314812</v>
      </c>
      <c r="T1163" s="14">
        <f t="shared" si="75"/>
        <v>42122.629502314812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2"/>
        <v>5.8333333333333341E-2</v>
      </c>
      <c r="P1164" s="6">
        <f t="shared" si="73"/>
        <v>17.5</v>
      </c>
      <c r="Q1164" t="s">
        <v>8336</v>
      </c>
      <c r="R1164" s="10" t="s">
        <v>8337</v>
      </c>
      <c r="S1164" s="14">
        <f t="shared" si="74"/>
        <v>41907.683611111112</v>
      </c>
      <c r="T1164" s="14">
        <f t="shared" si="75"/>
        <v>41876.683611111112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2"/>
        <v>0</v>
      </c>
      <c r="P1165" s="6" t="e">
        <f t="shared" si="73"/>
        <v>#DIV/0!</v>
      </c>
      <c r="Q1165" t="s">
        <v>8336</v>
      </c>
      <c r="R1165" s="10" t="s">
        <v>8337</v>
      </c>
      <c r="S1165" s="14">
        <f t="shared" si="74"/>
        <v>41860.723611111112</v>
      </c>
      <c r="T1165" s="14">
        <f t="shared" si="75"/>
        <v>41830.723611111112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2"/>
        <v>0</v>
      </c>
      <c r="P1166" s="6" t="e">
        <f t="shared" si="73"/>
        <v>#DIV/0!</v>
      </c>
      <c r="Q1166" t="s">
        <v>8336</v>
      </c>
      <c r="R1166" s="10" t="s">
        <v>8337</v>
      </c>
      <c r="S1166" s="14">
        <f t="shared" si="74"/>
        <v>42539.724328703705</v>
      </c>
      <c r="T1166" s="14">
        <f t="shared" si="75"/>
        <v>42509.724328703705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2"/>
        <v>20.705000000000002</v>
      </c>
      <c r="P1167" s="6">
        <f t="shared" si="73"/>
        <v>82.82</v>
      </c>
      <c r="Q1167" t="s">
        <v>8336</v>
      </c>
      <c r="R1167" s="10" t="s">
        <v>8337</v>
      </c>
      <c r="S1167" s="14">
        <f t="shared" si="74"/>
        <v>41826.214467592588</v>
      </c>
      <c r="T1167" s="14">
        <f t="shared" si="75"/>
        <v>41792.214467592588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2"/>
        <v>19.139999999999997</v>
      </c>
      <c r="P1168" s="6">
        <f t="shared" si="73"/>
        <v>358.875</v>
      </c>
      <c r="Q1168" t="s">
        <v>8336</v>
      </c>
      <c r="R1168" s="10" t="s">
        <v>8337</v>
      </c>
      <c r="S1168" s="14">
        <f t="shared" si="74"/>
        <v>42181.166666666672</v>
      </c>
      <c r="T1168" s="14">
        <f t="shared" si="75"/>
        <v>42150.485439814816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2"/>
        <v>1.6316666666666666</v>
      </c>
      <c r="P1169" s="6">
        <f t="shared" si="73"/>
        <v>61.1875</v>
      </c>
      <c r="Q1169" t="s">
        <v>8336</v>
      </c>
      <c r="R1169" s="10" t="s">
        <v>8337</v>
      </c>
      <c r="S1169" s="14">
        <f t="shared" si="74"/>
        <v>41894.734895833331</v>
      </c>
      <c r="T1169" s="14">
        <f t="shared" si="75"/>
        <v>41863.734895833331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2"/>
        <v>5.6666666666666661</v>
      </c>
      <c r="P1170" s="6">
        <f t="shared" si="73"/>
        <v>340</v>
      </c>
      <c r="Q1170" t="s">
        <v>8336</v>
      </c>
      <c r="R1170" s="10" t="s">
        <v>8337</v>
      </c>
      <c r="S1170" s="14">
        <f t="shared" si="74"/>
        <v>42635.053993055553</v>
      </c>
      <c r="T1170" s="14">
        <f t="shared" si="75"/>
        <v>42605.053993055553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2"/>
        <v>0.16999999999999998</v>
      </c>
      <c r="P1171" s="6">
        <f t="shared" si="73"/>
        <v>5.666666666666667</v>
      </c>
      <c r="Q1171" t="s">
        <v>8336</v>
      </c>
      <c r="R1171" s="10" t="s">
        <v>8337</v>
      </c>
      <c r="S1171" s="14">
        <f t="shared" si="74"/>
        <v>42057.353738425925</v>
      </c>
      <c r="T1171" s="14">
        <f t="shared" si="75"/>
        <v>42027.353738425925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2"/>
        <v>0.4</v>
      </c>
      <c r="P1172" s="6">
        <f t="shared" si="73"/>
        <v>50</v>
      </c>
      <c r="Q1172" t="s">
        <v>8336</v>
      </c>
      <c r="R1172" s="10" t="s">
        <v>8337</v>
      </c>
      <c r="S1172" s="14">
        <f t="shared" si="74"/>
        <v>42154.893182870372</v>
      </c>
      <c r="T1172" s="14">
        <f t="shared" si="75"/>
        <v>42124.893182870372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2"/>
        <v>0.1</v>
      </c>
      <c r="P1173" s="6">
        <f t="shared" si="73"/>
        <v>25</v>
      </c>
      <c r="Q1173" t="s">
        <v>8336</v>
      </c>
      <c r="R1173" s="10" t="s">
        <v>8337</v>
      </c>
      <c r="S1173" s="14">
        <f t="shared" si="74"/>
        <v>41956.846377314811</v>
      </c>
      <c r="T1173" s="14">
        <f t="shared" si="75"/>
        <v>41938.804710648146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2"/>
        <v>0</v>
      </c>
      <c r="P1174" s="6" t="e">
        <f t="shared" si="73"/>
        <v>#DIV/0!</v>
      </c>
      <c r="Q1174" t="s">
        <v>8336</v>
      </c>
      <c r="R1174" s="10" t="s">
        <v>8337</v>
      </c>
      <c r="S1174" s="14">
        <f t="shared" si="74"/>
        <v>41871.682314814818</v>
      </c>
      <c r="T1174" s="14">
        <f t="shared" si="75"/>
        <v>41841.682314814818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2"/>
        <v>2.4E-2</v>
      </c>
      <c r="P1175" s="6">
        <f t="shared" si="73"/>
        <v>30</v>
      </c>
      <c r="Q1175" t="s">
        <v>8336</v>
      </c>
      <c r="R1175" s="10" t="s">
        <v>8337</v>
      </c>
      <c r="S1175" s="14">
        <f t="shared" si="74"/>
        <v>42219.185844907406</v>
      </c>
      <c r="T1175" s="14">
        <f t="shared" si="75"/>
        <v>42184.185844907406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2"/>
        <v>5.9066666666666672</v>
      </c>
      <c r="P1176" s="6">
        <f t="shared" si="73"/>
        <v>46.631578947368418</v>
      </c>
      <c r="Q1176" t="s">
        <v>8336</v>
      </c>
      <c r="R1176" s="10" t="s">
        <v>8337</v>
      </c>
      <c r="S1176" s="14">
        <f t="shared" si="74"/>
        <v>42498.84174768519</v>
      </c>
      <c r="T1176" s="14">
        <f t="shared" si="75"/>
        <v>42468.84174768519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2"/>
        <v>2.9250000000000003</v>
      </c>
      <c r="P1177" s="6">
        <f t="shared" si="73"/>
        <v>65</v>
      </c>
      <c r="Q1177" t="s">
        <v>8336</v>
      </c>
      <c r="R1177" s="10" t="s">
        <v>8337</v>
      </c>
      <c r="S1177" s="14">
        <f t="shared" si="74"/>
        <v>42200.728460648148</v>
      </c>
      <c r="T1177" s="14">
        <f t="shared" si="75"/>
        <v>42170.728460648148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2"/>
        <v>5.7142857142857143E-3</v>
      </c>
      <c r="P1178" s="6">
        <f t="shared" si="73"/>
        <v>10</v>
      </c>
      <c r="Q1178" t="s">
        <v>8336</v>
      </c>
      <c r="R1178" s="10" t="s">
        <v>8337</v>
      </c>
      <c r="S1178" s="14">
        <f t="shared" si="74"/>
        <v>42800.541666666672</v>
      </c>
      <c r="T1178" s="14">
        <f t="shared" si="75"/>
        <v>42746.019652777773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2"/>
        <v>0</v>
      </c>
      <c r="P1179" s="6" t="e">
        <f t="shared" si="73"/>
        <v>#DIV/0!</v>
      </c>
      <c r="Q1179" t="s">
        <v>8336</v>
      </c>
      <c r="R1179" s="10" t="s">
        <v>8337</v>
      </c>
      <c r="S1179" s="14">
        <f t="shared" si="74"/>
        <v>41927.660833333335</v>
      </c>
      <c r="T1179" s="14">
        <f t="shared" si="75"/>
        <v>41897.660833333335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2"/>
        <v>6.6666666666666671E-3</v>
      </c>
      <c r="P1180" s="6">
        <f t="shared" si="73"/>
        <v>5</v>
      </c>
      <c r="Q1180" t="s">
        <v>8336</v>
      </c>
      <c r="R1180" s="10" t="s">
        <v>8337</v>
      </c>
      <c r="S1180" s="14">
        <f t="shared" si="74"/>
        <v>41867.905694444446</v>
      </c>
      <c r="T1180" s="14">
        <f t="shared" si="75"/>
        <v>41837.905694444446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2"/>
        <v>5.3333333333333339</v>
      </c>
      <c r="P1181" s="6">
        <f t="shared" si="73"/>
        <v>640</v>
      </c>
      <c r="Q1181" t="s">
        <v>8336</v>
      </c>
      <c r="R1181" s="10" t="s">
        <v>8337</v>
      </c>
      <c r="S1181" s="14">
        <f t="shared" si="74"/>
        <v>42305.720219907409</v>
      </c>
      <c r="T1181" s="14">
        <f t="shared" si="75"/>
        <v>42275.720219907409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2"/>
        <v>11.75</v>
      </c>
      <c r="P1182" s="6">
        <f t="shared" si="73"/>
        <v>69.117647058823536</v>
      </c>
      <c r="Q1182" t="s">
        <v>8336</v>
      </c>
      <c r="R1182" s="10" t="s">
        <v>8337</v>
      </c>
      <c r="S1182" s="14">
        <f t="shared" si="74"/>
        <v>41818.806875000002</v>
      </c>
      <c r="T1182" s="14">
        <f t="shared" si="75"/>
        <v>41781.806875000002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2"/>
        <v>8.0000000000000002E-3</v>
      </c>
      <c r="P1183" s="6">
        <f t="shared" si="73"/>
        <v>1.3333333333333333</v>
      </c>
      <c r="Q1183" t="s">
        <v>8336</v>
      </c>
      <c r="R1183" s="10" t="s">
        <v>8337</v>
      </c>
      <c r="S1183" s="14">
        <f t="shared" si="74"/>
        <v>42064.339363425926</v>
      </c>
      <c r="T1183" s="14">
        <f t="shared" si="75"/>
        <v>42034.339363425926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2"/>
        <v>4.2</v>
      </c>
      <c r="P1184" s="6">
        <f t="shared" si="73"/>
        <v>10.5</v>
      </c>
      <c r="Q1184" t="s">
        <v>8336</v>
      </c>
      <c r="R1184" s="10" t="s">
        <v>8337</v>
      </c>
      <c r="S1184" s="14">
        <f t="shared" si="74"/>
        <v>42747.695833333331</v>
      </c>
      <c r="T1184" s="14">
        <f t="shared" si="75"/>
        <v>42728.827407407407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2"/>
        <v>4</v>
      </c>
      <c r="P1185" s="6">
        <f t="shared" si="73"/>
        <v>33.333333333333336</v>
      </c>
      <c r="Q1185" t="s">
        <v>8336</v>
      </c>
      <c r="R1185" s="10" t="s">
        <v>8337</v>
      </c>
      <c r="S1185" s="14">
        <f t="shared" si="74"/>
        <v>42676.165972222225</v>
      </c>
      <c r="T1185" s="14">
        <f t="shared" si="75"/>
        <v>42656.86137731481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2"/>
        <v>104.93636363636362</v>
      </c>
      <c r="P1186" s="6">
        <f t="shared" si="73"/>
        <v>61.562666666666665</v>
      </c>
      <c r="Q1186" t="s">
        <v>8338</v>
      </c>
      <c r="R1186" s="10" t="s">
        <v>8339</v>
      </c>
      <c r="S1186" s="14">
        <f t="shared" si="74"/>
        <v>42772.599664351852</v>
      </c>
      <c r="T1186" s="14">
        <f t="shared" si="75"/>
        <v>42741.599664351852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2"/>
        <v>105.44</v>
      </c>
      <c r="P1187" s="6">
        <f t="shared" si="73"/>
        <v>118.73873873873873</v>
      </c>
      <c r="Q1187" t="s">
        <v>8338</v>
      </c>
      <c r="R1187" s="10" t="s">
        <v>8339</v>
      </c>
      <c r="S1187" s="14">
        <f t="shared" si="74"/>
        <v>42163.166666666672</v>
      </c>
      <c r="T1187" s="14">
        <f t="shared" si="75"/>
        <v>42130.865150462967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2"/>
        <v>106.73333333333332</v>
      </c>
      <c r="P1188" s="6">
        <f t="shared" si="73"/>
        <v>65.081300813008127</v>
      </c>
      <c r="Q1188" t="s">
        <v>8338</v>
      </c>
      <c r="R1188" s="10" t="s">
        <v>8339</v>
      </c>
      <c r="S1188" s="14">
        <f t="shared" si="74"/>
        <v>42156.945833333331</v>
      </c>
      <c r="T1188" s="14">
        <f t="shared" si="75"/>
        <v>42123.86336805555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2"/>
        <v>104.12571428571428</v>
      </c>
      <c r="P1189" s="6">
        <f t="shared" si="73"/>
        <v>130.15714285714284</v>
      </c>
      <c r="Q1189" t="s">
        <v>8338</v>
      </c>
      <c r="R1189" s="10" t="s">
        <v>8339</v>
      </c>
      <c r="S1189" s="14">
        <f t="shared" si="74"/>
        <v>42141.75</v>
      </c>
      <c r="T1189" s="14">
        <f t="shared" si="75"/>
        <v>42109.894942129627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2"/>
        <v>160.54999999999998</v>
      </c>
      <c r="P1190" s="6">
        <f t="shared" si="73"/>
        <v>37.776470588235291</v>
      </c>
      <c r="Q1190" t="s">
        <v>8338</v>
      </c>
      <c r="R1190" s="10" t="s">
        <v>8339</v>
      </c>
      <c r="S1190" s="14">
        <f t="shared" si="74"/>
        <v>42732.700694444444</v>
      </c>
      <c r="T1190" s="14">
        <f t="shared" si="75"/>
        <v>42711.700694444444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2"/>
        <v>107.77777777777777</v>
      </c>
      <c r="P1191" s="6">
        <f t="shared" si="73"/>
        <v>112.79069767441861</v>
      </c>
      <c r="Q1191" t="s">
        <v>8338</v>
      </c>
      <c r="R1191" s="10" t="s">
        <v>8339</v>
      </c>
      <c r="S1191" s="14">
        <f t="shared" si="74"/>
        <v>42550.979108796295</v>
      </c>
      <c r="T1191" s="14">
        <f t="shared" si="75"/>
        <v>42529.979108796295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2"/>
        <v>135</v>
      </c>
      <c r="P1192" s="6">
        <f t="shared" si="73"/>
        <v>51.92307692307692</v>
      </c>
      <c r="Q1192" t="s">
        <v>8338</v>
      </c>
      <c r="R1192" s="10" t="s">
        <v>8339</v>
      </c>
      <c r="S1192" s="14">
        <f t="shared" si="74"/>
        <v>41882.665798611109</v>
      </c>
      <c r="T1192" s="14">
        <f t="shared" si="75"/>
        <v>41852.665798611109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2"/>
        <v>109.07407407407408</v>
      </c>
      <c r="P1193" s="6">
        <f t="shared" si="73"/>
        <v>89.242424242424249</v>
      </c>
      <c r="Q1193" t="s">
        <v>8338</v>
      </c>
      <c r="R1193" s="10" t="s">
        <v>8339</v>
      </c>
      <c r="S1193" s="14">
        <f t="shared" si="74"/>
        <v>42449.562037037031</v>
      </c>
      <c r="T1193" s="14">
        <f t="shared" si="75"/>
        <v>42419.603703703702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2"/>
        <v>290</v>
      </c>
      <c r="P1194" s="6">
        <f t="shared" si="73"/>
        <v>19.333333333333332</v>
      </c>
      <c r="Q1194" t="s">
        <v>8338</v>
      </c>
      <c r="R1194" s="10" t="s">
        <v>8339</v>
      </c>
      <c r="S1194" s="14">
        <f t="shared" si="74"/>
        <v>42777.506689814814</v>
      </c>
      <c r="T1194" s="14">
        <f t="shared" si="75"/>
        <v>42747.506689814814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2"/>
        <v>103.95714285714286</v>
      </c>
      <c r="P1195" s="6">
        <f t="shared" si="73"/>
        <v>79.967032967032964</v>
      </c>
      <c r="Q1195" t="s">
        <v>8338</v>
      </c>
      <c r="R1195" s="10" t="s">
        <v>8339</v>
      </c>
      <c r="S1195" s="14">
        <f t="shared" si="74"/>
        <v>42469.734409722223</v>
      </c>
      <c r="T1195" s="14">
        <f t="shared" si="75"/>
        <v>42409.776076388895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2"/>
        <v>322.24</v>
      </c>
      <c r="P1196" s="6">
        <f t="shared" si="73"/>
        <v>56.414565826330531</v>
      </c>
      <c r="Q1196" t="s">
        <v>8338</v>
      </c>
      <c r="R1196" s="10" t="s">
        <v>8339</v>
      </c>
      <c r="S1196" s="14">
        <f t="shared" si="74"/>
        <v>42102.488182870366</v>
      </c>
      <c r="T1196" s="14">
        <f t="shared" si="75"/>
        <v>42072.488182870366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2"/>
        <v>135</v>
      </c>
      <c r="P1197" s="6">
        <f t="shared" si="73"/>
        <v>79.411764705882348</v>
      </c>
      <c r="Q1197" t="s">
        <v>8338</v>
      </c>
      <c r="R1197" s="10" t="s">
        <v>8339</v>
      </c>
      <c r="S1197" s="14">
        <f t="shared" si="74"/>
        <v>42358.375</v>
      </c>
      <c r="T1197" s="14">
        <f t="shared" si="75"/>
        <v>42298.34783564815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2"/>
        <v>269.91034482758624</v>
      </c>
      <c r="P1198" s="6">
        <f t="shared" si="73"/>
        <v>76.439453125</v>
      </c>
      <c r="Q1198" t="s">
        <v>8338</v>
      </c>
      <c r="R1198" s="10" t="s">
        <v>8339</v>
      </c>
      <c r="S1198" s="14">
        <f t="shared" si="74"/>
        <v>42356.818738425922</v>
      </c>
      <c r="T1198" s="14">
        <f t="shared" si="75"/>
        <v>42326.818738425922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2"/>
        <v>253.29333333333332</v>
      </c>
      <c r="P1199" s="6">
        <f t="shared" si="73"/>
        <v>121</v>
      </c>
      <c r="Q1199" t="s">
        <v>8338</v>
      </c>
      <c r="R1199" s="10" t="s">
        <v>8339</v>
      </c>
      <c r="S1199" s="14">
        <f t="shared" si="74"/>
        <v>42534.249305555553</v>
      </c>
      <c r="T1199" s="14">
        <f t="shared" si="75"/>
        <v>42503.66474537037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2"/>
        <v>260.59999999999997</v>
      </c>
      <c r="P1200" s="6">
        <f t="shared" si="73"/>
        <v>54.616766467065865</v>
      </c>
      <c r="Q1200" t="s">
        <v>8338</v>
      </c>
      <c r="R1200" s="10" t="s">
        <v>8339</v>
      </c>
      <c r="S1200" s="14">
        <f t="shared" si="74"/>
        <v>42369.125</v>
      </c>
      <c r="T1200" s="14">
        <f t="shared" si="75"/>
        <v>42333.619050925925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2"/>
        <v>101.31677953348381</v>
      </c>
      <c r="P1201" s="6">
        <f t="shared" si="73"/>
        <v>299.22222222222223</v>
      </c>
      <c r="Q1201" t="s">
        <v>8338</v>
      </c>
      <c r="R1201" s="10" t="s">
        <v>8339</v>
      </c>
      <c r="S1201" s="14">
        <f t="shared" si="74"/>
        <v>42193.770833333328</v>
      </c>
      <c r="T1201" s="14">
        <f t="shared" si="75"/>
        <v>42161.770833333328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2"/>
        <v>125.60416666666667</v>
      </c>
      <c r="P1202" s="6">
        <f t="shared" si="73"/>
        <v>58.533980582524272</v>
      </c>
      <c r="Q1202" t="s">
        <v>8338</v>
      </c>
      <c r="R1202" s="10" t="s">
        <v>8339</v>
      </c>
      <c r="S1202" s="14">
        <f t="shared" si="74"/>
        <v>42110.477500000001</v>
      </c>
      <c r="T1202" s="14">
        <f t="shared" si="75"/>
        <v>42089.477500000001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2"/>
        <v>102.43783333333334</v>
      </c>
      <c r="P1203" s="6">
        <f t="shared" si="73"/>
        <v>55.371801801801809</v>
      </c>
      <c r="Q1203" t="s">
        <v>8338</v>
      </c>
      <c r="R1203" s="10" t="s">
        <v>8339</v>
      </c>
      <c r="S1203" s="14">
        <f t="shared" si="74"/>
        <v>42566.60701388889</v>
      </c>
      <c r="T1203" s="14">
        <f t="shared" si="75"/>
        <v>42536.60701388889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2"/>
        <v>199.244</v>
      </c>
      <c r="P1204" s="6">
        <f t="shared" si="73"/>
        <v>183.80442804428046</v>
      </c>
      <c r="Q1204" t="s">
        <v>8338</v>
      </c>
      <c r="R1204" s="10" t="s">
        <v>8339</v>
      </c>
      <c r="S1204" s="14">
        <f t="shared" si="74"/>
        <v>42182.288819444439</v>
      </c>
      <c r="T1204" s="14">
        <f t="shared" si="75"/>
        <v>42152.288819444439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2"/>
        <v>102.45398773006136</v>
      </c>
      <c r="P1205" s="6">
        <f t="shared" si="73"/>
        <v>165.34653465346534</v>
      </c>
      <c r="Q1205" t="s">
        <v>8338</v>
      </c>
      <c r="R1205" s="10" t="s">
        <v>8339</v>
      </c>
      <c r="S1205" s="14">
        <f t="shared" si="74"/>
        <v>42155.614895833336</v>
      </c>
      <c r="T1205" s="14">
        <f t="shared" si="75"/>
        <v>42125.614895833336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2"/>
        <v>102.94615384615385</v>
      </c>
      <c r="P1206" s="6">
        <f t="shared" si="73"/>
        <v>234.78947368421052</v>
      </c>
      <c r="Q1206" t="s">
        <v>8338</v>
      </c>
      <c r="R1206" s="10" t="s">
        <v>8339</v>
      </c>
      <c r="S1206" s="14">
        <f t="shared" si="74"/>
        <v>42342.208333333328</v>
      </c>
      <c r="T1206" s="14">
        <f t="shared" si="75"/>
        <v>42297.748067129629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2"/>
        <v>100.86153846153847</v>
      </c>
      <c r="P1207" s="6">
        <f t="shared" si="73"/>
        <v>211.48387096774192</v>
      </c>
      <c r="Q1207" t="s">
        <v>8338</v>
      </c>
      <c r="R1207" s="10" t="s">
        <v>8339</v>
      </c>
      <c r="S1207" s="14">
        <f t="shared" si="74"/>
        <v>42168.506377314814</v>
      </c>
      <c r="T1207" s="14">
        <f t="shared" si="75"/>
        <v>42138.506377314814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2"/>
        <v>114.99999999999999</v>
      </c>
      <c r="P1208" s="6">
        <f t="shared" si="73"/>
        <v>32.34375</v>
      </c>
      <c r="Q1208" t="s">
        <v>8338</v>
      </c>
      <c r="R1208" s="10" t="s">
        <v>8339</v>
      </c>
      <c r="S1208" s="14">
        <f t="shared" si="74"/>
        <v>42805.561805555553</v>
      </c>
      <c r="T1208" s="14">
        <f t="shared" si="75"/>
        <v>42772.776076388895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2"/>
        <v>104.16766467065868</v>
      </c>
      <c r="P1209" s="6">
        <f t="shared" si="73"/>
        <v>123.37588652482269</v>
      </c>
      <c r="Q1209" t="s">
        <v>8338</v>
      </c>
      <c r="R1209" s="10" t="s">
        <v>8339</v>
      </c>
      <c r="S1209" s="14">
        <f t="shared" si="74"/>
        <v>42460.416666666672</v>
      </c>
      <c r="T1209" s="14">
        <f t="shared" si="75"/>
        <v>42430.430243055554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2"/>
        <v>155.29999999999998</v>
      </c>
      <c r="P1210" s="6">
        <f t="shared" si="73"/>
        <v>207.06666666666666</v>
      </c>
      <c r="Q1210" t="s">
        <v>8338</v>
      </c>
      <c r="R1210" s="10" t="s">
        <v>8339</v>
      </c>
      <c r="S1210" s="14">
        <f t="shared" si="74"/>
        <v>42453.667407407411</v>
      </c>
      <c r="T1210" s="14">
        <f t="shared" si="75"/>
        <v>42423.709074074075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2"/>
        <v>106</v>
      </c>
      <c r="P1211" s="6">
        <f t="shared" si="73"/>
        <v>138.2608695652174</v>
      </c>
      <c r="Q1211" t="s">
        <v>8338</v>
      </c>
      <c r="R1211" s="10" t="s">
        <v>8339</v>
      </c>
      <c r="S1211" s="14">
        <f t="shared" si="74"/>
        <v>42791.846122685187</v>
      </c>
      <c r="T1211" s="14">
        <f t="shared" si="75"/>
        <v>42761.846122685187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2"/>
        <v>254.31499999999997</v>
      </c>
      <c r="P1212" s="6">
        <f t="shared" si="73"/>
        <v>493.81553398058253</v>
      </c>
      <c r="Q1212" t="s">
        <v>8338</v>
      </c>
      <c r="R1212" s="10" t="s">
        <v>8339</v>
      </c>
      <c r="S1212" s="14">
        <f t="shared" si="74"/>
        <v>42155.875</v>
      </c>
      <c r="T1212" s="14">
        <f t="shared" si="75"/>
        <v>42132.941805555558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2"/>
        <v>101.1</v>
      </c>
      <c r="P1213" s="6">
        <f t="shared" si="73"/>
        <v>168.5</v>
      </c>
      <c r="Q1213" t="s">
        <v>8338</v>
      </c>
      <c r="R1213" s="10" t="s">
        <v>8339</v>
      </c>
      <c r="S1213" s="14">
        <f t="shared" si="74"/>
        <v>42530.866446759261</v>
      </c>
      <c r="T1213" s="14">
        <f t="shared" si="75"/>
        <v>42515.866446759261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2"/>
        <v>129.04</v>
      </c>
      <c r="P1214" s="6">
        <f t="shared" si="73"/>
        <v>38.867469879518069</v>
      </c>
      <c r="Q1214" t="s">
        <v>8338</v>
      </c>
      <c r="R1214" s="10" t="s">
        <v>8339</v>
      </c>
      <c r="S1214" s="14">
        <f t="shared" si="74"/>
        <v>42335.041666666672</v>
      </c>
      <c r="T1214" s="14">
        <f t="shared" si="75"/>
        <v>42318.950173611112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2"/>
        <v>102.23076923076924</v>
      </c>
      <c r="P1215" s="6">
        <f t="shared" si="73"/>
        <v>61.527777777777779</v>
      </c>
      <c r="Q1215" t="s">
        <v>8338</v>
      </c>
      <c r="R1215" s="10" t="s">
        <v>8339</v>
      </c>
      <c r="S1215" s="14">
        <f t="shared" si="74"/>
        <v>42766.755787037036</v>
      </c>
      <c r="T1215" s="14">
        <f t="shared" si="75"/>
        <v>42731.755787037036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2"/>
        <v>131.80000000000001</v>
      </c>
      <c r="P1216" s="6">
        <f t="shared" si="73"/>
        <v>105.44</v>
      </c>
      <c r="Q1216" t="s">
        <v>8338</v>
      </c>
      <c r="R1216" s="10" t="s">
        <v>8339</v>
      </c>
      <c r="S1216" s="14">
        <f t="shared" si="74"/>
        <v>42164.840335648143</v>
      </c>
      <c r="T1216" s="14">
        <f t="shared" si="75"/>
        <v>42104.840335648143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2"/>
        <v>786.0802000000001</v>
      </c>
      <c r="P1217" s="6">
        <f t="shared" si="73"/>
        <v>71.592003642987251</v>
      </c>
      <c r="Q1217" t="s">
        <v>8338</v>
      </c>
      <c r="R1217" s="10" t="s">
        <v>8339</v>
      </c>
      <c r="S1217" s="14">
        <f t="shared" si="74"/>
        <v>41789.923101851848</v>
      </c>
      <c r="T1217" s="14">
        <f t="shared" si="75"/>
        <v>41759.923101851848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ref="O1218:O1281" si="76">E1218/D1218*100</f>
        <v>145.70000000000002</v>
      </c>
      <c r="P1218" s="6">
        <f t="shared" ref="P1218:P1281" si="77">AVERAGE(E1218/L1218)</f>
        <v>91.882882882882882</v>
      </c>
      <c r="Q1218" t="s">
        <v>8338</v>
      </c>
      <c r="R1218" s="10" t="s">
        <v>8339</v>
      </c>
      <c r="S1218" s="14">
        <f t="shared" ref="S1218:S1281" si="78">(((I1218/60)/60)/24)+DATE(1970,1,1)</f>
        <v>42279.960416666669</v>
      </c>
      <c r="T1218" s="14">
        <f t="shared" ref="T1218:T1281" si="79">(((J1218/60)/60)/24)+DATE(1970,1,1)</f>
        <v>42247.616400462968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si="76"/>
        <v>102.60000000000001</v>
      </c>
      <c r="P1219" s="6">
        <f t="shared" si="77"/>
        <v>148.57377049180329</v>
      </c>
      <c r="Q1219" t="s">
        <v>8338</v>
      </c>
      <c r="R1219" s="10" t="s">
        <v>8339</v>
      </c>
      <c r="S1219" s="14">
        <f t="shared" si="78"/>
        <v>42565.809490740736</v>
      </c>
      <c r="T1219" s="14">
        <f t="shared" si="79"/>
        <v>42535.809490740736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6"/>
        <v>172.27777777777777</v>
      </c>
      <c r="P1220" s="6">
        <f t="shared" si="77"/>
        <v>174.2134831460674</v>
      </c>
      <c r="Q1220" t="s">
        <v>8338</v>
      </c>
      <c r="R1220" s="10" t="s">
        <v>8339</v>
      </c>
      <c r="S1220" s="14">
        <f t="shared" si="78"/>
        <v>42309.125</v>
      </c>
      <c r="T1220" s="14">
        <f t="shared" si="79"/>
        <v>42278.662037037036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6"/>
        <v>159.16819571865443</v>
      </c>
      <c r="P1221" s="6">
        <f t="shared" si="77"/>
        <v>102.86166007905139</v>
      </c>
      <c r="Q1221" t="s">
        <v>8338</v>
      </c>
      <c r="R1221" s="10" t="s">
        <v>8339</v>
      </c>
      <c r="S1221" s="14">
        <f t="shared" si="78"/>
        <v>42663.461956018517</v>
      </c>
      <c r="T1221" s="14">
        <f t="shared" si="79"/>
        <v>42633.461956018517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6"/>
        <v>103.76666666666668</v>
      </c>
      <c r="P1222" s="6">
        <f t="shared" si="77"/>
        <v>111.17857142857143</v>
      </c>
      <c r="Q1222" t="s">
        <v>8338</v>
      </c>
      <c r="R1222" s="10" t="s">
        <v>8339</v>
      </c>
      <c r="S1222" s="14">
        <f t="shared" si="78"/>
        <v>42241.628611111111</v>
      </c>
      <c r="T1222" s="14">
        <f t="shared" si="79"/>
        <v>42211.628611111111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6"/>
        <v>111.40954545454547</v>
      </c>
      <c r="P1223" s="6">
        <f t="shared" si="77"/>
        <v>23.796213592233013</v>
      </c>
      <c r="Q1223" t="s">
        <v>8338</v>
      </c>
      <c r="R1223" s="10" t="s">
        <v>8339</v>
      </c>
      <c r="S1223" s="14">
        <f t="shared" si="78"/>
        <v>42708</v>
      </c>
      <c r="T1223" s="14">
        <f t="shared" si="79"/>
        <v>42680.47555555556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6"/>
        <v>280.375</v>
      </c>
      <c r="P1224" s="6">
        <f t="shared" si="77"/>
        <v>81.268115942028984</v>
      </c>
      <c r="Q1224" t="s">
        <v>8338</v>
      </c>
      <c r="R1224" s="10" t="s">
        <v>8339</v>
      </c>
      <c r="S1224" s="14">
        <f t="shared" si="78"/>
        <v>42461.166666666672</v>
      </c>
      <c r="T1224" s="14">
        <f t="shared" si="79"/>
        <v>42430.720451388886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6"/>
        <v>112.10606060606061</v>
      </c>
      <c r="P1225" s="6">
        <f t="shared" si="77"/>
        <v>116.21465968586388</v>
      </c>
      <c r="Q1225" t="s">
        <v>8338</v>
      </c>
      <c r="R1225" s="10" t="s">
        <v>8339</v>
      </c>
      <c r="S1225" s="14">
        <f t="shared" si="78"/>
        <v>42684.218854166669</v>
      </c>
      <c r="T1225" s="14">
        <f t="shared" si="79"/>
        <v>42654.177187499998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6"/>
        <v>7.0666666666666673</v>
      </c>
      <c r="P1226" s="6">
        <f t="shared" si="77"/>
        <v>58.888888888888886</v>
      </c>
      <c r="Q1226" t="s">
        <v>8325</v>
      </c>
      <c r="R1226" s="10" t="s">
        <v>8340</v>
      </c>
      <c r="S1226" s="14">
        <f t="shared" si="78"/>
        <v>41796.549791666665</v>
      </c>
      <c r="T1226" s="14">
        <f t="shared" si="79"/>
        <v>41736.549791666665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6"/>
        <v>4.3999999999999995</v>
      </c>
      <c r="P1227" s="6">
        <f t="shared" si="77"/>
        <v>44</v>
      </c>
      <c r="Q1227" t="s">
        <v>8325</v>
      </c>
      <c r="R1227" s="10" t="s">
        <v>8340</v>
      </c>
      <c r="S1227" s="14">
        <f t="shared" si="78"/>
        <v>41569.905995370369</v>
      </c>
      <c r="T1227" s="14">
        <f t="shared" si="79"/>
        <v>41509.905995370369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6"/>
        <v>3.8739999999999997</v>
      </c>
      <c r="P1228" s="6">
        <f t="shared" si="77"/>
        <v>48.424999999999997</v>
      </c>
      <c r="Q1228" t="s">
        <v>8325</v>
      </c>
      <c r="R1228" s="10" t="s">
        <v>8340</v>
      </c>
      <c r="S1228" s="14">
        <f t="shared" si="78"/>
        <v>41750.041666666664</v>
      </c>
      <c r="T1228" s="14">
        <f t="shared" si="79"/>
        <v>41715.874780092592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6"/>
        <v>0</v>
      </c>
      <c r="P1229" s="6" t="e">
        <f t="shared" si="77"/>
        <v>#DIV/0!</v>
      </c>
      <c r="Q1229" t="s">
        <v>8325</v>
      </c>
      <c r="R1229" s="10" t="s">
        <v>8340</v>
      </c>
      <c r="S1229" s="14">
        <f t="shared" si="78"/>
        <v>41858.291666666664</v>
      </c>
      <c r="T1229" s="14">
        <f t="shared" si="79"/>
        <v>41827.919166666667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6"/>
        <v>29.299999999999997</v>
      </c>
      <c r="P1230" s="6">
        <f t="shared" si="77"/>
        <v>61.041666666666664</v>
      </c>
      <c r="Q1230" t="s">
        <v>8325</v>
      </c>
      <c r="R1230" s="10" t="s">
        <v>8340</v>
      </c>
      <c r="S1230" s="14">
        <f t="shared" si="78"/>
        <v>40814.729259259257</v>
      </c>
      <c r="T1230" s="14">
        <f t="shared" si="79"/>
        <v>40754.729259259257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6"/>
        <v>0.90909090909090906</v>
      </c>
      <c r="P1231" s="6">
        <f t="shared" si="77"/>
        <v>25</v>
      </c>
      <c r="Q1231" t="s">
        <v>8325</v>
      </c>
      <c r="R1231" s="10" t="s">
        <v>8340</v>
      </c>
      <c r="S1231" s="14">
        <f t="shared" si="78"/>
        <v>41015.666666666664</v>
      </c>
      <c r="T1231" s="14">
        <f t="shared" si="79"/>
        <v>40985.459803240738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6"/>
        <v>0</v>
      </c>
      <c r="P1232" s="6" t="e">
        <f t="shared" si="77"/>
        <v>#DIV/0!</v>
      </c>
      <c r="Q1232" t="s">
        <v>8325</v>
      </c>
      <c r="R1232" s="10" t="s">
        <v>8340</v>
      </c>
      <c r="S1232" s="14">
        <f t="shared" si="78"/>
        <v>40598.972569444442</v>
      </c>
      <c r="T1232" s="14">
        <f t="shared" si="79"/>
        <v>40568.972569444442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6"/>
        <v>0</v>
      </c>
      <c r="P1233" s="6" t="e">
        <f t="shared" si="77"/>
        <v>#DIV/0!</v>
      </c>
      <c r="Q1233" t="s">
        <v>8325</v>
      </c>
      <c r="R1233" s="10" t="s">
        <v>8340</v>
      </c>
      <c r="S1233" s="14">
        <f t="shared" si="78"/>
        <v>42244.041666666672</v>
      </c>
      <c r="T1233" s="14">
        <f t="shared" si="79"/>
        <v>42193.941759259258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6"/>
        <v>0.8</v>
      </c>
      <c r="P1234" s="6">
        <f t="shared" si="77"/>
        <v>40</v>
      </c>
      <c r="Q1234" t="s">
        <v>8325</v>
      </c>
      <c r="R1234" s="10" t="s">
        <v>8340</v>
      </c>
      <c r="S1234" s="14">
        <f t="shared" si="78"/>
        <v>41553.848032407412</v>
      </c>
      <c r="T1234" s="14">
        <f t="shared" si="79"/>
        <v>41506.848032407412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6"/>
        <v>11.600000000000001</v>
      </c>
      <c r="P1235" s="6">
        <f t="shared" si="77"/>
        <v>19.333333333333332</v>
      </c>
      <c r="Q1235" t="s">
        <v>8325</v>
      </c>
      <c r="R1235" s="10" t="s">
        <v>8340</v>
      </c>
      <c r="S1235" s="14">
        <f t="shared" si="78"/>
        <v>40960.948773148149</v>
      </c>
      <c r="T1235" s="14">
        <f t="shared" si="79"/>
        <v>40939.948773148149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6"/>
        <v>0</v>
      </c>
      <c r="P1236" s="6" t="e">
        <f t="shared" si="77"/>
        <v>#DIV/0!</v>
      </c>
      <c r="Q1236" t="s">
        <v>8325</v>
      </c>
      <c r="R1236" s="10" t="s">
        <v>8340</v>
      </c>
      <c r="S1236" s="14">
        <f t="shared" si="78"/>
        <v>42037.788680555561</v>
      </c>
      <c r="T1236" s="14">
        <f t="shared" si="79"/>
        <v>42007.788680555561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6"/>
        <v>2.7873639500929119</v>
      </c>
      <c r="P1237" s="6">
        <f t="shared" si="77"/>
        <v>35</v>
      </c>
      <c r="Q1237" t="s">
        <v>8325</v>
      </c>
      <c r="R1237" s="10" t="s">
        <v>8340</v>
      </c>
      <c r="S1237" s="14">
        <f t="shared" si="78"/>
        <v>41623.135405092595</v>
      </c>
      <c r="T1237" s="14">
        <f t="shared" si="79"/>
        <v>41583.135405092595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6"/>
        <v>0</v>
      </c>
      <c r="P1238" s="6" t="e">
        <f t="shared" si="77"/>
        <v>#DIV/0!</v>
      </c>
      <c r="Q1238" t="s">
        <v>8325</v>
      </c>
      <c r="R1238" s="10" t="s">
        <v>8340</v>
      </c>
      <c r="S1238" s="14">
        <f t="shared" si="78"/>
        <v>41118.666666666664</v>
      </c>
      <c r="T1238" s="14">
        <f t="shared" si="79"/>
        <v>41110.680138888885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6"/>
        <v>0</v>
      </c>
      <c r="P1239" s="6" t="e">
        <f t="shared" si="77"/>
        <v>#DIV/0!</v>
      </c>
      <c r="Q1239" t="s">
        <v>8325</v>
      </c>
      <c r="R1239" s="10" t="s">
        <v>8340</v>
      </c>
      <c r="S1239" s="14">
        <f t="shared" si="78"/>
        <v>41145.283159722225</v>
      </c>
      <c r="T1239" s="14">
        <f t="shared" si="79"/>
        <v>41125.283159722225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6"/>
        <v>17.8</v>
      </c>
      <c r="P1240" s="6">
        <f t="shared" si="77"/>
        <v>59.333333333333336</v>
      </c>
      <c r="Q1240" t="s">
        <v>8325</v>
      </c>
      <c r="R1240" s="10" t="s">
        <v>8340</v>
      </c>
      <c r="S1240" s="14">
        <f t="shared" si="78"/>
        <v>40761.61037037037</v>
      </c>
      <c r="T1240" s="14">
        <f t="shared" si="79"/>
        <v>40731.61037037037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6"/>
        <v>0</v>
      </c>
      <c r="P1241" s="6" t="e">
        <f t="shared" si="77"/>
        <v>#DIV/0!</v>
      </c>
      <c r="Q1241" t="s">
        <v>8325</v>
      </c>
      <c r="R1241" s="10" t="s">
        <v>8340</v>
      </c>
      <c r="S1241" s="14">
        <f t="shared" si="78"/>
        <v>40913.962581018517</v>
      </c>
      <c r="T1241" s="14">
        <f t="shared" si="79"/>
        <v>40883.962581018517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6"/>
        <v>3.0124999999999997</v>
      </c>
      <c r="P1242" s="6">
        <f t="shared" si="77"/>
        <v>30.125</v>
      </c>
      <c r="Q1242" t="s">
        <v>8325</v>
      </c>
      <c r="R1242" s="10" t="s">
        <v>8340</v>
      </c>
      <c r="S1242" s="14">
        <f t="shared" si="78"/>
        <v>41467.910416666666</v>
      </c>
      <c r="T1242" s="14">
        <f t="shared" si="79"/>
        <v>41409.040011574078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6"/>
        <v>50.739999999999995</v>
      </c>
      <c r="P1243" s="6">
        <f t="shared" si="77"/>
        <v>74.617647058823536</v>
      </c>
      <c r="Q1243" t="s">
        <v>8325</v>
      </c>
      <c r="R1243" s="10" t="s">
        <v>8340</v>
      </c>
      <c r="S1243" s="14">
        <f t="shared" si="78"/>
        <v>41946.249305555553</v>
      </c>
      <c r="T1243" s="14">
        <f t="shared" si="79"/>
        <v>41923.837731481479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6"/>
        <v>0.54884742041712409</v>
      </c>
      <c r="P1244" s="6">
        <f t="shared" si="77"/>
        <v>5</v>
      </c>
      <c r="Q1244" t="s">
        <v>8325</v>
      </c>
      <c r="R1244" s="10" t="s">
        <v>8340</v>
      </c>
      <c r="S1244" s="14">
        <f t="shared" si="78"/>
        <v>40797.554166666669</v>
      </c>
      <c r="T1244" s="14">
        <f t="shared" si="79"/>
        <v>40782.165532407409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6"/>
        <v>14.091666666666667</v>
      </c>
      <c r="P1245" s="6">
        <f t="shared" si="77"/>
        <v>44.5</v>
      </c>
      <c r="Q1245" t="s">
        <v>8325</v>
      </c>
      <c r="R1245" s="10" t="s">
        <v>8340</v>
      </c>
      <c r="S1245" s="14">
        <f t="shared" si="78"/>
        <v>40732.875</v>
      </c>
      <c r="T1245" s="14">
        <f t="shared" si="79"/>
        <v>40671.879293981481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6"/>
        <v>103.8</v>
      </c>
      <c r="P1246" s="6">
        <f t="shared" si="77"/>
        <v>46.133333333333333</v>
      </c>
      <c r="Q1246" t="s">
        <v>8325</v>
      </c>
      <c r="R1246" s="10" t="s">
        <v>8326</v>
      </c>
      <c r="S1246" s="14">
        <f t="shared" si="78"/>
        <v>41386.875</v>
      </c>
      <c r="T1246" s="14">
        <f t="shared" si="79"/>
        <v>41355.825497685182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6"/>
        <v>120.24999999999999</v>
      </c>
      <c r="P1247" s="6">
        <f t="shared" si="77"/>
        <v>141.47058823529412</v>
      </c>
      <c r="Q1247" t="s">
        <v>8325</v>
      </c>
      <c r="R1247" s="10" t="s">
        <v>8326</v>
      </c>
      <c r="S1247" s="14">
        <f t="shared" si="78"/>
        <v>41804.599930555552</v>
      </c>
      <c r="T1247" s="14">
        <f t="shared" si="79"/>
        <v>41774.599930555552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6"/>
        <v>117</v>
      </c>
      <c r="P1248" s="6">
        <f t="shared" si="77"/>
        <v>75.483870967741936</v>
      </c>
      <c r="Q1248" t="s">
        <v>8325</v>
      </c>
      <c r="R1248" s="10" t="s">
        <v>8326</v>
      </c>
      <c r="S1248" s="14">
        <f t="shared" si="78"/>
        <v>40883.085057870368</v>
      </c>
      <c r="T1248" s="14">
        <f t="shared" si="79"/>
        <v>40838.043391203704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6"/>
        <v>122.14285714285715</v>
      </c>
      <c r="P1249" s="6">
        <f t="shared" si="77"/>
        <v>85.5</v>
      </c>
      <c r="Q1249" t="s">
        <v>8325</v>
      </c>
      <c r="R1249" s="10" t="s">
        <v>8326</v>
      </c>
      <c r="S1249" s="14">
        <f t="shared" si="78"/>
        <v>41400.292303240742</v>
      </c>
      <c r="T1249" s="14">
        <f t="shared" si="79"/>
        <v>41370.292303240742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6"/>
        <v>151.63999999999999</v>
      </c>
      <c r="P1250" s="6">
        <f t="shared" si="77"/>
        <v>64.254237288135599</v>
      </c>
      <c r="Q1250" t="s">
        <v>8325</v>
      </c>
      <c r="R1250" s="10" t="s">
        <v>8326</v>
      </c>
      <c r="S1250" s="14">
        <f t="shared" si="78"/>
        <v>41803.290972222225</v>
      </c>
      <c r="T1250" s="14">
        <f t="shared" si="79"/>
        <v>41767.656863425924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6"/>
        <v>104.44</v>
      </c>
      <c r="P1251" s="6">
        <f t="shared" si="77"/>
        <v>64.46913580246914</v>
      </c>
      <c r="Q1251" t="s">
        <v>8325</v>
      </c>
      <c r="R1251" s="10" t="s">
        <v>8326</v>
      </c>
      <c r="S1251" s="14">
        <f t="shared" si="78"/>
        <v>41097.74086805556</v>
      </c>
      <c r="T1251" s="14">
        <f t="shared" si="79"/>
        <v>41067.74086805556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6"/>
        <v>200.15333333333331</v>
      </c>
      <c r="P1252" s="6">
        <f t="shared" si="77"/>
        <v>118.2007874015748</v>
      </c>
      <c r="Q1252" t="s">
        <v>8325</v>
      </c>
      <c r="R1252" s="10" t="s">
        <v>8326</v>
      </c>
      <c r="S1252" s="14">
        <f t="shared" si="78"/>
        <v>41888.64271990741</v>
      </c>
      <c r="T1252" s="14">
        <f t="shared" si="79"/>
        <v>41843.64271990741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6"/>
        <v>101.8</v>
      </c>
      <c r="P1253" s="6">
        <f t="shared" si="77"/>
        <v>82.540540540540547</v>
      </c>
      <c r="Q1253" t="s">
        <v>8325</v>
      </c>
      <c r="R1253" s="10" t="s">
        <v>8326</v>
      </c>
      <c r="S1253" s="14">
        <f t="shared" si="78"/>
        <v>40811.814432870371</v>
      </c>
      <c r="T1253" s="14">
        <f t="shared" si="79"/>
        <v>40751.814432870371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6"/>
        <v>137.65714285714284</v>
      </c>
      <c r="P1254" s="6">
        <f t="shared" si="77"/>
        <v>34.170212765957444</v>
      </c>
      <c r="Q1254" t="s">
        <v>8325</v>
      </c>
      <c r="R1254" s="10" t="s">
        <v>8326</v>
      </c>
      <c r="S1254" s="14">
        <f t="shared" si="78"/>
        <v>41571.988067129627</v>
      </c>
      <c r="T1254" s="14">
        <f t="shared" si="79"/>
        <v>41543.988067129627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6"/>
        <v>303833.2</v>
      </c>
      <c r="P1255" s="6">
        <f t="shared" si="77"/>
        <v>42.73322081575246</v>
      </c>
      <c r="Q1255" t="s">
        <v>8325</v>
      </c>
      <c r="R1255" s="10" t="s">
        <v>8326</v>
      </c>
      <c r="S1255" s="14">
        <f t="shared" si="78"/>
        <v>41885.783645833333</v>
      </c>
      <c r="T1255" s="14">
        <f t="shared" si="79"/>
        <v>41855.783645833333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6"/>
        <v>198.85074626865671</v>
      </c>
      <c r="P1256" s="6">
        <f t="shared" si="77"/>
        <v>94.489361702127653</v>
      </c>
      <c r="Q1256" t="s">
        <v>8325</v>
      </c>
      <c r="R1256" s="10" t="s">
        <v>8326</v>
      </c>
      <c r="S1256" s="14">
        <f t="shared" si="78"/>
        <v>40544.207638888889</v>
      </c>
      <c r="T1256" s="14">
        <f t="shared" si="79"/>
        <v>40487.621365740742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6"/>
        <v>202.36666666666667</v>
      </c>
      <c r="P1257" s="6">
        <f t="shared" si="77"/>
        <v>55.697247706422019</v>
      </c>
      <c r="Q1257" t="s">
        <v>8325</v>
      </c>
      <c r="R1257" s="10" t="s">
        <v>8326</v>
      </c>
      <c r="S1257" s="14">
        <f t="shared" si="78"/>
        <v>41609.887175925927</v>
      </c>
      <c r="T1257" s="14">
        <f t="shared" si="79"/>
        <v>41579.845509259263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6"/>
        <v>117.96376666666666</v>
      </c>
      <c r="P1258" s="6">
        <f t="shared" si="77"/>
        <v>98.030831024930734</v>
      </c>
      <c r="Q1258" t="s">
        <v>8325</v>
      </c>
      <c r="R1258" s="10" t="s">
        <v>8326</v>
      </c>
      <c r="S1258" s="14">
        <f t="shared" si="78"/>
        <v>40951.919340277782</v>
      </c>
      <c r="T1258" s="14">
        <f t="shared" si="79"/>
        <v>40921.919340277782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6"/>
        <v>294.72727272727275</v>
      </c>
      <c r="P1259" s="6">
        <f t="shared" si="77"/>
        <v>92.102272727272734</v>
      </c>
      <c r="Q1259" t="s">
        <v>8325</v>
      </c>
      <c r="R1259" s="10" t="s">
        <v>8326</v>
      </c>
      <c r="S1259" s="14">
        <f t="shared" si="78"/>
        <v>40636.043865740743</v>
      </c>
      <c r="T1259" s="14">
        <f t="shared" si="79"/>
        <v>40587.085532407407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6"/>
        <v>213.14633333333336</v>
      </c>
      <c r="P1260" s="6">
        <f t="shared" si="77"/>
        <v>38.175462686567165</v>
      </c>
      <c r="Q1260" t="s">
        <v>8325</v>
      </c>
      <c r="R1260" s="10" t="s">
        <v>8326</v>
      </c>
      <c r="S1260" s="14">
        <f t="shared" si="78"/>
        <v>41517.611250000002</v>
      </c>
      <c r="T1260" s="14">
        <f t="shared" si="79"/>
        <v>41487.611250000002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6"/>
        <v>104.24</v>
      </c>
      <c r="P1261" s="6">
        <f t="shared" si="77"/>
        <v>27.145833333333332</v>
      </c>
      <c r="Q1261" t="s">
        <v>8325</v>
      </c>
      <c r="R1261" s="10" t="s">
        <v>8326</v>
      </c>
      <c r="S1261" s="14">
        <f t="shared" si="78"/>
        <v>41799.165972222225</v>
      </c>
      <c r="T1261" s="14">
        <f t="shared" si="79"/>
        <v>41766.970648148148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6"/>
        <v>113.66666666666667</v>
      </c>
      <c r="P1262" s="6">
        <f t="shared" si="77"/>
        <v>50.689189189189186</v>
      </c>
      <c r="Q1262" t="s">
        <v>8325</v>
      </c>
      <c r="R1262" s="10" t="s">
        <v>8326</v>
      </c>
      <c r="S1262" s="14">
        <f t="shared" si="78"/>
        <v>41696.842824074076</v>
      </c>
      <c r="T1262" s="14">
        <f t="shared" si="79"/>
        <v>41666.842824074076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6"/>
        <v>101.25</v>
      </c>
      <c r="P1263" s="6">
        <f t="shared" si="77"/>
        <v>38.942307692307693</v>
      </c>
      <c r="Q1263" t="s">
        <v>8325</v>
      </c>
      <c r="R1263" s="10" t="s">
        <v>8326</v>
      </c>
      <c r="S1263" s="14">
        <f t="shared" si="78"/>
        <v>41668.342905092592</v>
      </c>
      <c r="T1263" s="14">
        <f t="shared" si="79"/>
        <v>41638.342905092592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6"/>
        <v>125.41538461538462</v>
      </c>
      <c r="P1264" s="6">
        <f t="shared" si="77"/>
        <v>77.638095238095232</v>
      </c>
      <c r="Q1264" t="s">
        <v>8325</v>
      </c>
      <c r="R1264" s="10" t="s">
        <v>8326</v>
      </c>
      <c r="S1264" s="14">
        <f t="shared" si="78"/>
        <v>41686.762638888889</v>
      </c>
      <c r="T1264" s="14">
        <f t="shared" si="79"/>
        <v>41656.762638888889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6"/>
        <v>119</v>
      </c>
      <c r="P1265" s="6">
        <f t="shared" si="77"/>
        <v>43.536585365853661</v>
      </c>
      <c r="Q1265" t="s">
        <v>8325</v>
      </c>
      <c r="R1265" s="10" t="s">
        <v>8326</v>
      </c>
      <c r="S1265" s="14">
        <f t="shared" si="78"/>
        <v>41727.041666666664</v>
      </c>
      <c r="T1265" s="14">
        <f t="shared" si="79"/>
        <v>41692.084143518521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6"/>
        <v>166.46153846153845</v>
      </c>
      <c r="P1266" s="6">
        <f t="shared" si="77"/>
        <v>31.823529411764707</v>
      </c>
      <c r="Q1266" t="s">
        <v>8325</v>
      </c>
      <c r="R1266" s="10" t="s">
        <v>8326</v>
      </c>
      <c r="S1266" s="14">
        <f t="shared" si="78"/>
        <v>41576.662997685184</v>
      </c>
      <c r="T1266" s="14">
        <f t="shared" si="79"/>
        <v>41547.662997685184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6"/>
        <v>119.14771428571429</v>
      </c>
      <c r="P1267" s="6">
        <f t="shared" si="77"/>
        <v>63.184393939393942</v>
      </c>
      <c r="Q1267" t="s">
        <v>8325</v>
      </c>
      <c r="R1267" s="10" t="s">
        <v>8326</v>
      </c>
      <c r="S1267" s="14">
        <f t="shared" si="78"/>
        <v>40512.655266203699</v>
      </c>
      <c r="T1267" s="14">
        <f t="shared" si="79"/>
        <v>40465.655266203699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6"/>
        <v>100.47368421052632</v>
      </c>
      <c r="P1268" s="6">
        <f t="shared" si="77"/>
        <v>190.9</v>
      </c>
      <c r="Q1268" t="s">
        <v>8325</v>
      </c>
      <c r="R1268" s="10" t="s">
        <v>8326</v>
      </c>
      <c r="S1268" s="14">
        <f t="shared" si="78"/>
        <v>41650.87667824074</v>
      </c>
      <c r="T1268" s="14">
        <f t="shared" si="79"/>
        <v>41620.87667824074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6"/>
        <v>101.8</v>
      </c>
      <c r="P1269" s="6">
        <f t="shared" si="77"/>
        <v>140.85534591194968</v>
      </c>
      <c r="Q1269" t="s">
        <v>8325</v>
      </c>
      <c r="R1269" s="10" t="s">
        <v>8326</v>
      </c>
      <c r="S1269" s="14">
        <f t="shared" si="78"/>
        <v>41479.585162037038</v>
      </c>
      <c r="T1269" s="14">
        <f t="shared" si="79"/>
        <v>41449.585162037038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6"/>
        <v>116.66666666666667</v>
      </c>
      <c r="P1270" s="6">
        <f t="shared" si="77"/>
        <v>76.92307692307692</v>
      </c>
      <c r="Q1270" t="s">
        <v>8325</v>
      </c>
      <c r="R1270" s="10" t="s">
        <v>8326</v>
      </c>
      <c r="S1270" s="14">
        <f t="shared" si="78"/>
        <v>41537.845451388886</v>
      </c>
      <c r="T1270" s="14">
        <f t="shared" si="79"/>
        <v>41507.845451388886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6"/>
        <v>108.64893617021276</v>
      </c>
      <c r="P1271" s="6">
        <f t="shared" si="77"/>
        <v>99.15533980582525</v>
      </c>
      <c r="Q1271" t="s">
        <v>8325</v>
      </c>
      <c r="R1271" s="10" t="s">
        <v>8326</v>
      </c>
      <c r="S1271" s="14">
        <f t="shared" si="78"/>
        <v>42476</v>
      </c>
      <c r="T1271" s="14">
        <f t="shared" si="79"/>
        <v>42445.823055555549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6"/>
        <v>114.72</v>
      </c>
      <c r="P1272" s="6">
        <f t="shared" si="77"/>
        <v>67.881656804733723</v>
      </c>
      <c r="Q1272" t="s">
        <v>8325</v>
      </c>
      <c r="R1272" s="10" t="s">
        <v>8326</v>
      </c>
      <c r="S1272" s="14">
        <f t="shared" si="78"/>
        <v>40993.815300925926</v>
      </c>
      <c r="T1272" s="14">
        <f t="shared" si="79"/>
        <v>40933.856967592597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6"/>
        <v>101.8</v>
      </c>
      <c r="P1273" s="6">
        <f t="shared" si="77"/>
        <v>246.29032258064515</v>
      </c>
      <c r="Q1273" t="s">
        <v>8325</v>
      </c>
      <c r="R1273" s="10" t="s">
        <v>8326</v>
      </c>
      <c r="S1273" s="14">
        <f t="shared" si="78"/>
        <v>41591.725219907406</v>
      </c>
      <c r="T1273" s="14">
        <f t="shared" si="79"/>
        <v>41561.683553240742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6"/>
        <v>106</v>
      </c>
      <c r="P1274" s="6">
        <f t="shared" si="77"/>
        <v>189.28571428571428</v>
      </c>
      <c r="Q1274" t="s">
        <v>8325</v>
      </c>
      <c r="R1274" s="10" t="s">
        <v>8326</v>
      </c>
      <c r="S1274" s="14">
        <f t="shared" si="78"/>
        <v>40344.166666666664</v>
      </c>
      <c r="T1274" s="14">
        <f t="shared" si="79"/>
        <v>40274.745127314818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6"/>
        <v>103.49999999999999</v>
      </c>
      <c r="P1275" s="6">
        <f t="shared" si="77"/>
        <v>76.666666666666671</v>
      </c>
      <c r="Q1275" t="s">
        <v>8325</v>
      </c>
      <c r="R1275" s="10" t="s">
        <v>8326</v>
      </c>
      <c r="S1275" s="14">
        <f t="shared" si="78"/>
        <v>41882.730219907404</v>
      </c>
      <c r="T1275" s="14">
        <f t="shared" si="79"/>
        <v>41852.730219907404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6"/>
        <v>154.97535999999999</v>
      </c>
      <c r="P1276" s="6">
        <f t="shared" si="77"/>
        <v>82.963254817987149</v>
      </c>
      <c r="Q1276" t="s">
        <v>8325</v>
      </c>
      <c r="R1276" s="10" t="s">
        <v>8326</v>
      </c>
      <c r="S1276" s="14">
        <f t="shared" si="78"/>
        <v>41151.690104166664</v>
      </c>
      <c r="T1276" s="14">
        <f t="shared" si="79"/>
        <v>41116.690104166664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6"/>
        <v>162.14066666666668</v>
      </c>
      <c r="P1277" s="6">
        <f t="shared" si="77"/>
        <v>62.522107969151669</v>
      </c>
      <c r="Q1277" t="s">
        <v>8325</v>
      </c>
      <c r="R1277" s="10" t="s">
        <v>8326</v>
      </c>
      <c r="S1277" s="14">
        <f t="shared" si="78"/>
        <v>41493.867905092593</v>
      </c>
      <c r="T1277" s="14">
        <f t="shared" si="79"/>
        <v>41458.867905092593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6"/>
        <v>104.42100000000001</v>
      </c>
      <c r="P1278" s="6">
        <f t="shared" si="77"/>
        <v>46.06808823529412</v>
      </c>
      <c r="Q1278" t="s">
        <v>8325</v>
      </c>
      <c r="R1278" s="10" t="s">
        <v>8326</v>
      </c>
      <c r="S1278" s="14">
        <f t="shared" si="78"/>
        <v>40057.166666666664</v>
      </c>
      <c r="T1278" s="14">
        <f t="shared" si="79"/>
        <v>40007.704247685186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6"/>
        <v>106.12433333333333</v>
      </c>
      <c r="P1279" s="6">
        <f t="shared" si="77"/>
        <v>38.543946731234868</v>
      </c>
      <c r="Q1279" t="s">
        <v>8325</v>
      </c>
      <c r="R1279" s="10" t="s">
        <v>8326</v>
      </c>
      <c r="S1279" s="14">
        <f t="shared" si="78"/>
        <v>41156.561886574076</v>
      </c>
      <c r="T1279" s="14">
        <f t="shared" si="79"/>
        <v>41121.561886574076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6"/>
        <v>154.93846153846152</v>
      </c>
      <c r="P1280" s="6">
        <f t="shared" si="77"/>
        <v>53.005263157894738</v>
      </c>
      <c r="Q1280" t="s">
        <v>8325</v>
      </c>
      <c r="R1280" s="10" t="s">
        <v>8326</v>
      </c>
      <c r="S1280" s="14">
        <f t="shared" si="78"/>
        <v>41815.083333333336</v>
      </c>
      <c r="T1280" s="14">
        <f t="shared" si="79"/>
        <v>41786.555162037039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6"/>
        <v>110.77157238734421</v>
      </c>
      <c r="P1281" s="6">
        <f t="shared" si="77"/>
        <v>73.355396825396824</v>
      </c>
      <c r="Q1281" t="s">
        <v>8325</v>
      </c>
      <c r="R1281" s="10" t="s">
        <v>8326</v>
      </c>
      <c r="S1281" s="14">
        <f t="shared" si="78"/>
        <v>41722.057523148149</v>
      </c>
      <c r="T1281" s="14">
        <f t="shared" si="79"/>
        <v>41682.099189814813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ref="O1282:O1345" si="80">E1282/D1282*100</f>
        <v>110.91186666666665</v>
      </c>
      <c r="P1282" s="6">
        <f t="shared" ref="P1282:P1345" si="81">AVERAGE(E1282/L1282)</f>
        <v>127.97523076923076</v>
      </c>
      <c r="Q1282" t="s">
        <v>8325</v>
      </c>
      <c r="R1282" s="10" t="s">
        <v>8326</v>
      </c>
      <c r="S1282" s="14">
        <f t="shared" ref="S1282:S1345" si="82">(((I1282/60)/60)/24)+DATE(1970,1,1)</f>
        <v>40603.757569444446</v>
      </c>
      <c r="T1282" s="14">
        <f t="shared" ref="T1282:T1345" si="83">(((J1282/60)/60)/24)+DATE(1970,1,1)</f>
        <v>40513.757569444446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si="80"/>
        <v>110.71428571428572</v>
      </c>
      <c r="P1283" s="6">
        <f t="shared" si="81"/>
        <v>104.72972972972973</v>
      </c>
      <c r="Q1283" t="s">
        <v>8325</v>
      </c>
      <c r="R1283" s="10" t="s">
        <v>8326</v>
      </c>
      <c r="S1283" s="14">
        <f t="shared" si="82"/>
        <v>41483.743472222224</v>
      </c>
      <c r="T1283" s="14">
        <f t="shared" si="83"/>
        <v>41463.743472222224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0"/>
        <v>123.61333333333333</v>
      </c>
      <c r="P1284" s="6">
        <f t="shared" si="81"/>
        <v>67.671532846715323</v>
      </c>
      <c r="Q1284" t="s">
        <v>8325</v>
      </c>
      <c r="R1284" s="10" t="s">
        <v>8326</v>
      </c>
      <c r="S1284" s="14">
        <f t="shared" si="82"/>
        <v>41617.207638888889</v>
      </c>
      <c r="T1284" s="14">
        <f t="shared" si="83"/>
        <v>41586.475173611114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0"/>
        <v>211.05</v>
      </c>
      <c r="P1285" s="6">
        <f t="shared" si="81"/>
        <v>95.931818181818187</v>
      </c>
      <c r="Q1285" t="s">
        <v>8325</v>
      </c>
      <c r="R1285" s="10" t="s">
        <v>8326</v>
      </c>
      <c r="S1285" s="14">
        <f t="shared" si="82"/>
        <v>41344.166666666664</v>
      </c>
      <c r="T1285" s="14">
        <f t="shared" si="83"/>
        <v>41320.717465277776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0"/>
        <v>101</v>
      </c>
      <c r="P1286" s="6">
        <f t="shared" si="81"/>
        <v>65.161290322580641</v>
      </c>
      <c r="Q1286" t="s">
        <v>8317</v>
      </c>
      <c r="R1286" s="10" t="s">
        <v>8318</v>
      </c>
      <c r="S1286" s="14">
        <f t="shared" si="82"/>
        <v>42735.707638888889</v>
      </c>
      <c r="T1286" s="14">
        <f t="shared" si="83"/>
        <v>42712.23474537037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0"/>
        <v>101.64999999999999</v>
      </c>
      <c r="P1287" s="6">
        <f t="shared" si="81"/>
        <v>32.269841269841272</v>
      </c>
      <c r="Q1287" t="s">
        <v>8317</v>
      </c>
      <c r="R1287" s="10" t="s">
        <v>8318</v>
      </c>
      <c r="S1287" s="14">
        <f t="shared" si="82"/>
        <v>42175.583043981482</v>
      </c>
      <c r="T1287" s="14">
        <f t="shared" si="83"/>
        <v>42160.583043981482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0"/>
        <v>108.33333333333333</v>
      </c>
      <c r="P1288" s="6">
        <f t="shared" si="81"/>
        <v>81.25</v>
      </c>
      <c r="Q1288" t="s">
        <v>8317</v>
      </c>
      <c r="R1288" s="10" t="s">
        <v>8318</v>
      </c>
      <c r="S1288" s="14">
        <f t="shared" si="82"/>
        <v>42052.583333333328</v>
      </c>
      <c r="T1288" s="14">
        <f t="shared" si="83"/>
        <v>42039.384571759263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0"/>
        <v>242</v>
      </c>
      <c r="P1289" s="6">
        <f t="shared" si="81"/>
        <v>24.2</v>
      </c>
      <c r="Q1289" t="s">
        <v>8317</v>
      </c>
      <c r="R1289" s="10" t="s">
        <v>8318</v>
      </c>
      <c r="S1289" s="14">
        <f t="shared" si="82"/>
        <v>42167.621018518519</v>
      </c>
      <c r="T1289" s="14">
        <f t="shared" si="83"/>
        <v>42107.621018518519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0"/>
        <v>100.44999999999999</v>
      </c>
      <c r="P1290" s="6">
        <f t="shared" si="81"/>
        <v>65.868852459016395</v>
      </c>
      <c r="Q1290" t="s">
        <v>8317</v>
      </c>
      <c r="R1290" s="10" t="s">
        <v>8318</v>
      </c>
      <c r="S1290" s="14">
        <f t="shared" si="82"/>
        <v>42592.166666666672</v>
      </c>
      <c r="T1290" s="14">
        <f t="shared" si="83"/>
        <v>42561.154664351852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0"/>
        <v>125.06666666666666</v>
      </c>
      <c r="P1291" s="6">
        <f t="shared" si="81"/>
        <v>36.07692307692308</v>
      </c>
      <c r="Q1291" t="s">
        <v>8317</v>
      </c>
      <c r="R1291" s="10" t="s">
        <v>8318</v>
      </c>
      <c r="S1291" s="14">
        <f t="shared" si="82"/>
        <v>42739.134780092587</v>
      </c>
      <c r="T1291" s="14">
        <f t="shared" si="83"/>
        <v>42709.134780092587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0"/>
        <v>108.57142857142857</v>
      </c>
      <c r="P1292" s="6">
        <f t="shared" si="81"/>
        <v>44.186046511627907</v>
      </c>
      <c r="Q1292" t="s">
        <v>8317</v>
      </c>
      <c r="R1292" s="10" t="s">
        <v>8318</v>
      </c>
      <c r="S1292" s="14">
        <f t="shared" si="82"/>
        <v>42117.290972222225</v>
      </c>
      <c r="T1292" s="14">
        <f t="shared" si="83"/>
        <v>42086.614942129629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0"/>
        <v>145.70000000000002</v>
      </c>
      <c r="P1293" s="6">
        <f t="shared" si="81"/>
        <v>104.07142857142857</v>
      </c>
      <c r="Q1293" t="s">
        <v>8317</v>
      </c>
      <c r="R1293" s="10" t="s">
        <v>8318</v>
      </c>
      <c r="S1293" s="14">
        <f t="shared" si="82"/>
        <v>42101.291666666672</v>
      </c>
      <c r="T1293" s="14">
        <f t="shared" si="83"/>
        <v>42064.652673611112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0"/>
        <v>110.00000000000001</v>
      </c>
      <c r="P1294" s="6">
        <f t="shared" si="81"/>
        <v>35.96153846153846</v>
      </c>
      <c r="Q1294" t="s">
        <v>8317</v>
      </c>
      <c r="R1294" s="10" t="s">
        <v>8318</v>
      </c>
      <c r="S1294" s="14">
        <f t="shared" si="82"/>
        <v>42283.957638888889</v>
      </c>
      <c r="T1294" s="14">
        <f t="shared" si="83"/>
        <v>42256.764212962968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0"/>
        <v>102.23333333333333</v>
      </c>
      <c r="P1295" s="6">
        <f t="shared" si="81"/>
        <v>127.79166666666667</v>
      </c>
      <c r="Q1295" t="s">
        <v>8317</v>
      </c>
      <c r="R1295" s="10" t="s">
        <v>8318</v>
      </c>
      <c r="S1295" s="14">
        <f t="shared" si="82"/>
        <v>42322.742719907401</v>
      </c>
      <c r="T1295" s="14">
        <f t="shared" si="83"/>
        <v>42292.701053240744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0"/>
        <v>122</v>
      </c>
      <c r="P1296" s="6">
        <f t="shared" si="81"/>
        <v>27.727272727272727</v>
      </c>
      <c r="Q1296" t="s">
        <v>8317</v>
      </c>
      <c r="R1296" s="10" t="s">
        <v>8318</v>
      </c>
      <c r="S1296" s="14">
        <f t="shared" si="82"/>
        <v>42296.458333333328</v>
      </c>
      <c r="T1296" s="14">
        <f t="shared" si="83"/>
        <v>42278.453668981485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0"/>
        <v>101.96000000000001</v>
      </c>
      <c r="P1297" s="6">
        <f t="shared" si="81"/>
        <v>39.828125</v>
      </c>
      <c r="Q1297" t="s">
        <v>8317</v>
      </c>
      <c r="R1297" s="10" t="s">
        <v>8318</v>
      </c>
      <c r="S1297" s="14">
        <f t="shared" si="82"/>
        <v>42214.708333333328</v>
      </c>
      <c r="T1297" s="14">
        <f t="shared" si="83"/>
        <v>42184.572881944448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0"/>
        <v>141.1764705882353</v>
      </c>
      <c r="P1298" s="6">
        <f t="shared" si="81"/>
        <v>52.173913043478258</v>
      </c>
      <c r="Q1298" t="s">
        <v>8317</v>
      </c>
      <c r="R1298" s="10" t="s">
        <v>8318</v>
      </c>
      <c r="S1298" s="14">
        <f t="shared" si="82"/>
        <v>42443.008946759262</v>
      </c>
      <c r="T1298" s="14">
        <f t="shared" si="83"/>
        <v>42423.050613425927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0"/>
        <v>109.52500000000001</v>
      </c>
      <c r="P1299" s="6">
        <f t="shared" si="81"/>
        <v>92.037815126050418</v>
      </c>
      <c r="Q1299" t="s">
        <v>8317</v>
      </c>
      <c r="R1299" s="10" t="s">
        <v>8318</v>
      </c>
      <c r="S1299" s="14">
        <f t="shared" si="82"/>
        <v>42491.747199074074</v>
      </c>
      <c r="T1299" s="14">
        <f t="shared" si="83"/>
        <v>42461.747199074074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0"/>
        <v>104.65</v>
      </c>
      <c r="P1300" s="6">
        <f t="shared" si="81"/>
        <v>63.424242424242422</v>
      </c>
      <c r="Q1300" t="s">
        <v>8317</v>
      </c>
      <c r="R1300" s="10" t="s">
        <v>8318</v>
      </c>
      <c r="S1300" s="14">
        <f t="shared" si="82"/>
        <v>42488.680925925932</v>
      </c>
      <c r="T1300" s="14">
        <f t="shared" si="83"/>
        <v>42458.680925925932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0"/>
        <v>124</v>
      </c>
      <c r="P1301" s="6">
        <f t="shared" si="81"/>
        <v>135.625</v>
      </c>
      <c r="Q1301" t="s">
        <v>8317</v>
      </c>
      <c r="R1301" s="10" t="s">
        <v>8318</v>
      </c>
      <c r="S1301" s="14">
        <f t="shared" si="82"/>
        <v>42199.814340277779</v>
      </c>
      <c r="T1301" s="14">
        <f t="shared" si="83"/>
        <v>42169.814340277779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0"/>
        <v>135</v>
      </c>
      <c r="P1302" s="6">
        <f t="shared" si="81"/>
        <v>168.75</v>
      </c>
      <c r="Q1302" t="s">
        <v>8317</v>
      </c>
      <c r="R1302" s="10" t="s">
        <v>8318</v>
      </c>
      <c r="S1302" s="14">
        <f t="shared" si="82"/>
        <v>42522.789583333331</v>
      </c>
      <c r="T1302" s="14">
        <f t="shared" si="83"/>
        <v>42483.675208333334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0"/>
        <v>102.75000000000001</v>
      </c>
      <c r="P1303" s="6">
        <f t="shared" si="81"/>
        <v>70.862068965517238</v>
      </c>
      <c r="Q1303" t="s">
        <v>8317</v>
      </c>
      <c r="R1303" s="10" t="s">
        <v>8318</v>
      </c>
      <c r="S1303" s="14">
        <f t="shared" si="82"/>
        <v>42206.125</v>
      </c>
      <c r="T1303" s="14">
        <f t="shared" si="83"/>
        <v>42195.749745370369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0"/>
        <v>100</v>
      </c>
      <c r="P1304" s="6">
        <f t="shared" si="81"/>
        <v>50</v>
      </c>
      <c r="Q1304" t="s">
        <v>8317</v>
      </c>
      <c r="R1304" s="10" t="s">
        <v>8318</v>
      </c>
      <c r="S1304" s="14">
        <f t="shared" si="82"/>
        <v>42705.099664351852</v>
      </c>
      <c r="T1304" s="14">
        <f t="shared" si="83"/>
        <v>42675.057997685188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0"/>
        <v>130.26085714285716</v>
      </c>
      <c r="P1305" s="6">
        <f t="shared" si="81"/>
        <v>42.214166666666671</v>
      </c>
      <c r="Q1305" t="s">
        <v>8317</v>
      </c>
      <c r="R1305" s="10" t="s">
        <v>8318</v>
      </c>
      <c r="S1305" s="14">
        <f t="shared" si="82"/>
        <v>42582.458333333328</v>
      </c>
      <c r="T1305" s="14">
        <f t="shared" si="83"/>
        <v>42566.441203703704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0"/>
        <v>39.627499999999998</v>
      </c>
      <c r="P1306" s="6">
        <f t="shared" si="81"/>
        <v>152.41346153846155</v>
      </c>
      <c r="Q1306" t="s">
        <v>8319</v>
      </c>
      <c r="R1306" s="10" t="s">
        <v>8321</v>
      </c>
      <c r="S1306" s="14">
        <f t="shared" si="82"/>
        <v>42807.152835648143</v>
      </c>
      <c r="T1306" s="14">
        <f t="shared" si="83"/>
        <v>42747.194502314815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0"/>
        <v>25.976666666666663</v>
      </c>
      <c r="P1307" s="6">
        <f t="shared" si="81"/>
        <v>90.616279069767444</v>
      </c>
      <c r="Q1307" t="s">
        <v>8319</v>
      </c>
      <c r="R1307" s="10" t="s">
        <v>8321</v>
      </c>
      <c r="S1307" s="14">
        <f t="shared" si="82"/>
        <v>42572.729166666672</v>
      </c>
      <c r="T1307" s="14">
        <f t="shared" si="83"/>
        <v>42543.665601851855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0"/>
        <v>65.24636363636364</v>
      </c>
      <c r="P1308" s="6">
        <f t="shared" si="81"/>
        <v>201.60393258426967</v>
      </c>
      <c r="Q1308" t="s">
        <v>8319</v>
      </c>
      <c r="R1308" s="10" t="s">
        <v>8321</v>
      </c>
      <c r="S1308" s="14">
        <f t="shared" si="82"/>
        <v>41977.457569444443</v>
      </c>
      <c r="T1308" s="14">
        <f t="shared" si="83"/>
        <v>41947.457569444443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0"/>
        <v>11.514000000000001</v>
      </c>
      <c r="P1309" s="6">
        <f t="shared" si="81"/>
        <v>127.93333333333334</v>
      </c>
      <c r="Q1309" t="s">
        <v>8319</v>
      </c>
      <c r="R1309" s="10" t="s">
        <v>8321</v>
      </c>
      <c r="S1309" s="14">
        <f t="shared" si="82"/>
        <v>42417.503229166665</v>
      </c>
      <c r="T1309" s="14">
        <f t="shared" si="83"/>
        <v>42387.503229166665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0"/>
        <v>11.360000000000001</v>
      </c>
      <c r="P1310" s="6">
        <f t="shared" si="81"/>
        <v>29.894736842105264</v>
      </c>
      <c r="Q1310" t="s">
        <v>8319</v>
      </c>
      <c r="R1310" s="10" t="s">
        <v>8321</v>
      </c>
      <c r="S1310" s="14">
        <f t="shared" si="82"/>
        <v>42651.613564814819</v>
      </c>
      <c r="T1310" s="14">
        <f t="shared" si="83"/>
        <v>42611.613564814819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0"/>
        <v>111.99130434782609</v>
      </c>
      <c r="P1311" s="6">
        <f t="shared" si="81"/>
        <v>367.97142857142859</v>
      </c>
      <c r="Q1311" t="s">
        <v>8319</v>
      </c>
      <c r="R1311" s="10" t="s">
        <v>8321</v>
      </c>
      <c r="S1311" s="14">
        <f t="shared" si="82"/>
        <v>42292.882731481484</v>
      </c>
      <c r="T1311" s="14">
        <f t="shared" si="83"/>
        <v>42257.882731481484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0"/>
        <v>15.5</v>
      </c>
      <c r="P1312" s="6">
        <f t="shared" si="81"/>
        <v>129.16666666666666</v>
      </c>
      <c r="Q1312" t="s">
        <v>8319</v>
      </c>
      <c r="R1312" s="10" t="s">
        <v>8321</v>
      </c>
      <c r="S1312" s="14">
        <f t="shared" si="82"/>
        <v>42601.667245370365</v>
      </c>
      <c r="T1312" s="14">
        <f t="shared" si="83"/>
        <v>42556.667245370365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0"/>
        <v>32.027999999999999</v>
      </c>
      <c r="P1313" s="6">
        <f t="shared" si="81"/>
        <v>800.7</v>
      </c>
      <c r="Q1313" t="s">
        <v>8319</v>
      </c>
      <c r="R1313" s="10" t="s">
        <v>8321</v>
      </c>
      <c r="S1313" s="14">
        <f t="shared" si="82"/>
        <v>42704.843969907408</v>
      </c>
      <c r="T1313" s="14">
        <f t="shared" si="83"/>
        <v>42669.802303240736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0"/>
        <v>0.60869565217391308</v>
      </c>
      <c r="P1314" s="6">
        <f t="shared" si="81"/>
        <v>28</v>
      </c>
      <c r="Q1314" t="s">
        <v>8319</v>
      </c>
      <c r="R1314" s="10" t="s">
        <v>8321</v>
      </c>
      <c r="S1314" s="14">
        <f t="shared" si="82"/>
        <v>42112.702800925923</v>
      </c>
      <c r="T1314" s="14">
        <f t="shared" si="83"/>
        <v>42082.702800925923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0"/>
        <v>31.114999999999998</v>
      </c>
      <c r="P1315" s="6">
        <f t="shared" si="81"/>
        <v>102.01639344262296</v>
      </c>
      <c r="Q1315" t="s">
        <v>8319</v>
      </c>
      <c r="R1315" s="10" t="s">
        <v>8321</v>
      </c>
      <c r="S1315" s="14">
        <f t="shared" si="82"/>
        <v>42432.709652777776</v>
      </c>
      <c r="T1315" s="14">
        <f t="shared" si="83"/>
        <v>42402.709652777776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0"/>
        <v>1.1266666666666667</v>
      </c>
      <c r="P1316" s="6">
        <f t="shared" si="81"/>
        <v>184.36363636363637</v>
      </c>
      <c r="Q1316" t="s">
        <v>8319</v>
      </c>
      <c r="R1316" s="10" t="s">
        <v>8321</v>
      </c>
      <c r="S1316" s="14">
        <f t="shared" si="82"/>
        <v>42664.669675925921</v>
      </c>
      <c r="T1316" s="14">
        <f t="shared" si="83"/>
        <v>42604.669675925921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0"/>
        <v>40.404000000000003</v>
      </c>
      <c r="P1317" s="6">
        <f t="shared" si="81"/>
        <v>162.91935483870967</v>
      </c>
      <c r="Q1317" t="s">
        <v>8319</v>
      </c>
      <c r="R1317" s="10" t="s">
        <v>8321</v>
      </c>
      <c r="S1317" s="14">
        <f t="shared" si="82"/>
        <v>42314.041666666672</v>
      </c>
      <c r="T1317" s="14">
        <f t="shared" si="83"/>
        <v>42278.498240740737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0"/>
        <v>1.3333333333333333E-3</v>
      </c>
      <c r="P1318" s="6">
        <f t="shared" si="81"/>
        <v>1</v>
      </c>
      <c r="Q1318" t="s">
        <v>8319</v>
      </c>
      <c r="R1318" s="10" t="s">
        <v>8321</v>
      </c>
      <c r="S1318" s="14">
        <f t="shared" si="82"/>
        <v>42428.961909722217</v>
      </c>
      <c r="T1318" s="14">
        <f t="shared" si="83"/>
        <v>42393.961909722217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0"/>
        <v>5.7334999999999994</v>
      </c>
      <c r="P1319" s="6">
        <f t="shared" si="81"/>
        <v>603.52631578947364</v>
      </c>
      <c r="Q1319" t="s">
        <v>8319</v>
      </c>
      <c r="R1319" s="10" t="s">
        <v>8321</v>
      </c>
      <c r="S1319" s="14">
        <f t="shared" si="82"/>
        <v>42572.583333333328</v>
      </c>
      <c r="T1319" s="14">
        <f t="shared" si="83"/>
        <v>42520.235486111109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0"/>
        <v>15.324999999999999</v>
      </c>
      <c r="P1320" s="6">
        <f t="shared" si="81"/>
        <v>45.407407407407405</v>
      </c>
      <c r="Q1320" t="s">
        <v>8319</v>
      </c>
      <c r="R1320" s="10" t="s">
        <v>8321</v>
      </c>
      <c r="S1320" s="14">
        <f t="shared" si="82"/>
        <v>42015.043657407412</v>
      </c>
      <c r="T1320" s="14">
        <f t="shared" si="83"/>
        <v>41985.043657407412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0"/>
        <v>15.103448275862069</v>
      </c>
      <c r="P1321" s="6">
        <f t="shared" si="81"/>
        <v>97.333333333333329</v>
      </c>
      <c r="Q1321" t="s">
        <v>8319</v>
      </c>
      <c r="R1321" s="10" t="s">
        <v>8321</v>
      </c>
      <c r="S1321" s="14">
        <f t="shared" si="82"/>
        <v>41831.666666666664</v>
      </c>
      <c r="T1321" s="14">
        <f t="shared" si="83"/>
        <v>41816.812094907407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0"/>
        <v>0.503</v>
      </c>
      <c r="P1322" s="6">
        <f t="shared" si="81"/>
        <v>167.66666666666666</v>
      </c>
      <c r="Q1322" t="s">
        <v>8319</v>
      </c>
      <c r="R1322" s="10" t="s">
        <v>8321</v>
      </c>
      <c r="S1322" s="14">
        <f t="shared" si="82"/>
        <v>42734.958333333328</v>
      </c>
      <c r="T1322" s="14">
        <f t="shared" si="83"/>
        <v>42705.690347222218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0"/>
        <v>1.3028138528138529</v>
      </c>
      <c r="P1323" s="6">
        <f t="shared" si="81"/>
        <v>859.85714285714289</v>
      </c>
      <c r="Q1323" t="s">
        <v>8319</v>
      </c>
      <c r="R1323" s="10" t="s">
        <v>8321</v>
      </c>
      <c r="S1323" s="14">
        <f t="shared" si="82"/>
        <v>42727.74927083333</v>
      </c>
      <c r="T1323" s="14">
        <f t="shared" si="83"/>
        <v>42697.74927083333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0"/>
        <v>0.30285714285714288</v>
      </c>
      <c r="P1324" s="6">
        <f t="shared" si="81"/>
        <v>26.5</v>
      </c>
      <c r="Q1324" t="s">
        <v>8319</v>
      </c>
      <c r="R1324" s="10" t="s">
        <v>8321</v>
      </c>
      <c r="S1324" s="14">
        <f t="shared" si="82"/>
        <v>42145.656539351854</v>
      </c>
      <c r="T1324" s="14">
        <f t="shared" si="83"/>
        <v>42115.656539351854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0"/>
        <v>8.8800000000000008</v>
      </c>
      <c r="P1325" s="6">
        <f t="shared" si="81"/>
        <v>30.272727272727273</v>
      </c>
      <c r="Q1325" t="s">
        <v>8319</v>
      </c>
      <c r="R1325" s="10" t="s">
        <v>8321</v>
      </c>
      <c r="S1325" s="14">
        <f t="shared" si="82"/>
        <v>42486.288194444445</v>
      </c>
      <c r="T1325" s="14">
        <f t="shared" si="83"/>
        <v>42451.698449074072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0"/>
        <v>9.84</v>
      </c>
      <c r="P1326" s="6">
        <f t="shared" si="81"/>
        <v>54.666666666666664</v>
      </c>
      <c r="Q1326" t="s">
        <v>8319</v>
      </c>
      <c r="R1326" s="10" t="s">
        <v>8321</v>
      </c>
      <c r="S1326" s="14">
        <f t="shared" si="82"/>
        <v>42656.633703703701</v>
      </c>
      <c r="T1326" s="14">
        <f t="shared" si="83"/>
        <v>42626.633703703701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0"/>
        <v>2.4299999999999997</v>
      </c>
      <c r="P1327" s="6">
        <f t="shared" si="81"/>
        <v>60.75</v>
      </c>
      <c r="Q1327" t="s">
        <v>8319</v>
      </c>
      <c r="R1327" s="10" t="s">
        <v>8321</v>
      </c>
      <c r="S1327" s="14">
        <f t="shared" si="82"/>
        <v>42734.086053240739</v>
      </c>
      <c r="T1327" s="14">
        <f t="shared" si="83"/>
        <v>42704.086053240739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0"/>
        <v>1.1299999999999999</v>
      </c>
      <c r="P1328" s="6">
        <f t="shared" si="81"/>
        <v>102.72727272727273</v>
      </c>
      <c r="Q1328" t="s">
        <v>8319</v>
      </c>
      <c r="R1328" s="10" t="s">
        <v>8321</v>
      </c>
      <c r="S1328" s="14">
        <f t="shared" si="82"/>
        <v>42019.791990740734</v>
      </c>
      <c r="T1328" s="14">
        <f t="shared" si="83"/>
        <v>41974.791990740734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0"/>
        <v>3.5520833333333335</v>
      </c>
      <c r="P1329" s="6">
        <f t="shared" si="81"/>
        <v>41.585365853658537</v>
      </c>
      <c r="Q1329" t="s">
        <v>8319</v>
      </c>
      <c r="R1329" s="10" t="s">
        <v>8321</v>
      </c>
      <c r="S1329" s="14">
        <f t="shared" si="82"/>
        <v>42153.678645833337</v>
      </c>
      <c r="T1329" s="14">
        <f t="shared" si="83"/>
        <v>42123.678645833337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0"/>
        <v>2.3306666666666667</v>
      </c>
      <c r="P1330" s="6">
        <f t="shared" si="81"/>
        <v>116.53333333333333</v>
      </c>
      <c r="Q1330" t="s">
        <v>8319</v>
      </c>
      <c r="R1330" s="10" t="s">
        <v>8321</v>
      </c>
      <c r="S1330" s="14">
        <f t="shared" si="82"/>
        <v>42657.642754629633</v>
      </c>
      <c r="T1330" s="14">
        <f t="shared" si="83"/>
        <v>42612.642754629633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0"/>
        <v>0.81600000000000006</v>
      </c>
      <c r="P1331" s="6">
        <f t="shared" si="81"/>
        <v>45.333333333333336</v>
      </c>
      <c r="Q1331" t="s">
        <v>8319</v>
      </c>
      <c r="R1331" s="10" t="s">
        <v>8321</v>
      </c>
      <c r="S1331" s="14">
        <f t="shared" si="82"/>
        <v>41975.263252314813</v>
      </c>
      <c r="T1331" s="14">
        <f t="shared" si="83"/>
        <v>41935.221585648149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0"/>
        <v>22.494285714285713</v>
      </c>
      <c r="P1332" s="6">
        <f t="shared" si="81"/>
        <v>157.46</v>
      </c>
      <c r="Q1332" t="s">
        <v>8319</v>
      </c>
      <c r="R1332" s="10" t="s">
        <v>8321</v>
      </c>
      <c r="S1332" s="14">
        <f t="shared" si="82"/>
        <v>42553.166666666672</v>
      </c>
      <c r="T1332" s="14">
        <f t="shared" si="83"/>
        <v>42522.276724537034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0"/>
        <v>1.3668</v>
      </c>
      <c r="P1333" s="6">
        <f t="shared" si="81"/>
        <v>100.5</v>
      </c>
      <c r="Q1333" t="s">
        <v>8319</v>
      </c>
      <c r="R1333" s="10" t="s">
        <v>8321</v>
      </c>
      <c r="S1333" s="14">
        <f t="shared" si="82"/>
        <v>42599.50409722222</v>
      </c>
      <c r="T1333" s="14">
        <f t="shared" si="83"/>
        <v>42569.50409722222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0"/>
        <v>0</v>
      </c>
      <c r="P1334" s="6" t="e">
        <f t="shared" si="81"/>
        <v>#DIV/0!</v>
      </c>
      <c r="Q1334" t="s">
        <v>8319</v>
      </c>
      <c r="R1334" s="10" t="s">
        <v>8321</v>
      </c>
      <c r="S1334" s="14">
        <f t="shared" si="82"/>
        <v>42762.060277777782</v>
      </c>
      <c r="T1334" s="14">
        <f t="shared" si="83"/>
        <v>42732.060277777782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0"/>
        <v>0</v>
      </c>
      <c r="P1335" s="6" t="e">
        <f t="shared" si="81"/>
        <v>#DIV/0!</v>
      </c>
      <c r="Q1335" t="s">
        <v>8319</v>
      </c>
      <c r="R1335" s="10" t="s">
        <v>8321</v>
      </c>
      <c r="S1335" s="14">
        <f t="shared" si="82"/>
        <v>41836.106770833336</v>
      </c>
      <c r="T1335" s="14">
        <f t="shared" si="83"/>
        <v>41806.106770833336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0"/>
        <v>10.754135338345865</v>
      </c>
      <c r="P1336" s="6">
        <f t="shared" si="81"/>
        <v>51.822463768115945</v>
      </c>
      <c r="Q1336" t="s">
        <v>8319</v>
      </c>
      <c r="R1336" s="10" t="s">
        <v>8321</v>
      </c>
      <c r="S1336" s="14">
        <f t="shared" si="82"/>
        <v>42440.774155092593</v>
      </c>
      <c r="T1336" s="14">
        <f t="shared" si="83"/>
        <v>42410.774155092593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0"/>
        <v>19.759999999999998</v>
      </c>
      <c r="P1337" s="6">
        <f t="shared" si="81"/>
        <v>308.75</v>
      </c>
      <c r="Q1337" t="s">
        <v>8319</v>
      </c>
      <c r="R1337" s="10" t="s">
        <v>8321</v>
      </c>
      <c r="S1337" s="14">
        <f t="shared" si="82"/>
        <v>42343.936365740738</v>
      </c>
      <c r="T1337" s="14">
        <f t="shared" si="83"/>
        <v>42313.936365740738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0"/>
        <v>84.946999999999989</v>
      </c>
      <c r="P1338" s="6">
        <f t="shared" si="81"/>
        <v>379.22767857142856</v>
      </c>
      <c r="Q1338" t="s">
        <v>8319</v>
      </c>
      <c r="R1338" s="10" t="s">
        <v>8321</v>
      </c>
      <c r="S1338" s="14">
        <f t="shared" si="82"/>
        <v>41990.863750000004</v>
      </c>
      <c r="T1338" s="14">
        <f t="shared" si="83"/>
        <v>41955.863750000004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0"/>
        <v>49.381999999999998</v>
      </c>
      <c r="P1339" s="6">
        <f t="shared" si="81"/>
        <v>176.36428571428573</v>
      </c>
      <c r="Q1339" t="s">
        <v>8319</v>
      </c>
      <c r="R1339" s="10" t="s">
        <v>8321</v>
      </c>
      <c r="S1339" s="14">
        <f t="shared" si="82"/>
        <v>42797.577303240745</v>
      </c>
      <c r="T1339" s="14">
        <f t="shared" si="83"/>
        <v>42767.577303240745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0"/>
        <v>3.3033333333333332</v>
      </c>
      <c r="P1340" s="6">
        <f t="shared" si="81"/>
        <v>66.066666666666663</v>
      </c>
      <c r="Q1340" t="s">
        <v>8319</v>
      </c>
      <c r="R1340" s="10" t="s">
        <v>8321</v>
      </c>
      <c r="S1340" s="14">
        <f t="shared" si="82"/>
        <v>42218.803622685184</v>
      </c>
      <c r="T1340" s="14">
        <f t="shared" si="83"/>
        <v>42188.803622685184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0"/>
        <v>6.6339999999999995</v>
      </c>
      <c r="P1341" s="6">
        <f t="shared" si="81"/>
        <v>89.648648648648646</v>
      </c>
      <c r="Q1341" t="s">
        <v>8319</v>
      </c>
      <c r="R1341" s="10" t="s">
        <v>8321</v>
      </c>
      <c r="S1341" s="14">
        <f t="shared" si="82"/>
        <v>41981.688831018517</v>
      </c>
      <c r="T1341" s="14">
        <f t="shared" si="83"/>
        <v>41936.647164351853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0"/>
        <v>0</v>
      </c>
      <c r="P1342" s="6" t="e">
        <f t="shared" si="81"/>
        <v>#DIV/0!</v>
      </c>
      <c r="Q1342" t="s">
        <v>8319</v>
      </c>
      <c r="R1342" s="10" t="s">
        <v>8321</v>
      </c>
      <c r="S1342" s="14">
        <f t="shared" si="82"/>
        <v>41866.595520833333</v>
      </c>
      <c r="T1342" s="14">
        <f t="shared" si="83"/>
        <v>41836.595520833333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0"/>
        <v>70.36</v>
      </c>
      <c r="P1343" s="6">
        <f t="shared" si="81"/>
        <v>382.39130434782606</v>
      </c>
      <c r="Q1343" t="s">
        <v>8319</v>
      </c>
      <c r="R1343" s="10" t="s">
        <v>8321</v>
      </c>
      <c r="S1343" s="14">
        <f t="shared" si="82"/>
        <v>42644.624039351853</v>
      </c>
      <c r="T1343" s="14">
        <f t="shared" si="83"/>
        <v>42612.624039351853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0"/>
        <v>0.2</v>
      </c>
      <c r="P1344" s="6">
        <f t="shared" si="81"/>
        <v>100</v>
      </c>
      <c r="Q1344" t="s">
        <v>8319</v>
      </c>
      <c r="R1344" s="10" t="s">
        <v>8321</v>
      </c>
      <c r="S1344" s="14">
        <f t="shared" si="82"/>
        <v>42202.816423611104</v>
      </c>
      <c r="T1344" s="14">
        <f t="shared" si="83"/>
        <v>42172.816423611104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0"/>
        <v>102.298</v>
      </c>
      <c r="P1345" s="6">
        <f t="shared" si="81"/>
        <v>158.35603715170279</v>
      </c>
      <c r="Q1345" t="s">
        <v>8319</v>
      </c>
      <c r="R1345" s="10" t="s">
        <v>8321</v>
      </c>
      <c r="S1345" s="14">
        <f t="shared" si="82"/>
        <v>42601.165972222225</v>
      </c>
      <c r="T1345" s="14">
        <f t="shared" si="83"/>
        <v>42542.526423611111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ref="O1346:O1409" si="84">E1346/D1346*100</f>
        <v>377.73333333333335</v>
      </c>
      <c r="P1346" s="6">
        <f t="shared" ref="P1346:P1409" si="85">AVERAGE(E1346/L1346)</f>
        <v>40.762589928057551</v>
      </c>
      <c r="Q1346" t="s">
        <v>8322</v>
      </c>
      <c r="R1346" s="10" t="s">
        <v>8323</v>
      </c>
      <c r="S1346" s="14">
        <f t="shared" ref="S1346:S1409" si="86">(((I1346/60)/60)/24)+DATE(1970,1,1)</f>
        <v>42551.789803240739</v>
      </c>
      <c r="T1346" s="14">
        <f t="shared" ref="T1346:T1409" si="87">(((J1346/60)/60)/24)+DATE(1970,1,1)</f>
        <v>42522.789803240739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si="84"/>
        <v>125</v>
      </c>
      <c r="P1347" s="6">
        <f t="shared" si="85"/>
        <v>53.571428571428569</v>
      </c>
      <c r="Q1347" t="s">
        <v>8322</v>
      </c>
      <c r="R1347" s="10" t="s">
        <v>8323</v>
      </c>
      <c r="S1347" s="14">
        <f t="shared" si="86"/>
        <v>41834.814340277779</v>
      </c>
      <c r="T1347" s="14">
        <f t="shared" si="87"/>
        <v>41799.814340277779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4"/>
        <v>147.32653061224491</v>
      </c>
      <c r="P1348" s="6">
        <f t="shared" si="85"/>
        <v>48.449664429530202</v>
      </c>
      <c r="Q1348" t="s">
        <v>8322</v>
      </c>
      <c r="R1348" s="10" t="s">
        <v>8323</v>
      </c>
      <c r="S1348" s="14">
        <f t="shared" si="86"/>
        <v>41452.075821759259</v>
      </c>
      <c r="T1348" s="14">
        <f t="shared" si="87"/>
        <v>41422.075821759259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4"/>
        <v>102.2</v>
      </c>
      <c r="P1349" s="6">
        <f t="shared" si="85"/>
        <v>82.41935483870968</v>
      </c>
      <c r="Q1349" t="s">
        <v>8322</v>
      </c>
      <c r="R1349" s="10" t="s">
        <v>8323</v>
      </c>
      <c r="S1349" s="14">
        <f t="shared" si="86"/>
        <v>42070.638020833328</v>
      </c>
      <c r="T1349" s="14">
        <f t="shared" si="87"/>
        <v>42040.638020833328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4"/>
        <v>101.8723404255319</v>
      </c>
      <c r="P1350" s="6">
        <f t="shared" si="85"/>
        <v>230.19230769230768</v>
      </c>
      <c r="Q1350" t="s">
        <v>8322</v>
      </c>
      <c r="R1350" s="10" t="s">
        <v>8323</v>
      </c>
      <c r="S1350" s="14">
        <f t="shared" si="86"/>
        <v>41991.506168981476</v>
      </c>
      <c r="T1350" s="14">
        <f t="shared" si="87"/>
        <v>41963.506168981476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4"/>
        <v>204.2</v>
      </c>
      <c r="P1351" s="6">
        <f t="shared" si="85"/>
        <v>59.360465116279073</v>
      </c>
      <c r="Q1351" t="s">
        <v>8322</v>
      </c>
      <c r="R1351" s="10" t="s">
        <v>8323</v>
      </c>
      <c r="S1351" s="14">
        <f t="shared" si="86"/>
        <v>42354.290972222225</v>
      </c>
      <c r="T1351" s="14">
        <f t="shared" si="87"/>
        <v>42317.33258101852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4"/>
        <v>104.05</v>
      </c>
      <c r="P1352" s="6">
        <f t="shared" si="85"/>
        <v>66.698717948717942</v>
      </c>
      <c r="Q1352" t="s">
        <v>8322</v>
      </c>
      <c r="R1352" s="10" t="s">
        <v>8323</v>
      </c>
      <c r="S1352" s="14">
        <f t="shared" si="86"/>
        <v>42364.013124999998</v>
      </c>
      <c r="T1352" s="14">
        <f t="shared" si="87"/>
        <v>42334.013124999998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4"/>
        <v>101.265</v>
      </c>
      <c r="P1353" s="6">
        <f t="shared" si="85"/>
        <v>168.77500000000001</v>
      </c>
      <c r="Q1353" t="s">
        <v>8322</v>
      </c>
      <c r="R1353" s="10" t="s">
        <v>8323</v>
      </c>
      <c r="S1353" s="14">
        <f t="shared" si="86"/>
        <v>42412.74009259259</v>
      </c>
      <c r="T1353" s="14">
        <f t="shared" si="87"/>
        <v>42382.74009259259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4"/>
        <v>136.13999999999999</v>
      </c>
      <c r="P1354" s="6">
        <f t="shared" si="85"/>
        <v>59.973568281938327</v>
      </c>
      <c r="Q1354" t="s">
        <v>8322</v>
      </c>
      <c r="R1354" s="10" t="s">
        <v>8323</v>
      </c>
      <c r="S1354" s="14">
        <f t="shared" si="86"/>
        <v>42252.165972222225</v>
      </c>
      <c r="T1354" s="14">
        <f t="shared" si="87"/>
        <v>42200.578310185185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4"/>
        <v>133.6</v>
      </c>
      <c r="P1355" s="6">
        <f t="shared" si="85"/>
        <v>31.80952380952381</v>
      </c>
      <c r="Q1355" t="s">
        <v>8322</v>
      </c>
      <c r="R1355" s="10" t="s">
        <v>8323</v>
      </c>
      <c r="S1355" s="14">
        <f t="shared" si="86"/>
        <v>41344</v>
      </c>
      <c r="T1355" s="14">
        <f t="shared" si="87"/>
        <v>41309.11791666667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4"/>
        <v>130.25</v>
      </c>
      <c r="P1356" s="6">
        <f t="shared" si="85"/>
        <v>24.421875</v>
      </c>
      <c r="Q1356" t="s">
        <v>8322</v>
      </c>
      <c r="R1356" s="10" t="s">
        <v>8323</v>
      </c>
      <c r="S1356" s="14">
        <f t="shared" si="86"/>
        <v>42532.807627314818</v>
      </c>
      <c r="T1356" s="14">
        <f t="shared" si="87"/>
        <v>42502.807627314818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4"/>
        <v>122.67999999999999</v>
      </c>
      <c r="P1357" s="6">
        <f t="shared" si="85"/>
        <v>25.347107438016529</v>
      </c>
      <c r="Q1357" t="s">
        <v>8322</v>
      </c>
      <c r="R1357" s="10" t="s">
        <v>8323</v>
      </c>
      <c r="S1357" s="14">
        <f t="shared" si="86"/>
        <v>41243.416666666664</v>
      </c>
      <c r="T1357" s="14">
        <f t="shared" si="87"/>
        <v>41213.254687499997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4"/>
        <v>182.81058823529412</v>
      </c>
      <c r="P1358" s="6">
        <f t="shared" si="85"/>
        <v>71.443218390804603</v>
      </c>
      <c r="Q1358" t="s">
        <v>8322</v>
      </c>
      <c r="R1358" s="10" t="s">
        <v>8323</v>
      </c>
      <c r="S1358" s="14">
        <f t="shared" si="86"/>
        <v>41460.038888888892</v>
      </c>
      <c r="T1358" s="14">
        <f t="shared" si="87"/>
        <v>41430.038888888892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4"/>
        <v>125.29999999999998</v>
      </c>
      <c r="P1359" s="6">
        <f t="shared" si="85"/>
        <v>38.553846153846152</v>
      </c>
      <c r="Q1359" t="s">
        <v>8322</v>
      </c>
      <c r="R1359" s="10" t="s">
        <v>8323</v>
      </c>
      <c r="S1359" s="14">
        <f t="shared" si="86"/>
        <v>41334.249305555553</v>
      </c>
      <c r="T1359" s="14">
        <f t="shared" si="87"/>
        <v>41304.962233796294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4"/>
        <v>111.66666666666667</v>
      </c>
      <c r="P1360" s="6">
        <f t="shared" si="85"/>
        <v>68.367346938775512</v>
      </c>
      <c r="Q1360" t="s">
        <v>8322</v>
      </c>
      <c r="R1360" s="10" t="s">
        <v>8323</v>
      </c>
      <c r="S1360" s="14">
        <f t="shared" si="86"/>
        <v>40719.570868055554</v>
      </c>
      <c r="T1360" s="14">
        <f t="shared" si="87"/>
        <v>40689.570868055554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4"/>
        <v>115.75757575757575</v>
      </c>
      <c r="P1361" s="6">
        <f t="shared" si="85"/>
        <v>40.210526315789473</v>
      </c>
      <c r="Q1361" t="s">
        <v>8322</v>
      </c>
      <c r="R1361" s="10" t="s">
        <v>8323</v>
      </c>
      <c r="S1361" s="14">
        <f t="shared" si="86"/>
        <v>40730.814699074072</v>
      </c>
      <c r="T1361" s="14">
        <f t="shared" si="87"/>
        <v>40668.814699074072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4"/>
        <v>173.2</v>
      </c>
      <c r="P1362" s="6">
        <f t="shared" si="85"/>
        <v>32.074074074074076</v>
      </c>
      <c r="Q1362" t="s">
        <v>8322</v>
      </c>
      <c r="R1362" s="10" t="s">
        <v>8323</v>
      </c>
      <c r="S1362" s="14">
        <f t="shared" si="86"/>
        <v>41123.900694444441</v>
      </c>
      <c r="T1362" s="14">
        <f t="shared" si="87"/>
        <v>41095.900694444441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4"/>
        <v>125.98333333333333</v>
      </c>
      <c r="P1363" s="6">
        <f t="shared" si="85"/>
        <v>28.632575757575758</v>
      </c>
      <c r="Q1363" t="s">
        <v>8322</v>
      </c>
      <c r="R1363" s="10" t="s">
        <v>8323</v>
      </c>
      <c r="S1363" s="14">
        <f t="shared" si="86"/>
        <v>41811.717268518521</v>
      </c>
      <c r="T1363" s="14">
        <f t="shared" si="87"/>
        <v>41781.717268518521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4"/>
        <v>109.1</v>
      </c>
      <c r="P1364" s="6">
        <f t="shared" si="85"/>
        <v>43.64</v>
      </c>
      <c r="Q1364" t="s">
        <v>8322</v>
      </c>
      <c r="R1364" s="10" t="s">
        <v>8323</v>
      </c>
      <c r="S1364" s="14">
        <f t="shared" si="86"/>
        <v>41524.934386574074</v>
      </c>
      <c r="T1364" s="14">
        <f t="shared" si="87"/>
        <v>41464.934386574074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4"/>
        <v>100</v>
      </c>
      <c r="P1365" s="6">
        <f t="shared" si="85"/>
        <v>40</v>
      </c>
      <c r="Q1365" t="s">
        <v>8322</v>
      </c>
      <c r="R1365" s="10" t="s">
        <v>8323</v>
      </c>
      <c r="S1365" s="14">
        <f t="shared" si="86"/>
        <v>42415.332638888889</v>
      </c>
      <c r="T1365" s="14">
        <f t="shared" si="87"/>
        <v>42396.8440625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4"/>
        <v>118.64285714285714</v>
      </c>
      <c r="P1366" s="6">
        <f t="shared" si="85"/>
        <v>346.04166666666669</v>
      </c>
      <c r="Q1366" t="s">
        <v>8325</v>
      </c>
      <c r="R1366" s="10" t="s">
        <v>8326</v>
      </c>
      <c r="S1366" s="14">
        <f t="shared" si="86"/>
        <v>42011.6956712963</v>
      </c>
      <c r="T1366" s="14">
        <f t="shared" si="87"/>
        <v>41951.695671296293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4"/>
        <v>100.26666666666667</v>
      </c>
      <c r="P1367" s="6">
        <f t="shared" si="85"/>
        <v>81.739130434782609</v>
      </c>
      <c r="Q1367" t="s">
        <v>8325</v>
      </c>
      <c r="R1367" s="10" t="s">
        <v>8326</v>
      </c>
      <c r="S1367" s="14">
        <f t="shared" si="86"/>
        <v>42079.691574074073</v>
      </c>
      <c r="T1367" s="14">
        <f t="shared" si="87"/>
        <v>42049.733240740738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4"/>
        <v>126.48920000000001</v>
      </c>
      <c r="P1368" s="6">
        <f t="shared" si="85"/>
        <v>64.535306122448986</v>
      </c>
      <c r="Q1368" t="s">
        <v>8325</v>
      </c>
      <c r="R1368" s="10" t="s">
        <v>8326</v>
      </c>
      <c r="S1368" s="14">
        <f t="shared" si="86"/>
        <v>41970.037766203706</v>
      </c>
      <c r="T1368" s="14">
        <f t="shared" si="87"/>
        <v>41924.996099537035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4"/>
        <v>114.26</v>
      </c>
      <c r="P1369" s="6">
        <f t="shared" si="85"/>
        <v>63.477777777777774</v>
      </c>
      <c r="Q1369" t="s">
        <v>8325</v>
      </c>
      <c r="R1369" s="10" t="s">
        <v>8326</v>
      </c>
      <c r="S1369" s="14">
        <f t="shared" si="86"/>
        <v>42322.044560185182</v>
      </c>
      <c r="T1369" s="14">
        <f t="shared" si="87"/>
        <v>42292.002893518518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4"/>
        <v>110.7</v>
      </c>
      <c r="P1370" s="6">
        <f t="shared" si="85"/>
        <v>63.620689655172413</v>
      </c>
      <c r="Q1370" t="s">
        <v>8325</v>
      </c>
      <c r="R1370" s="10" t="s">
        <v>8326</v>
      </c>
      <c r="S1370" s="14">
        <f t="shared" si="86"/>
        <v>42170.190902777773</v>
      </c>
      <c r="T1370" s="14">
        <f t="shared" si="87"/>
        <v>42146.190902777773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4"/>
        <v>105.34805315203954</v>
      </c>
      <c r="P1371" s="6">
        <f t="shared" si="85"/>
        <v>83.967068965517228</v>
      </c>
      <c r="Q1371" t="s">
        <v>8325</v>
      </c>
      <c r="R1371" s="10" t="s">
        <v>8326</v>
      </c>
      <c r="S1371" s="14">
        <f t="shared" si="86"/>
        <v>41740.594282407408</v>
      </c>
      <c r="T1371" s="14">
        <f t="shared" si="87"/>
        <v>41710.594282407408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4"/>
        <v>103.66666666666666</v>
      </c>
      <c r="P1372" s="6">
        <f t="shared" si="85"/>
        <v>77.75</v>
      </c>
      <c r="Q1372" t="s">
        <v>8325</v>
      </c>
      <c r="R1372" s="10" t="s">
        <v>8326</v>
      </c>
      <c r="S1372" s="14">
        <f t="shared" si="86"/>
        <v>41563.00335648148</v>
      </c>
      <c r="T1372" s="14">
        <f t="shared" si="87"/>
        <v>41548.00335648148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4"/>
        <v>107.08672667523933</v>
      </c>
      <c r="P1373" s="6">
        <f t="shared" si="85"/>
        <v>107.07142857142857</v>
      </c>
      <c r="Q1373" t="s">
        <v>8325</v>
      </c>
      <c r="R1373" s="10" t="s">
        <v>8326</v>
      </c>
      <c r="S1373" s="14">
        <f t="shared" si="86"/>
        <v>42131.758587962962</v>
      </c>
      <c r="T1373" s="14">
        <f t="shared" si="87"/>
        <v>42101.758587962962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4"/>
        <v>124</v>
      </c>
      <c r="P1374" s="6">
        <f t="shared" si="85"/>
        <v>38.75</v>
      </c>
      <c r="Q1374" t="s">
        <v>8325</v>
      </c>
      <c r="R1374" s="10" t="s">
        <v>8326</v>
      </c>
      <c r="S1374" s="14">
        <f t="shared" si="86"/>
        <v>41102.739953703705</v>
      </c>
      <c r="T1374" s="14">
        <f t="shared" si="87"/>
        <v>41072.739953703705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4"/>
        <v>105.01</v>
      </c>
      <c r="P1375" s="6">
        <f t="shared" si="85"/>
        <v>201.94230769230768</v>
      </c>
      <c r="Q1375" t="s">
        <v>8325</v>
      </c>
      <c r="R1375" s="10" t="s">
        <v>8326</v>
      </c>
      <c r="S1375" s="14">
        <f t="shared" si="86"/>
        <v>42734.95177083333</v>
      </c>
      <c r="T1375" s="14">
        <f t="shared" si="87"/>
        <v>42704.95177083333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4"/>
        <v>189.46666666666667</v>
      </c>
      <c r="P1376" s="6">
        <f t="shared" si="85"/>
        <v>43.060606060606062</v>
      </c>
      <c r="Q1376" t="s">
        <v>8325</v>
      </c>
      <c r="R1376" s="10" t="s">
        <v>8326</v>
      </c>
      <c r="S1376" s="14">
        <f t="shared" si="86"/>
        <v>42454.12023148148</v>
      </c>
      <c r="T1376" s="14">
        <f t="shared" si="87"/>
        <v>42424.161898148144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4"/>
        <v>171.32499999999999</v>
      </c>
      <c r="P1377" s="6">
        <f t="shared" si="85"/>
        <v>62.871559633027523</v>
      </c>
      <c r="Q1377" t="s">
        <v>8325</v>
      </c>
      <c r="R1377" s="10" t="s">
        <v>8326</v>
      </c>
      <c r="S1377" s="14">
        <f t="shared" si="86"/>
        <v>42750.066192129627</v>
      </c>
      <c r="T1377" s="14">
        <f t="shared" si="87"/>
        <v>42720.066192129627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4"/>
        <v>252.48648648648651</v>
      </c>
      <c r="P1378" s="6">
        <f t="shared" si="85"/>
        <v>55.607142857142854</v>
      </c>
      <c r="Q1378" t="s">
        <v>8325</v>
      </c>
      <c r="R1378" s="10" t="s">
        <v>8326</v>
      </c>
      <c r="S1378" s="14">
        <f t="shared" si="86"/>
        <v>42707.710717592592</v>
      </c>
      <c r="T1378" s="14">
        <f t="shared" si="87"/>
        <v>42677.669050925921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4"/>
        <v>116.15384615384616</v>
      </c>
      <c r="P1379" s="6">
        <f t="shared" si="85"/>
        <v>48.70967741935484</v>
      </c>
      <c r="Q1379" t="s">
        <v>8325</v>
      </c>
      <c r="R1379" s="10" t="s">
        <v>8326</v>
      </c>
      <c r="S1379" s="14">
        <f t="shared" si="86"/>
        <v>42769.174305555556</v>
      </c>
      <c r="T1379" s="14">
        <f t="shared" si="87"/>
        <v>42747.219560185185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4"/>
        <v>203.35000000000002</v>
      </c>
      <c r="P1380" s="6">
        <f t="shared" si="85"/>
        <v>30.578947368421051</v>
      </c>
      <c r="Q1380" t="s">
        <v>8325</v>
      </c>
      <c r="R1380" s="10" t="s">
        <v>8326</v>
      </c>
      <c r="S1380" s="14">
        <f t="shared" si="86"/>
        <v>42583.759374999994</v>
      </c>
      <c r="T1380" s="14">
        <f t="shared" si="87"/>
        <v>42568.759374999994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4"/>
        <v>111.60000000000001</v>
      </c>
      <c r="P1381" s="6">
        <f t="shared" si="85"/>
        <v>73.907284768211923</v>
      </c>
      <c r="Q1381" t="s">
        <v>8325</v>
      </c>
      <c r="R1381" s="10" t="s">
        <v>8326</v>
      </c>
      <c r="S1381" s="14">
        <f t="shared" si="86"/>
        <v>42160.491620370376</v>
      </c>
      <c r="T1381" s="14">
        <f t="shared" si="87"/>
        <v>42130.491620370376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4"/>
        <v>424</v>
      </c>
      <c r="P1382" s="6">
        <f t="shared" si="85"/>
        <v>21.2</v>
      </c>
      <c r="Q1382" t="s">
        <v>8325</v>
      </c>
      <c r="R1382" s="10" t="s">
        <v>8326</v>
      </c>
      <c r="S1382" s="14">
        <f t="shared" si="86"/>
        <v>42164.083333333328</v>
      </c>
      <c r="T1382" s="14">
        <f t="shared" si="87"/>
        <v>42141.762800925921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4"/>
        <v>107.1</v>
      </c>
      <c r="P1383" s="6">
        <f t="shared" si="85"/>
        <v>73.356164383561648</v>
      </c>
      <c r="Q1383" t="s">
        <v>8325</v>
      </c>
      <c r="R1383" s="10" t="s">
        <v>8326</v>
      </c>
      <c r="S1383" s="14">
        <f t="shared" si="86"/>
        <v>42733.214409722219</v>
      </c>
      <c r="T1383" s="14">
        <f t="shared" si="87"/>
        <v>42703.214409722219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4"/>
        <v>104.3625</v>
      </c>
      <c r="P1384" s="6">
        <f t="shared" si="85"/>
        <v>56.412162162162161</v>
      </c>
      <c r="Q1384" t="s">
        <v>8325</v>
      </c>
      <c r="R1384" s="10" t="s">
        <v>8326</v>
      </c>
      <c r="S1384" s="14">
        <f t="shared" si="86"/>
        <v>41400.800185185188</v>
      </c>
      <c r="T1384" s="14">
        <f t="shared" si="87"/>
        <v>41370.800185185188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4"/>
        <v>212.40909090909091</v>
      </c>
      <c r="P1385" s="6">
        <f t="shared" si="85"/>
        <v>50.247311827956992</v>
      </c>
      <c r="Q1385" t="s">
        <v>8325</v>
      </c>
      <c r="R1385" s="10" t="s">
        <v>8326</v>
      </c>
      <c r="S1385" s="14">
        <f t="shared" si="86"/>
        <v>42727.074976851851</v>
      </c>
      <c r="T1385" s="14">
        <f t="shared" si="87"/>
        <v>42707.074976851851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4"/>
        <v>124.08571428571429</v>
      </c>
      <c r="P1386" s="6">
        <f t="shared" si="85"/>
        <v>68.936507936507937</v>
      </c>
      <c r="Q1386" t="s">
        <v>8325</v>
      </c>
      <c r="R1386" s="10" t="s">
        <v>8326</v>
      </c>
      <c r="S1386" s="14">
        <f t="shared" si="86"/>
        <v>42190.735208333332</v>
      </c>
      <c r="T1386" s="14">
        <f t="shared" si="87"/>
        <v>42160.735208333332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4"/>
        <v>110.406125</v>
      </c>
      <c r="P1387" s="6">
        <f t="shared" si="85"/>
        <v>65.914104477611943</v>
      </c>
      <c r="Q1387" t="s">
        <v>8325</v>
      </c>
      <c r="R1387" s="10" t="s">
        <v>8326</v>
      </c>
      <c r="S1387" s="14">
        <f t="shared" si="86"/>
        <v>42489.507638888885</v>
      </c>
      <c r="T1387" s="14">
        <f t="shared" si="87"/>
        <v>42433.688900462963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4"/>
        <v>218.75</v>
      </c>
      <c r="P1388" s="6">
        <f t="shared" si="85"/>
        <v>62.5</v>
      </c>
      <c r="Q1388" t="s">
        <v>8325</v>
      </c>
      <c r="R1388" s="10" t="s">
        <v>8326</v>
      </c>
      <c r="S1388" s="14">
        <f t="shared" si="86"/>
        <v>42214.646863425922</v>
      </c>
      <c r="T1388" s="14">
        <f t="shared" si="87"/>
        <v>42184.646863425922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4"/>
        <v>136.625</v>
      </c>
      <c r="P1389" s="6">
        <f t="shared" si="85"/>
        <v>70.064102564102569</v>
      </c>
      <c r="Q1389" t="s">
        <v>8325</v>
      </c>
      <c r="R1389" s="10" t="s">
        <v>8326</v>
      </c>
      <c r="S1389" s="14">
        <f t="shared" si="86"/>
        <v>42158.1875</v>
      </c>
      <c r="T1389" s="14">
        <f t="shared" si="87"/>
        <v>42126.92123842593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4"/>
        <v>134.8074</v>
      </c>
      <c r="P1390" s="6">
        <f t="shared" si="85"/>
        <v>60.181874999999998</v>
      </c>
      <c r="Q1390" t="s">
        <v>8325</v>
      </c>
      <c r="R1390" s="10" t="s">
        <v>8326</v>
      </c>
      <c r="S1390" s="14">
        <f t="shared" si="86"/>
        <v>42660.676388888889</v>
      </c>
      <c r="T1390" s="14">
        <f t="shared" si="87"/>
        <v>42634.614780092597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4"/>
        <v>145.4</v>
      </c>
      <c r="P1391" s="6">
        <f t="shared" si="85"/>
        <v>21.382352941176471</v>
      </c>
      <c r="Q1391" t="s">
        <v>8325</v>
      </c>
      <c r="R1391" s="10" t="s">
        <v>8326</v>
      </c>
      <c r="S1391" s="14">
        <f t="shared" si="86"/>
        <v>42595.480983796297</v>
      </c>
      <c r="T1391" s="14">
        <f t="shared" si="87"/>
        <v>42565.480983796297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4"/>
        <v>109.10714285714285</v>
      </c>
      <c r="P1392" s="6">
        <f t="shared" si="85"/>
        <v>160.78947368421052</v>
      </c>
      <c r="Q1392" t="s">
        <v>8325</v>
      </c>
      <c r="R1392" s="10" t="s">
        <v>8326</v>
      </c>
      <c r="S1392" s="14">
        <f t="shared" si="86"/>
        <v>42121.716666666667</v>
      </c>
      <c r="T1392" s="14">
        <f t="shared" si="87"/>
        <v>42087.803310185183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4"/>
        <v>110.2</v>
      </c>
      <c r="P1393" s="6">
        <f t="shared" si="85"/>
        <v>42.384615384615387</v>
      </c>
      <c r="Q1393" t="s">
        <v>8325</v>
      </c>
      <c r="R1393" s="10" t="s">
        <v>8326</v>
      </c>
      <c r="S1393" s="14">
        <f t="shared" si="86"/>
        <v>42238.207638888889</v>
      </c>
      <c r="T1393" s="14">
        <f t="shared" si="87"/>
        <v>42193.650671296295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4"/>
        <v>113.64000000000001</v>
      </c>
      <c r="P1394" s="6">
        <f t="shared" si="85"/>
        <v>27.317307692307693</v>
      </c>
      <c r="Q1394" t="s">
        <v>8325</v>
      </c>
      <c r="R1394" s="10" t="s">
        <v>8326</v>
      </c>
      <c r="S1394" s="14">
        <f t="shared" si="86"/>
        <v>42432.154930555553</v>
      </c>
      <c r="T1394" s="14">
        <f t="shared" si="87"/>
        <v>42401.154930555553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4"/>
        <v>102.35000000000001</v>
      </c>
      <c r="P1395" s="6">
        <f t="shared" si="85"/>
        <v>196.82692307692307</v>
      </c>
      <c r="Q1395" t="s">
        <v>8325</v>
      </c>
      <c r="R1395" s="10" t="s">
        <v>8326</v>
      </c>
      <c r="S1395" s="14">
        <f t="shared" si="86"/>
        <v>42583.681979166664</v>
      </c>
      <c r="T1395" s="14">
        <f t="shared" si="87"/>
        <v>42553.681979166664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4"/>
        <v>122.13333333333334</v>
      </c>
      <c r="P1396" s="6">
        <f t="shared" si="85"/>
        <v>53.882352941176471</v>
      </c>
      <c r="Q1396" t="s">
        <v>8325</v>
      </c>
      <c r="R1396" s="10" t="s">
        <v>8326</v>
      </c>
      <c r="S1396" s="14">
        <f t="shared" si="86"/>
        <v>42795.125</v>
      </c>
      <c r="T1396" s="14">
        <f t="shared" si="87"/>
        <v>42752.144976851851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4"/>
        <v>111.88571428571427</v>
      </c>
      <c r="P1397" s="6">
        <f t="shared" si="85"/>
        <v>47.756097560975611</v>
      </c>
      <c r="Q1397" t="s">
        <v>8325</v>
      </c>
      <c r="R1397" s="10" t="s">
        <v>8326</v>
      </c>
      <c r="S1397" s="14">
        <f t="shared" si="86"/>
        <v>42749.90834490741</v>
      </c>
      <c r="T1397" s="14">
        <f t="shared" si="87"/>
        <v>42719.90834490741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4"/>
        <v>107.3</v>
      </c>
      <c r="P1398" s="6">
        <f t="shared" si="85"/>
        <v>88.191780821917803</v>
      </c>
      <c r="Q1398" t="s">
        <v>8325</v>
      </c>
      <c r="R1398" s="10" t="s">
        <v>8326</v>
      </c>
      <c r="S1398" s="14">
        <f t="shared" si="86"/>
        <v>42048.99863425926</v>
      </c>
      <c r="T1398" s="14">
        <f t="shared" si="87"/>
        <v>42018.99863425926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4"/>
        <v>113.85000000000001</v>
      </c>
      <c r="P1399" s="6">
        <f t="shared" si="85"/>
        <v>72.056962025316452</v>
      </c>
      <c r="Q1399" t="s">
        <v>8325</v>
      </c>
      <c r="R1399" s="10" t="s">
        <v>8326</v>
      </c>
      <c r="S1399" s="14">
        <f t="shared" si="86"/>
        <v>42670.888194444444</v>
      </c>
      <c r="T1399" s="14">
        <f t="shared" si="87"/>
        <v>42640.917939814812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4"/>
        <v>109.68181818181819</v>
      </c>
      <c r="P1400" s="6">
        <f t="shared" si="85"/>
        <v>74.246153846153845</v>
      </c>
      <c r="Q1400" t="s">
        <v>8325</v>
      </c>
      <c r="R1400" s="10" t="s">
        <v>8326</v>
      </c>
      <c r="S1400" s="14">
        <f t="shared" si="86"/>
        <v>42556.874236111107</v>
      </c>
      <c r="T1400" s="14">
        <f t="shared" si="87"/>
        <v>42526.874236111107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4"/>
        <v>126.14444444444443</v>
      </c>
      <c r="P1401" s="6">
        <f t="shared" si="85"/>
        <v>61.701086956521742</v>
      </c>
      <c r="Q1401" t="s">
        <v>8325</v>
      </c>
      <c r="R1401" s="10" t="s">
        <v>8326</v>
      </c>
      <c r="S1401" s="14">
        <f t="shared" si="86"/>
        <v>41919.004317129627</v>
      </c>
      <c r="T1401" s="14">
        <f t="shared" si="87"/>
        <v>41889.004317129627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4"/>
        <v>167.42857142857144</v>
      </c>
      <c r="P1402" s="6">
        <f t="shared" si="85"/>
        <v>17.235294117647058</v>
      </c>
      <c r="Q1402" t="s">
        <v>8325</v>
      </c>
      <c r="R1402" s="10" t="s">
        <v>8326</v>
      </c>
      <c r="S1402" s="14">
        <f t="shared" si="86"/>
        <v>42533.229166666672</v>
      </c>
      <c r="T1402" s="14">
        <f t="shared" si="87"/>
        <v>42498.341122685189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4"/>
        <v>496.52000000000004</v>
      </c>
      <c r="P1403" s="6">
        <f t="shared" si="85"/>
        <v>51.720833333333331</v>
      </c>
      <c r="Q1403" t="s">
        <v>8325</v>
      </c>
      <c r="R1403" s="10" t="s">
        <v>8326</v>
      </c>
      <c r="S1403" s="14">
        <f t="shared" si="86"/>
        <v>41420.99622685185</v>
      </c>
      <c r="T1403" s="14">
        <f t="shared" si="87"/>
        <v>41399.99622685185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4"/>
        <v>109.16</v>
      </c>
      <c r="P1404" s="6">
        <f t="shared" si="85"/>
        <v>24.150442477876105</v>
      </c>
      <c r="Q1404" t="s">
        <v>8325</v>
      </c>
      <c r="R1404" s="10" t="s">
        <v>8326</v>
      </c>
      <c r="S1404" s="14">
        <f t="shared" si="86"/>
        <v>42125.011701388896</v>
      </c>
      <c r="T1404" s="14">
        <f t="shared" si="87"/>
        <v>42065.053368055553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4"/>
        <v>102.57499999999999</v>
      </c>
      <c r="P1405" s="6">
        <f t="shared" si="85"/>
        <v>62.166666666666664</v>
      </c>
      <c r="Q1405" t="s">
        <v>8325</v>
      </c>
      <c r="R1405" s="10" t="s">
        <v>8326</v>
      </c>
      <c r="S1405" s="14">
        <f t="shared" si="86"/>
        <v>41481.062905092593</v>
      </c>
      <c r="T1405" s="14">
        <f t="shared" si="87"/>
        <v>41451.062905092593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4"/>
        <v>1.6620689655172414</v>
      </c>
      <c r="P1406" s="6">
        <f t="shared" si="85"/>
        <v>48.2</v>
      </c>
      <c r="Q1406" t="s">
        <v>8322</v>
      </c>
      <c r="R1406" s="10" t="s">
        <v>8341</v>
      </c>
      <c r="S1406" s="14">
        <f t="shared" si="86"/>
        <v>42057.510243055556</v>
      </c>
      <c r="T1406" s="14">
        <f t="shared" si="87"/>
        <v>42032.510243055556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4"/>
        <v>0.42</v>
      </c>
      <c r="P1407" s="6">
        <f t="shared" si="85"/>
        <v>6.1764705882352944</v>
      </c>
      <c r="Q1407" t="s">
        <v>8322</v>
      </c>
      <c r="R1407" s="10" t="s">
        <v>8341</v>
      </c>
      <c r="S1407" s="14">
        <f t="shared" si="86"/>
        <v>41971.722233796296</v>
      </c>
      <c r="T1407" s="14">
        <f t="shared" si="87"/>
        <v>41941.680567129632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4"/>
        <v>0.125</v>
      </c>
      <c r="P1408" s="6">
        <f t="shared" si="85"/>
        <v>5</v>
      </c>
      <c r="Q1408" t="s">
        <v>8322</v>
      </c>
      <c r="R1408" s="10" t="s">
        <v>8341</v>
      </c>
      <c r="S1408" s="14">
        <f t="shared" si="86"/>
        <v>42350.416666666672</v>
      </c>
      <c r="T1408" s="14">
        <f t="shared" si="87"/>
        <v>42297.432951388888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4"/>
        <v>0.5</v>
      </c>
      <c r="P1409" s="6">
        <f t="shared" si="85"/>
        <v>7.5</v>
      </c>
      <c r="Q1409" t="s">
        <v>8322</v>
      </c>
      <c r="R1409" s="10" t="s">
        <v>8341</v>
      </c>
      <c r="S1409" s="14">
        <f t="shared" si="86"/>
        <v>41863.536782407406</v>
      </c>
      <c r="T1409" s="14">
        <f t="shared" si="87"/>
        <v>41838.536782407406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ref="O1410:O1473" si="88">E1410/D1410*100</f>
        <v>7.1999999999999993</v>
      </c>
      <c r="P1410" s="6">
        <f t="shared" ref="P1410:P1473" si="89">AVERAGE(E1410/L1410)</f>
        <v>12</v>
      </c>
      <c r="Q1410" t="s">
        <v>8322</v>
      </c>
      <c r="R1410" s="10" t="s">
        <v>8341</v>
      </c>
      <c r="S1410" s="14">
        <f t="shared" ref="S1410:S1473" si="90">(((I1410/60)/60)/24)+DATE(1970,1,1)</f>
        <v>42321.913842592592</v>
      </c>
      <c r="T1410" s="14">
        <f t="shared" ref="T1410:T1473" si="91">(((J1410/60)/60)/24)+DATE(1970,1,1)</f>
        <v>42291.872175925921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si="88"/>
        <v>0</v>
      </c>
      <c r="P1411" s="6" t="e">
        <f t="shared" si="89"/>
        <v>#DIV/0!</v>
      </c>
      <c r="Q1411" t="s">
        <v>8322</v>
      </c>
      <c r="R1411" s="10" t="s">
        <v>8341</v>
      </c>
      <c r="S1411" s="14">
        <f t="shared" si="90"/>
        <v>42005.175173611111</v>
      </c>
      <c r="T1411" s="14">
        <f t="shared" si="91"/>
        <v>41945.133506944447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8"/>
        <v>1.6666666666666666E-2</v>
      </c>
      <c r="P1412" s="6">
        <f t="shared" si="89"/>
        <v>1</v>
      </c>
      <c r="Q1412" t="s">
        <v>8322</v>
      </c>
      <c r="R1412" s="10" t="s">
        <v>8341</v>
      </c>
      <c r="S1412" s="14">
        <f t="shared" si="90"/>
        <v>42524.318518518514</v>
      </c>
      <c r="T1412" s="14">
        <f t="shared" si="91"/>
        <v>42479.318518518514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8"/>
        <v>0.23333333333333336</v>
      </c>
      <c r="P1413" s="6">
        <f t="shared" si="89"/>
        <v>2.3333333333333335</v>
      </c>
      <c r="Q1413" t="s">
        <v>8322</v>
      </c>
      <c r="R1413" s="10" t="s">
        <v>8341</v>
      </c>
      <c r="S1413" s="14">
        <f t="shared" si="90"/>
        <v>42041.059027777781</v>
      </c>
      <c r="T1413" s="14">
        <f t="shared" si="91"/>
        <v>42013.059027777781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8"/>
        <v>4.5714285714285712</v>
      </c>
      <c r="P1414" s="6">
        <f t="shared" si="89"/>
        <v>24.615384615384617</v>
      </c>
      <c r="Q1414" t="s">
        <v>8322</v>
      </c>
      <c r="R1414" s="10" t="s">
        <v>8341</v>
      </c>
      <c r="S1414" s="14">
        <f t="shared" si="90"/>
        <v>41977.063645833332</v>
      </c>
      <c r="T1414" s="14">
        <f t="shared" si="91"/>
        <v>41947.063645833332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8"/>
        <v>5</v>
      </c>
      <c r="P1415" s="6">
        <f t="shared" si="89"/>
        <v>100</v>
      </c>
      <c r="Q1415" t="s">
        <v>8322</v>
      </c>
      <c r="R1415" s="10" t="s">
        <v>8341</v>
      </c>
      <c r="S1415" s="14">
        <f t="shared" si="90"/>
        <v>42420.437152777777</v>
      </c>
      <c r="T1415" s="14">
        <f t="shared" si="91"/>
        <v>42360.437152777777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8"/>
        <v>0.2</v>
      </c>
      <c r="P1416" s="6">
        <f t="shared" si="89"/>
        <v>1</v>
      </c>
      <c r="Q1416" t="s">
        <v>8322</v>
      </c>
      <c r="R1416" s="10" t="s">
        <v>8341</v>
      </c>
      <c r="S1416" s="14">
        <f t="shared" si="90"/>
        <v>42738.25309027778</v>
      </c>
      <c r="T1416" s="14">
        <f t="shared" si="91"/>
        <v>42708.25309027778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8"/>
        <v>18.181818181818183</v>
      </c>
      <c r="P1417" s="6">
        <f t="shared" si="89"/>
        <v>88.888888888888886</v>
      </c>
      <c r="Q1417" t="s">
        <v>8322</v>
      </c>
      <c r="R1417" s="10" t="s">
        <v>8341</v>
      </c>
      <c r="S1417" s="14">
        <f t="shared" si="90"/>
        <v>42232.675821759258</v>
      </c>
      <c r="T1417" s="14">
        <f t="shared" si="91"/>
        <v>42192.675821759258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88"/>
        <v>0</v>
      </c>
      <c r="P1418" s="6" t="e">
        <f t="shared" si="89"/>
        <v>#DIV/0!</v>
      </c>
      <c r="Q1418" t="s">
        <v>8322</v>
      </c>
      <c r="R1418" s="10" t="s">
        <v>8341</v>
      </c>
      <c r="S1418" s="14">
        <f t="shared" si="90"/>
        <v>42329.967812499999</v>
      </c>
      <c r="T1418" s="14">
        <f t="shared" si="91"/>
        <v>42299.926145833335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8"/>
        <v>1.2222222222222223</v>
      </c>
      <c r="P1419" s="6">
        <f t="shared" si="89"/>
        <v>27.5</v>
      </c>
      <c r="Q1419" t="s">
        <v>8322</v>
      </c>
      <c r="R1419" s="10" t="s">
        <v>8341</v>
      </c>
      <c r="S1419" s="14">
        <f t="shared" si="90"/>
        <v>42262.465972222228</v>
      </c>
      <c r="T1419" s="14">
        <f t="shared" si="91"/>
        <v>42232.15016203704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8"/>
        <v>0.2</v>
      </c>
      <c r="P1420" s="6">
        <f t="shared" si="89"/>
        <v>6</v>
      </c>
      <c r="Q1420" t="s">
        <v>8322</v>
      </c>
      <c r="R1420" s="10" t="s">
        <v>8341</v>
      </c>
      <c r="S1420" s="14">
        <f t="shared" si="90"/>
        <v>42425.456412037034</v>
      </c>
      <c r="T1420" s="14">
        <f t="shared" si="91"/>
        <v>42395.456412037034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8"/>
        <v>7.0634920634920633</v>
      </c>
      <c r="P1421" s="6">
        <f t="shared" si="89"/>
        <v>44.5</v>
      </c>
      <c r="Q1421" t="s">
        <v>8322</v>
      </c>
      <c r="R1421" s="10" t="s">
        <v>8341</v>
      </c>
      <c r="S1421" s="14">
        <f t="shared" si="90"/>
        <v>42652.456238425926</v>
      </c>
      <c r="T1421" s="14">
        <f t="shared" si="91"/>
        <v>42622.456238425926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8"/>
        <v>2.7272727272727271</v>
      </c>
      <c r="P1422" s="6">
        <f t="shared" si="89"/>
        <v>1</v>
      </c>
      <c r="Q1422" t="s">
        <v>8322</v>
      </c>
      <c r="R1422" s="10" t="s">
        <v>8341</v>
      </c>
      <c r="S1422" s="14">
        <f t="shared" si="90"/>
        <v>42549.667662037042</v>
      </c>
      <c r="T1422" s="14">
        <f t="shared" si="91"/>
        <v>42524.667662037042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8"/>
        <v>0.1</v>
      </c>
      <c r="P1423" s="6">
        <f t="shared" si="89"/>
        <v>100</v>
      </c>
      <c r="Q1423" t="s">
        <v>8322</v>
      </c>
      <c r="R1423" s="10" t="s">
        <v>8341</v>
      </c>
      <c r="S1423" s="14">
        <f t="shared" si="90"/>
        <v>42043.915613425925</v>
      </c>
      <c r="T1423" s="14">
        <f t="shared" si="91"/>
        <v>42013.915613425925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8"/>
        <v>0.104</v>
      </c>
      <c r="P1424" s="6">
        <f t="shared" si="89"/>
        <v>13</v>
      </c>
      <c r="Q1424" t="s">
        <v>8322</v>
      </c>
      <c r="R1424" s="10" t="s">
        <v>8341</v>
      </c>
      <c r="S1424" s="14">
        <f t="shared" si="90"/>
        <v>42634.239629629628</v>
      </c>
      <c r="T1424" s="14">
        <f t="shared" si="91"/>
        <v>42604.239629629628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8"/>
        <v>0.33333333333333337</v>
      </c>
      <c r="P1425" s="6">
        <f t="shared" si="89"/>
        <v>100</v>
      </c>
      <c r="Q1425" t="s">
        <v>8322</v>
      </c>
      <c r="R1425" s="10" t="s">
        <v>8341</v>
      </c>
      <c r="S1425" s="14">
        <f t="shared" si="90"/>
        <v>42370.360312500001</v>
      </c>
      <c r="T1425" s="14">
        <f t="shared" si="91"/>
        <v>42340.360312500001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8"/>
        <v>20.36</v>
      </c>
      <c r="P1426" s="6">
        <f t="shared" si="89"/>
        <v>109.07142857142857</v>
      </c>
      <c r="Q1426" t="s">
        <v>8322</v>
      </c>
      <c r="R1426" s="10" t="s">
        <v>8341</v>
      </c>
      <c r="S1426" s="14">
        <f t="shared" si="90"/>
        <v>42689.759282407409</v>
      </c>
      <c r="T1426" s="14">
        <f t="shared" si="91"/>
        <v>42676.717615740738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88"/>
        <v>0</v>
      </c>
      <c r="P1427" s="6" t="e">
        <f t="shared" si="89"/>
        <v>#DIV/0!</v>
      </c>
      <c r="Q1427" t="s">
        <v>8322</v>
      </c>
      <c r="R1427" s="10" t="s">
        <v>8341</v>
      </c>
      <c r="S1427" s="14">
        <f t="shared" si="90"/>
        <v>42123.131469907406</v>
      </c>
      <c r="T1427" s="14">
        <f t="shared" si="91"/>
        <v>42093.131469907406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88"/>
        <v>0</v>
      </c>
      <c r="P1428" s="6" t="e">
        <f t="shared" si="89"/>
        <v>#DIV/0!</v>
      </c>
      <c r="Q1428" t="s">
        <v>8322</v>
      </c>
      <c r="R1428" s="10" t="s">
        <v>8341</v>
      </c>
      <c r="S1428" s="14">
        <f t="shared" si="90"/>
        <v>42240.390277777777</v>
      </c>
      <c r="T1428" s="14">
        <f t="shared" si="91"/>
        <v>42180.390277777777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8"/>
        <v>8.3800000000000008</v>
      </c>
      <c r="P1429" s="6">
        <f t="shared" si="89"/>
        <v>104.75</v>
      </c>
      <c r="Q1429" t="s">
        <v>8322</v>
      </c>
      <c r="R1429" s="10" t="s">
        <v>8341</v>
      </c>
      <c r="S1429" s="14">
        <f t="shared" si="90"/>
        <v>42631.851678240739</v>
      </c>
      <c r="T1429" s="14">
        <f t="shared" si="91"/>
        <v>42601.851678240739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8"/>
        <v>4.5</v>
      </c>
      <c r="P1430" s="6">
        <f t="shared" si="89"/>
        <v>15</v>
      </c>
      <c r="Q1430" t="s">
        <v>8322</v>
      </c>
      <c r="R1430" s="10" t="s">
        <v>8341</v>
      </c>
      <c r="S1430" s="14">
        <f t="shared" si="90"/>
        <v>42462.338159722218</v>
      </c>
      <c r="T1430" s="14">
        <f t="shared" si="91"/>
        <v>42432.379826388889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88"/>
        <v>0</v>
      </c>
      <c r="P1431" s="6" t="e">
        <f t="shared" si="89"/>
        <v>#DIV/0!</v>
      </c>
      <c r="Q1431" t="s">
        <v>8322</v>
      </c>
      <c r="R1431" s="10" t="s">
        <v>8341</v>
      </c>
      <c r="S1431" s="14">
        <f t="shared" si="90"/>
        <v>42104.060671296291</v>
      </c>
      <c r="T1431" s="14">
        <f t="shared" si="91"/>
        <v>42074.060671296291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8"/>
        <v>8.06</v>
      </c>
      <c r="P1432" s="6">
        <f t="shared" si="89"/>
        <v>80.599999999999994</v>
      </c>
      <c r="Q1432" t="s">
        <v>8322</v>
      </c>
      <c r="R1432" s="10" t="s">
        <v>8341</v>
      </c>
      <c r="S1432" s="14">
        <f t="shared" si="90"/>
        <v>41992.813518518517</v>
      </c>
      <c r="T1432" s="14">
        <f t="shared" si="91"/>
        <v>41961.813518518517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8"/>
        <v>31.94705882352941</v>
      </c>
      <c r="P1433" s="6">
        <f t="shared" si="89"/>
        <v>115.55319148936171</v>
      </c>
      <c r="Q1433" t="s">
        <v>8322</v>
      </c>
      <c r="R1433" s="10" t="s">
        <v>8341</v>
      </c>
      <c r="S1433" s="14">
        <f t="shared" si="90"/>
        <v>42334.252500000002</v>
      </c>
      <c r="T1433" s="14">
        <f t="shared" si="91"/>
        <v>42304.210833333331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88"/>
        <v>0</v>
      </c>
      <c r="P1434" s="6" t="e">
        <f t="shared" si="89"/>
        <v>#DIV/0!</v>
      </c>
      <c r="Q1434" t="s">
        <v>8322</v>
      </c>
      <c r="R1434" s="10" t="s">
        <v>8341</v>
      </c>
      <c r="S1434" s="14">
        <f t="shared" si="90"/>
        <v>42205.780416666668</v>
      </c>
      <c r="T1434" s="14">
        <f t="shared" si="91"/>
        <v>42175.780416666668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8"/>
        <v>6.708333333333333</v>
      </c>
      <c r="P1435" s="6">
        <f t="shared" si="89"/>
        <v>80.5</v>
      </c>
      <c r="Q1435" t="s">
        <v>8322</v>
      </c>
      <c r="R1435" s="10" t="s">
        <v>8341</v>
      </c>
      <c r="S1435" s="14">
        <f t="shared" si="90"/>
        <v>42714.458333333328</v>
      </c>
      <c r="T1435" s="14">
        <f t="shared" si="91"/>
        <v>42673.625868055555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8"/>
        <v>9.9878048780487809</v>
      </c>
      <c r="P1436" s="6">
        <f t="shared" si="89"/>
        <v>744.5454545454545</v>
      </c>
      <c r="Q1436" t="s">
        <v>8322</v>
      </c>
      <c r="R1436" s="10" t="s">
        <v>8341</v>
      </c>
      <c r="S1436" s="14">
        <f t="shared" si="90"/>
        <v>42163.625</v>
      </c>
      <c r="T1436" s="14">
        <f t="shared" si="91"/>
        <v>42142.767106481479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8"/>
        <v>0.1</v>
      </c>
      <c r="P1437" s="6">
        <f t="shared" si="89"/>
        <v>7.5</v>
      </c>
      <c r="Q1437" t="s">
        <v>8322</v>
      </c>
      <c r="R1437" s="10" t="s">
        <v>8341</v>
      </c>
      <c r="S1437" s="14">
        <f t="shared" si="90"/>
        <v>42288.780324074076</v>
      </c>
      <c r="T1437" s="14">
        <f t="shared" si="91"/>
        <v>42258.780324074076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8"/>
        <v>0.77</v>
      </c>
      <c r="P1438" s="6">
        <f t="shared" si="89"/>
        <v>38.5</v>
      </c>
      <c r="Q1438" t="s">
        <v>8322</v>
      </c>
      <c r="R1438" s="10" t="s">
        <v>8341</v>
      </c>
      <c r="S1438" s="14">
        <f t="shared" si="90"/>
        <v>42421.35019675926</v>
      </c>
      <c r="T1438" s="14">
        <f t="shared" si="91"/>
        <v>42391.35019675926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8"/>
        <v>26.900000000000002</v>
      </c>
      <c r="P1439" s="6">
        <f t="shared" si="89"/>
        <v>36.68181818181818</v>
      </c>
      <c r="Q1439" t="s">
        <v>8322</v>
      </c>
      <c r="R1439" s="10" t="s">
        <v>8341</v>
      </c>
      <c r="S1439" s="14">
        <f t="shared" si="90"/>
        <v>41833.207638888889</v>
      </c>
      <c r="T1439" s="14">
        <f t="shared" si="91"/>
        <v>41796.531701388885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8"/>
        <v>3</v>
      </c>
      <c r="P1440" s="6">
        <f t="shared" si="89"/>
        <v>75</v>
      </c>
      <c r="Q1440" t="s">
        <v>8322</v>
      </c>
      <c r="R1440" s="10" t="s">
        <v>8341</v>
      </c>
      <c r="S1440" s="14">
        <f t="shared" si="90"/>
        <v>42487.579861111109</v>
      </c>
      <c r="T1440" s="14">
        <f t="shared" si="91"/>
        <v>42457.871516203704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8"/>
        <v>6.6055045871559637</v>
      </c>
      <c r="P1441" s="6">
        <f t="shared" si="89"/>
        <v>30</v>
      </c>
      <c r="Q1441" t="s">
        <v>8322</v>
      </c>
      <c r="R1441" s="10" t="s">
        <v>8341</v>
      </c>
      <c r="S1441" s="14">
        <f t="shared" si="90"/>
        <v>42070.829872685179</v>
      </c>
      <c r="T1441" s="14">
        <f t="shared" si="91"/>
        <v>42040.829872685179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8"/>
        <v>7.6923076923076927E-3</v>
      </c>
      <c r="P1442" s="6">
        <f t="shared" si="89"/>
        <v>1</v>
      </c>
      <c r="Q1442" t="s">
        <v>8322</v>
      </c>
      <c r="R1442" s="10" t="s">
        <v>8341</v>
      </c>
      <c r="S1442" s="14">
        <f t="shared" si="90"/>
        <v>42516.748414351852</v>
      </c>
      <c r="T1442" s="14">
        <f t="shared" si="91"/>
        <v>42486.748414351852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8"/>
        <v>1.1222222222222222</v>
      </c>
      <c r="P1443" s="6">
        <f t="shared" si="89"/>
        <v>673.33333333333337</v>
      </c>
      <c r="Q1443" t="s">
        <v>8322</v>
      </c>
      <c r="R1443" s="10" t="s">
        <v>8341</v>
      </c>
      <c r="S1443" s="14">
        <f t="shared" si="90"/>
        <v>42258.765844907408</v>
      </c>
      <c r="T1443" s="14">
        <f t="shared" si="91"/>
        <v>42198.765844907408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88"/>
        <v>0</v>
      </c>
      <c r="P1444" s="6" t="e">
        <f t="shared" si="89"/>
        <v>#DIV/0!</v>
      </c>
      <c r="Q1444" t="s">
        <v>8322</v>
      </c>
      <c r="R1444" s="10" t="s">
        <v>8341</v>
      </c>
      <c r="S1444" s="14">
        <f t="shared" si="90"/>
        <v>42515.64534722222</v>
      </c>
      <c r="T1444" s="14">
        <f t="shared" si="91"/>
        <v>42485.64534722222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88"/>
        <v>0</v>
      </c>
      <c r="P1445" s="6" t="e">
        <f t="shared" si="89"/>
        <v>#DIV/0!</v>
      </c>
      <c r="Q1445" t="s">
        <v>8322</v>
      </c>
      <c r="R1445" s="10" t="s">
        <v>8341</v>
      </c>
      <c r="S1445" s="14">
        <f t="shared" si="90"/>
        <v>42737.926030092596</v>
      </c>
      <c r="T1445" s="14">
        <f t="shared" si="91"/>
        <v>42707.926030092596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88"/>
        <v>0</v>
      </c>
      <c r="P1446" s="6" t="e">
        <f t="shared" si="89"/>
        <v>#DIV/0!</v>
      </c>
      <c r="Q1446" t="s">
        <v>8322</v>
      </c>
      <c r="R1446" s="10" t="s">
        <v>8341</v>
      </c>
      <c r="S1446" s="14">
        <f t="shared" si="90"/>
        <v>42259.873402777783</v>
      </c>
      <c r="T1446" s="14">
        <f t="shared" si="91"/>
        <v>42199.873402777783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88"/>
        <v>0</v>
      </c>
      <c r="P1447" s="6" t="e">
        <f t="shared" si="89"/>
        <v>#DIV/0!</v>
      </c>
      <c r="Q1447" t="s">
        <v>8322</v>
      </c>
      <c r="R1447" s="10" t="s">
        <v>8341</v>
      </c>
      <c r="S1447" s="14">
        <f t="shared" si="90"/>
        <v>42169.542303240742</v>
      </c>
      <c r="T1447" s="14">
        <f t="shared" si="91"/>
        <v>42139.542303240742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88"/>
        <v>0</v>
      </c>
      <c r="P1448" s="6" t="e">
        <f t="shared" si="89"/>
        <v>#DIV/0!</v>
      </c>
      <c r="Q1448" t="s">
        <v>8322</v>
      </c>
      <c r="R1448" s="10" t="s">
        <v>8341</v>
      </c>
      <c r="S1448" s="14">
        <f t="shared" si="90"/>
        <v>42481.447662037041</v>
      </c>
      <c r="T1448" s="14">
        <f t="shared" si="91"/>
        <v>42461.447662037041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8"/>
        <v>1.4999999999999999E-2</v>
      </c>
      <c r="P1449" s="6">
        <f t="shared" si="89"/>
        <v>25</v>
      </c>
      <c r="Q1449" t="s">
        <v>8322</v>
      </c>
      <c r="R1449" s="10" t="s">
        <v>8341</v>
      </c>
      <c r="S1449" s="14">
        <f t="shared" si="90"/>
        <v>42559.730717592596</v>
      </c>
      <c r="T1449" s="14">
        <f t="shared" si="91"/>
        <v>42529.730717592596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88"/>
        <v>0</v>
      </c>
      <c r="P1450" s="6" t="e">
        <f t="shared" si="89"/>
        <v>#DIV/0!</v>
      </c>
      <c r="Q1450" t="s">
        <v>8322</v>
      </c>
      <c r="R1450" s="10" t="s">
        <v>8341</v>
      </c>
      <c r="S1450" s="14">
        <f t="shared" si="90"/>
        <v>42146.225694444445</v>
      </c>
      <c r="T1450" s="14">
        <f t="shared" si="91"/>
        <v>42115.936550925922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88"/>
        <v>0</v>
      </c>
      <c r="P1451" s="6" t="e">
        <f t="shared" si="89"/>
        <v>#DIV/0!</v>
      </c>
      <c r="Q1451" t="s">
        <v>8322</v>
      </c>
      <c r="R1451" s="10" t="s">
        <v>8341</v>
      </c>
      <c r="S1451" s="14">
        <f t="shared" si="90"/>
        <v>42134.811400462961</v>
      </c>
      <c r="T1451" s="14">
        <f t="shared" si="91"/>
        <v>42086.811400462961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8"/>
        <v>1E-3</v>
      </c>
      <c r="P1452" s="6">
        <f t="shared" si="89"/>
        <v>1</v>
      </c>
      <c r="Q1452" t="s">
        <v>8322</v>
      </c>
      <c r="R1452" s="10" t="s">
        <v>8341</v>
      </c>
      <c r="S1452" s="14">
        <f t="shared" si="90"/>
        <v>42420.171261574069</v>
      </c>
      <c r="T1452" s="14">
        <f t="shared" si="91"/>
        <v>42390.171261574069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8"/>
        <v>1.0554089709762533E-2</v>
      </c>
      <c r="P1453" s="6">
        <f t="shared" si="89"/>
        <v>1</v>
      </c>
      <c r="Q1453" t="s">
        <v>8322</v>
      </c>
      <c r="R1453" s="10" t="s">
        <v>8341</v>
      </c>
      <c r="S1453" s="14">
        <f t="shared" si="90"/>
        <v>41962.00068287037</v>
      </c>
      <c r="T1453" s="14">
        <f t="shared" si="91"/>
        <v>41931.959016203706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88"/>
        <v>0</v>
      </c>
      <c r="P1454" s="6" t="e">
        <f t="shared" si="89"/>
        <v>#DIV/0!</v>
      </c>
      <c r="Q1454" t="s">
        <v>8322</v>
      </c>
      <c r="R1454" s="10" t="s">
        <v>8341</v>
      </c>
      <c r="S1454" s="14">
        <f t="shared" si="90"/>
        <v>41848.703275462962</v>
      </c>
      <c r="T1454" s="14">
        <f t="shared" si="91"/>
        <v>41818.703275462962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88"/>
        <v>0</v>
      </c>
      <c r="P1455" s="6" t="e">
        <f t="shared" si="89"/>
        <v>#DIV/0!</v>
      </c>
      <c r="Q1455" t="s">
        <v>8322</v>
      </c>
      <c r="R1455" s="10" t="s">
        <v>8341</v>
      </c>
      <c r="S1455" s="14">
        <f t="shared" si="90"/>
        <v>42840.654479166667</v>
      </c>
      <c r="T1455" s="14">
        <f t="shared" si="91"/>
        <v>42795.696145833332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8"/>
        <v>0.85714285714285721</v>
      </c>
      <c r="P1456" s="6">
        <f t="shared" si="89"/>
        <v>15</v>
      </c>
      <c r="Q1456" t="s">
        <v>8322</v>
      </c>
      <c r="R1456" s="10" t="s">
        <v>8341</v>
      </c>
      <c r="S1456" s="14">
        <f t="shared" si="90"/>
        <v>42484.915972222225</v>
      </c>
      <c r="T1456" s="14">
        <f t="shared" si="91"/>
        <v>42463.866666666669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8"/>
        <v>10.5</v>
      </c>
      <c r="P1457" s="6">
        <f t="shared" si="89"/>
        <v>225</v>
      </c>
      <c r="Q1457" t="s">
        <v>8322</v>
      </c>
      <c r="R1457" s="10" t="s">
        <v>8341</v>
      </c>
      <c r="S1457" s="14">
        <f t="shared" si="90"/>
        <v>41887.568749999999</v>
      </c>
      <c r="T1457" s="14">
        <f t="shared" si="91"/>
        <v>41832.672685185185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8"/>
        <v>2.9000000000000004</v>
      </c>
      <c r="P1458" s="6">
        <f t="shared" si="89"/>
        <v>48.333333333333336</v>
      </c>
      <c r="Q1458" t="s">
        <v>8322</v>
      </c>
      <c r="R1458" s="10" t="s">
        <v>8341</v>
      </c>
      <c r="S1458" s="14">
        <f t="shared" si="90"/>
        <v>42738.668576388889</v>
      </c>
      <c r="T1458" s="14">
        <f t="shared" si="91"/>
        <v>42708.668576388889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88"/>
        <v>0</v>
      </c>
      <c r="P1459" s="6" t="e">
        <f t="shared" si="89"/>
        <v>#DIV/0!</v>
      </c>
      <c r="Q1459" t="s">
        <v>8322</v>
      </c>
      <c r="R1459" s="10" t="s">
        <v>8341</v>
      </c>
      <c r="S1459" s="14">
        <f t="shared" si="90"/>
        <v>42319.938009259262</v>
      </c>
      <c r="T1459" s="14">
        <f t="shared" si="91"/>
        <v>42289.89634259259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88"/>
        <v>0</v>
      </c>
      <c r="P1460" s="6" t="e">
        <f t="shared" si="89"/>
        <v>#DIV/0!</v>
      </c>
      <c r="Q1460" t="s">
        <v>8322</v>
      </c>
      <c r="R1460" s="10" t="s">
        <v>8341</v>
      </c>
      <c r="S1460" s="14">
        <f t="shared" si="90"/>
        <v>41862.166666666664</v>
      </c>
      <c r="T1460" s="14">
        <f t="shared" si="91"/>
        <v>41831.705555555556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88"/>
        <v>0</v>
      </c>
      <c r="P1461" s="6" t="e">
        <f t="shared" si="89"/>
        <v>#DIV/0!</v>
      </c>
      <c r="Q1461" t="s">
        <v>8322</v>
      </c>
      <c r="R1461" s="10" t="s">
        <v>8341</v>
      </c>
      <c r="S1461" s="14">
        <f t="shared" si="90"/>
        <v>42340.725694444445</v>
      </c>
      <c r="T1461" s="14">
        <f t="shared" si="91"/>
        <v>42312.204814814817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88"/>
        <v>0</v>
      </c>
      <c r="P1462" s="6" t="e">
        <f t="shared" si="89"/>
        <v>#DIV/0!</v>
      </c>
      <c r="Q1462" t="s">
        <v>8322</v>
      </c>
      <c r="R1462" s="10" t="s">
        <v>8341</v>
      </c>
      <c r="S1462" s="14">
        <f t="shared" si="90"/>
        <v>41973.989583333328</v>
      </c>
      <c r="T1462" s="14">
        <f t="shared" si="91"/>
        <v>41915.896967592591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8"/>
        <v>101.24459999999999</v>
      </c>
      <c r="P1463" s="6">
        <f t="shared" si="89"/>
        <v>44.66673529411765</v>
      </c>
      <c r="Q1463" t="s">
        <v>8322</v>
      </c>
      <c r="R1463" s="10" t="s">
        <v>8342</v>
      </c>
      <c r="S1463" s="14">
        <f t="shared" si="90"/>
        <v>41933</v>
      </c>
      <c r="T1463" s="14">
        <f t="shared" si="91"/>
        <v>41899.645300925928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8"/>
        <v>108.5175</v>
      </c>
      <c r="P1464" s="6">
        <f t="shared" si="89"/>
        <v>28.937999999999999</v>
      </c>
      <c r="Q1464" t="s">
        <v>8322</v>
      </c>
      <c r="R1464" s="10" t="s">
        <v>8342</v>
      </c>
      <c r="S1464" s="14">
        <f t="shared" si="90"/>
        <v>41374.662858796299</v>
      </c>
      <c r="T1464" s="14">
        <f t="shared" si="91"/>
        <v>41344.662858796299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8"/>
        <v>147.66666666666666</v>
      </c>
      <c r="P1465" s="6">
        <f t="shared" si="89"/>
        <v>35.44</v>
      </c>
      <c r="Q1465" t="s">
        <v>8322</v>
      </c>
      <c r="R1465" s="10" t="s">
        <v>8342</v>
      </c>
      <c r="S1465" s="14">
        <f t="shared" si="90"/>
        <v>41371.869652777779</v>
      </c>
      <c r="T1465" s="14">
        <f t="shared" si="91"/>
        <v>41326.911319444444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8"/>
        <v>163.19999999999999</v>
      </c>
      <c r="P1466" s="6">
        <f t="shared" si="89"/>
        <v>34.871794871794869</v>
      </c>
      <c r="Q1466" t="s">
        <v>8322</v>
      </c>
      <c r="R1466" s="10" t="s">
        <v>8342</v>
      </c>
      <c r="S1466" s="14">
        <f t="shared" si="90"/>
        <v>41321.661550925928</v>
      </c>
      <c r="T1466" s="14">
        <f t="shared" si="91"/>
        <v>41291.661550925928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8"/>
        <v>456.41449999999998</v>
      </c>
      <c r="P1467" s="6">
        <f t="shared" si="89"/>
        <v>52.622732513451197</v>
      </c>
      <c r="Q1467" t="s">
        <v>8322</v>
      </c>
      <c r="R1467" s="10" t="s">
        <v>8342</v>
      </c>
      <c r="S1467" s="14">
        <f t="shared" si="90"/>
        <v>40990.125</v>
      </c>
      <c r="T1467" s="14">
        <f t="shared" si="91"/>
        <v>40959.734398148146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8"/>
        <v>107.87731249999999</v>
      </c>
      <c r="P1468" s="6">
        <f t="shared" si="89"/>
        <v>69.598266129032254</v>
      </c>
      <c r="Q1468" t="s">
        <v>8322</v>
      </c>
      <c r="R1468" s="10" t="s">
        <v>8342</v>
      </c>
      <c r="S1468" s="14">
        <f t="shared" si="90"/>
        <v>42381.208333333328</v>
      </c>
      <c r="T1468" s="14">
        <f t="shared" si="91"/>
        <v>42340.172060185185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8"/>
        <v>115.08</v>
      </c>
      <c r="P1469" s="6">
        <f t="shared" si="89"/>
        <v>76.72</v>
      </c>
      <c r="Q1469" t="s">
        <v>8322</v>
      </c>
      <c r="R1469" s="10" t="s">
        <v>8342</v>
      </c>
      <c r="S1469" s="14">
        <f t="shared" si="90"/>
        <v>40993.760243055556</v>
      </c>
      <c r="T1469" s="14">
        <f t="shared" si="91"/>
        <v>40933.80190972222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8"/>
        <v>102.36842105263158</v>
      </c>
      <c r="P1470" s="6">
        <f t="shared" si="89"/>
        <v>33.191126279863482</v>
      </c>
      <c r="Q1470" t="s">
        <v>8322</v>
      </c>
      <c r="R1470" s="10" t="s">
        <v>8342</v>
      </c>
      <c r="S1470" s="14">
        <f t="shared" si="90"/>
        <v>40706.014456018522</v>
      </c>
      <c r="T1470" s="14">
        <f t="shared" si="91"/>
        <v>40646.014456018522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8"/>
        <v>108.42485875706214</v>
      </c>
      <c r="P1471" s="6">
        <f t="shared" si="89"/>
        <v>149.46417445482865</v>
      </c>
      <c r="Q1471" t="s">
        <v>8322</v>
      </c>
      <c r="R1471" s="10" t="s">
        <v>8342</v>
      </c>
      <c r="S1471" s="14">
        <f t="shared" si="90"/>
        <v>41320.598483796297</v>
      </c>
      <c r="T1471" s="14">
        <f t="shared" si="91"/>
        <v>41290.598483796297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8"/>
        <v>125.13333333333334</v>
      </c>
      <c r="P1472" s="6">
        <f t="shared" si="89"/>
        <v>23.172839506172838</v>
      </c>
      <c r="Q1472" t="s">
        <v>8322</v>
      </c>
      <c r="R1472" s="10" t="s">
        <v>8342</v>
      </c>
      <c r="S1472" s="14">
        <f t="shared" si="90"/>
        <v>41271.827118055553</v>
      </c>
      <c r="T1472" s="14">
        <f t="shared" si="91"/>
        <v>41250.827118055553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8"/>
        <v>103.840625</v>
      </c>
      <c r="P1473" s="6">
        <f t="shared" si="89"/>
        <v>96.877551020408163</v>
      </c>
      <c r="Q1473" t="s">
        <v>8322</v>
      </c>
      <c r="R1473" s="10" t="s">
        <v>8342</v>
      </c>
      <c r="S1473" s="14">
        <f t="shared" si="90"/>
        <v>42103.957569444443</v>
      </c>
      <c r="T1473" s="14">
        <f t="shared" si="91"/>
        <v>42073.957569444443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ref="O1474:O1537" si="92">E1474/D1474*100</f>
        <v>138.70400000000001</v>
      </c>
      <c r="P1474" s="6">
        <f t="shared" ref="P1474:P1537" si="93">AVERAGE(E1474/L1474)</f>
        <v>103.20238095238095</v>
      </c>
      <c r="Q1474" t="s">
        <v>8322</v>
      </c>
      <c r="R1474" s="10" t="s">
        <v>8342</v>
      </c>
      <c r="S1474" s="14">
        <f t="shared" ref="S1474:S1537" si="94">(((I1474/60)/60)/24)+DATE(1970,1,1)</f>
        <v>41563.542858796296</v>
      </c>
      <c r="T1474" s="14">
        <f t="shared" ref="T1474:T1537" si="95">(((J1474/60)/60)/24)+DATE(1970,1,1)</f>
        <v>41533.542858796296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si="92"/>
        <v>120.51600000000001</v>
      </c>
      <c r="P1475" s="6">
        <f t="shared" si="93"/>
        <v>38.462553191489363</v>
      </c>
      <c r="Q1475" t="s">
        <v>8322</v>
      </c>
      <c r="R1475" s="10" t="s">
        <v>8342</v>
      </c>
      <c r="S1475" s="14">
        <f t="shared" si="94"/>
        <v>40969.979618055557</v>
      </c>
      <c r="T1475" s="14">
        <f t="shared" si="95"/>
        <v>40939.979618055557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2"/>
        <v>112.26666666666667</v>
      </c>
      <c r="P1476" s="6">
        <f t="shared" si="93"/>
        <v>44.315789473684212</v>
      </c>
      <c r="Q1476" t="s">
        <v>8322</v>
      </c>
      <c r="R1476" s="10" t="s">
        <v>8342</v>
      </c>
      <c r="S1476" s="14">
        <f t="shared" si="94"/>
        <v>41530.727916666663</v>
      </c>
      <c r="T1476" s="14">
        <f t="shared" si="95"/>
        <v>41500.727916666663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2"/>
        <v>188.66966666666667</v>
      </c>
      <c r="P1477" s="6">
        <f t="shared" si="93"/>
        <v>64.173356009070289</v>
      </c>
      <c r="Q1477" t="s">
        <v>8322</v>
      </c>
      <c r="R1477" s="10" t="s">
        <v>8342</v>
      </c>
      <c r="S1477" s="14">
        <f t="shared" si="94"/>
        <v>41993.207638888889</v>
      </c>
      <c r="T1477" s="14">
        <f t="shared" si="95"/>
        <v>41960.722951388889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2"/>
        <v>661.55466666666666</v>
      </c>
      <c r="P1478" s="6">
        <f t="shared" si="93"/>
        <v>43.333275109170302</v>
      </c>
      <c r="Q1478" t="s">
        <v>8322</v>
      </c>
      <c r="R1478" s="10" t="s">
        <v>8342</v>
      </c>
      <c r="S1478" s="14">
        <f t="shared" si="94"/>
        <v>40796.041921296295</v>
      </c>
      <c r="T1478" s="14">
        <f t="shared" si="95"/>
        <v>40766.041921296295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2"/>
        <v>111.31</v>
      </c>
      <c r="P1479" s="6">
        <f t="shared" si="93"/>
        <v>90.495934959349597</v>
      </c>
      <c r="Q1479" t="s">
        <v>8322</v>
      </c>
      <c r="R1479" s="10" t="s">
        <v>8342</v>
      </c>
      <c r="S1479" s="14">
        <f t="shared" si="94"/>
        <v>40900.125</v>
      </c>
      <c r="T1479" s="14">
        <f t="shared" si="95"/>
        <v>40840.615787037037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2"/>
        <v>1181.6142199999999</v>
      </c>
      <c r="P1480" s="6">
        <f t="shared" si="93"/>
        <v>29.187190495010373</v>
      </c>
      <c r="Q1480" t="s">
        <v>8322</v>
      </c>
      <c r="R1480" s="10" t="s">
        <v>8342</v>
      </c>
      <c r="S1480" s="14">
        <f t="shared" si="94"/>
        <v>41408.871678240743</v>
      </c>
      <c r="T1480" s="14">
        <f t="shared" si="95"/>
        <v>41394.871678240743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2"/>
        <v>137.375</v>
      </c>
      <c r="P1481" s="6">
        <f t="shared" si="93"/>
        <v>30.95774647887324</v>
      </c>
      <c r="Q1481" t="s">
        <v>8322</v>
      </c>
      <c r="R1481" s="10" t="s">
        <v>8342</v>
      </c>
      <c r="S1481" s="14">
        <f t="shared" si="94"/>
        <v>41769.165972222225</v>
      </c>
      <c r="T1481" s="14">
        <f t="shared" si="95"/>
        <v>41754.745243055557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2"/>
        <v>117.04040000000001</v>
      </c>
      <c r="P1482" s="6">
        <f t="shared" si="93"/>
        <v>92.157795275590544</v>
      </c>
      <c r="Q1482" t="s">
        <v>8322</v>
      </c>
      <c r="R1482" s="10" t="s">
        <v>8342</v>
      </c>
      <c r="S1482" s="14">
        <f t="shared" si="94"/>
        <v>41481.708333333336</v>
      </c>
      <c r="T1482" s="14">
        <f t="shared" si="95"/>
        <v>41464.934016203704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2"/>
        <v>2.1</v>
      </c>
      <c r="P1483" s="6">
        <f t="shared" si="93"/>
        <v>17.5</v>
      </c>
      <c r="Q1483" t="s">
        <v>8322</v>
      </c>
      <c r="R1483" s="10" t="s">
        <v>8324</v>
      </c>
      <c r="S1483" s="14">
        <f t="shared" si="94"/>
        <v>41580.922974537039</v>
      </c>
      <c r="T1483" s="14">
        <f t="shared" si="95"/>
        <v>41550.922974537039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2"/>
        <v>0.1</v>
      </c>
      <c r="P1484" s="6">
        <f t="shared" si="93"/>
        <v>5</v>
      </c>
      <c r="Q1484" t="s">
        <v>8322</v>
      </c>
      <c r="R1484" s="10" t="s">
        <v>8324</v>
      </c>
      <c r="S1484" s="14">
        <f t="shared" si="94"/>
        <v>41159.32708333333</v>
      </c>
      <c r="T1484" s="14">
        <f t="shared" si="95"/>
        <v>41136.85805555556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2"/>
        <v>0.7142857142857143</v>
      </c>
      <c r="P1485" s="6">
        <f t="shared" si="93"/>
        <v>25</v>
      </c>
      <c r="Q1485" t="s">
        <v>8322</v>
      </c>
      <c r="R1485" s="10" t="s">
        <v>8324</v>
      </c>
      <c r="S1485" s="14">
        <f t="shared" si="94"/>
        <v>42573.192997685182</v>
      </c>
      <c r="T1485" s="14">
        <f t="shared" si="95"/>
        <v>42548.192997685182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2"/>
        <v>0</v>
      </c>
      <c r="P1486" s="6" t="e">
        <f t="shared" si="93"/>
        <v>#DIV/0!</v>
      </c>
      <c r="Q1486" t="s">
        <v>8322</v>
      </c>
      <c r="R1486" s="10" t="s">
        <v>8324</v>
      </c>
      <c r="S1486" s="14">
        <f t="shared" si="94"/>
        <v>41111.618750000001</v>
      </c>
      <c r="T1486" s="14">
        <f t="shared" si="95"/>
        <v>41053.200960648144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2"/>
        <v>2.2388059701492535</v>
      </c>
      <c r="P1487" s="6">
        <f t="shared" si="93"/>
        <v>50</v>
      </c>
      <c r="Q1487" t="s">
        <v>8322</v>
      </c>
      <c r="R1487" s="10" t="s">
        <v>8324</v>
      </c>
      <c r="S1487" s="14">
        <f t="shared" si="94"/>
        <v>42175.795983796299</v>
      </c>
      <c r="T1487" s="14">
        <f t="shared" si="95"/>
        <v>42130.795983796299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2"/>
        <v>0.24</v>
      </c>
      <c r="P1488" s="6">
        <f t="shared" si="93"/>
        <v>16</v>
      </c>
      <c r="Q1488" t="s">
        <v>8322</v>
      </c>
      <c r="R1488" s="10" t="s">
        <v>8324</v>
      </c>
      <c r="S1488" s="14">
        <f t="shared" si="94"/>
        <v>42062.168530092589</v>
      </c>
      <c r="T1488" s="14">
        <f t="shared" si="95"/>
        <v>42032.168530092589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2"/>
        <v>0</v>
      </c>
      <c r="P1489" s="6" t="e">
        <f t="shared" si="93"/>
        <v>#DIV/0!</v>
      </c>
      <c r="Q1489" t="s">
        <v>8322</v>
      </c>
      <c r="R1489" s="10" t="s">
        <v>8324</v>
      </c>
      <c r="S1489" s="14">
        <f t="shared" si="94"/>
        <v>42584.917488425926</v>
      </c>
      <c r="T1489" s="14">
        <f t="shared" si="95"/>
        <v>42554.917488425926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2"/>
        <v>2.4</v>
      </c>
      <c r="P1490" s="6">
        <f t="shared" si="93"/>
        <v>60</v>
      </c>
      <c r="Q1490" t="s">
        <v>8322</v>
      </c>
      <c r="R1490" s="10" t="s">
        <v>8324</v>
      </c>
      <c r="S1490" s="14">
        <f t="shared" si="94"/>
        <v>41644.563194444447</v>
      </c>
      <c r="T1490" s="14">
        <f t="shared" si="95"/>
        <v>41614.563194444447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2"/>
        <v>0</v>
      </c>
      <c r="P1491" s="6" t="e">
        <f t="shared" si="93"/>
        <v>#DIV/0!</v>
      </c>
      <c r="Q1491" t="s">
        <v>8322</v>
      </c>
      <c r="R1491" s="10" t="s">
        <v>8324</v>
      </c>
      <c r="S1491" s="14">
        <f t="shared" si="94"/>
        <v>41228.653379629628</v>
      </c>
      <c r="T1491" s="14">
        <f t="shared" si="95"/>
        <v>41198.611712962964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2"/>
        <v>30.862068965517242</v>
      </c>
      <c r="P1492" s="6">
        <f t="shared" si="93"/>
        <v>47.10526315789474</v>
      </c>
      <c r="Q1492" t="s">
        <v>8322</v>
      </c>
      <c r="R1492" s="10" t="s">
        <v>8324</v>
      </c>
      <c r="S1492" s="14">
        <f t="shared" si="94"/>
        <v>41549.561041666668</v>
      </c>
      <c r="T1492" s="14">
        <f t="shared" si="95"/>
        <v>41520.561041666668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2"/>
        <v>8.3333333333333321</v>
      </c>
      <c r="P1493" s="6">
        <f t="shared" si="93"/>
        <v>100</v>
      </c>
      <c r="Q1493" t="s">
        <v>8322</v>
      </c>
      <c r="R1493" s="10" t="s">
        <v>8324</v>
      </c>
      <c r="S1493" s="14">
        <f t="shared" si="94"/>
        <v>42050.651388888888</v>
      </c>
      <c r="T1493" s="14">
        <f t="shared" si="95"/>
        <v>41991.713460648149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2"/>
        <v>0.75</v>
      </c>
      <c r="P1494" s="6">
        <f t="shared" si="93"/>
        <v>15</v>
      </c>
      <c r="Q1494" t="s">
        <v>8322</v>
      </c>
      <c r="R1494" s="10" t="s">
        <v>8324</v>
      </c>
      <c r="S1494" s="14">
        <f t="shared" si="94"/>
        <v>40712.884791666671</v>
      </c>
      <c r="T1494" s="14">
        <f t="shared" si="95"/>
        <v>40682.884791666671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2"/>
        <v>0</v>
      </c>
      <c r="P1495" s="6" t="e">
        <f t="shared" si="93"/>
        <v>#DIV/0!</v>
      </c>
      <c r="Q1495" t="s">
        <v>8322</v>
      </c>
      <c r="R1495" s="10" t="s">
        <v>8324</v>
      </c>
      <c r="S1495" s="14">
        <f t="shared" si="94"/>
        <v>41441.866608796299</v>
      </c>
      <c r="T1495" s="14">
        <f t="shared" si="95"/>
        <v>41411.866608796299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2"/>
        <v>8.9</v>
      </c>
      <c r="P1496" s="6">
        <f t="shared" si="93"/>
        <v>40.454545454545453</v>
      </c>
      <c r="Q1496" t="s">
        <v>8322</v>
      </c>
      <c r="R1496" s="10" t="s">
        <v>8324</v>
      </c>
      <c r="S1496" s="14">
        <f t="shared" si="94"/>
        <v>42097.651388888888</v>
      </c>
      <c r="T1496" s="14">
        <f t="shared" si="95"/>
        <v>42067.722372685181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2"/>
        <v>0</v>
      </c>
      <c r="P1497" s="6" t="e">
        <f t="shared" si="93"/>
        <v>#DIV/0!</v>
      </c>
      <c r="Q1497" t="s">
        <v>8322</v>
      </c>
      <c r="R1497" s="10" t="s">
        <v>8324</v>
      </c>
      <c r="S1497" s="14">
        <f t="shared" si="94"/>
        <v>40782.789710648147</v>
      </c>
      <c r="T1497" s="14">
        <f t="shared" si="95"/>
        <v>40752.789710648147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2"/>
        <v>0</v>
      </c>
      <c r="P1498" s="6" t="e">
        <f t="shared" si="93"/>
        <v>#DIV/0!</v>
      </c>
      <c r="Q1498" t="s">
        <v>8322</v>
      </c>
      <c r="R1498" s="10" t="s">
        <v>8324</v>
      </c>
      <c r="S1498" s="14">
        <f t="shared" si="94"/>
        <v>41898.475219907406</v>
      </c>
      <c r="T1498" s="14">
        <f t="shared" si="95"/>
        <v>41838.475219907406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2"/>
        <v>6.6666666666666671E-3</v>
      </c>
      <c r="P1499" s="6">
        <f t="shared" si="93"/>
        <v>1</v>
      </c>
      <c r="Q1499" t="s">
        <v>8322</v>
      </c>
      <c r="R1499" s="10" t="s">
        <v>8324</v>
      </c>
      <c r="S1499" s="14">
        <f t="shared" si="94"/>
        <v>41486.821527777778</v>
      </c>
      <c r="T1499" s="14">
        <f t="shared" si="95"/>
        <v>41444.64261574074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2"/>
        <v>1.9</v>
      </c>
      <c r="P1500" s="6">
        <f t="shared" si="93"/>
        <v>19</v>
      </c>
      <c r="Q1500" t="s">
        <v>8322</v>
      </c>
      <c r="R1500" s="10" t="s">
        <v>8324</v>
      </c>
      <c r="S1500" s="14">
        <f t="shared" si="94"/>
        <v>41885.983541666668</v>
      </c>
      <c r="T1500" s="14">
        <f t="shared" si="95"/>
        <v>41840.983541666668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2"/>
        <v>0.25</v>
      </c>
      <c r="P1501" s="6">
        <f t="shared" si="93"/>
        <v>5</v>
      </c>
      <c r="Q1501" t="s">
        <v>8322</v>
      </c>
      <c r="R1501" s="10" t="s">
        <v>8324</v>
      </c>
      <c r="S1501" s="14">
        <f t="shared" si="94"/>
        <v>42587.007326388892</v>
      </c>
      <c r="T1501" s="14">
        <f t="shared" si="95"/>
        <v>42527.007326388892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2"/>
        <v>25.035714285714285</v>
      </c>
      <c r="P1502" s="6">
        <f t="shared" si="93"/>
        <v>46.733333333333334</v>
      </c>
      <c r="Q1502" t="s">
        <v>8322</v>
      </c>
      <c r="R1502" s="10" t="s">
        <v>8324</v>
      </c>
      <c r="S1502" s="14">
        <f t="shared" si="94"/>
        <v>41395.904594907406</v>
      </c>
      <c r="T1502" s="14">
        <f t="shared" si="95"/>
        <v>41365.904594907406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2"/>
        <v>166.33076923076925</v>
      </c>
      <c r="P1503" s="6">
        <f t="shared" si="93"/>
        <v>97.731073446327684</v>
      </c>
      <c r="Q1503" t="s">
        <v>8338</v>
      </c>
      <c r="R1503" s="10" t="s">
        <v>8339</v>
      </c>
      <c r="S1503" s="14">
        <f t="shared" si="94"/>
        <v>42193.583599537036</v>
      </c>
      <c r="T1503" s="14">
        <f t="shared" si="95"/>
        <v>42163.583599537036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2"/>
        <v>101.44545454545455</v>
      </c>
      <c r="P1504" s="6">
        <f t="shared" si="93"/>
        <v>67.835866261398181</v>
      </c>
      <c r="Q1504" t="s">
        <v>8338</v>
      </c>
      <c r="R1504" s="10" t="s">
        <v>8339</v>
      </c>
      <c r="S1504" s="14">
        <f t="shared" si="94"/>
        <v>42454.916666666672</v>
      </c>
      <c r="T1504" s="14">
        <f t="shared" si="95"/>
        <v>42426.542592592596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2"/>
        <v>107.89146666666667</v>
      </c>
      <c r="P1505" s="6">
        <f t="shared" si="93"/>
        <v>56.98492957746479</v>
      </c>
      <c r="Q1505" t="s">
        <v>8338</v>
      </c>
      <c r="R1505" s="10" t="s">
        <v>8339</v>
      </c>
      <c r="S1505" s="14">
        <f t="shared" si="94"/>
        <v>42666.347233796296</v>
      </c>
      <c r="T1505" s="14">
        <f t="shared" si="95"/>
        <v>42606.347233796296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2"/>
        <v>277.93846153846158</v>
      </c>
      <c r="P1506" s="6">
        <f t="shared" si="93"/>
        <v>67.159851301115239</v>
      </c>
      <c r="Q1506" t="s">
        <v>8338</v>
      </c>
      <c r="R1506" s="10" t="s">
        <v>8339</v>
      </c>
      <c r="S1506" s="14">
        <f t="shared" si="94"/>
        <v>41800.356249999997</v>
      </c>
      <c r="T1506" s="14">
        <f t="shared" si="95"/>
        <v>41772.657685185186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2"/>
        <v>103.58125</v>
      </c>
      <c r="P1507" s="6">
        <f t="shared" si="93"/>
        <v>48.037681159420288</v>
      </c>
      <c r="Q1507" t="s">
        <v>8338</v>
      </c>
      <c r="R1507" s="10" t="s">
        <v>8339</v>
      </c>
      <c r="S1507" s="14">
        <f t="shared" si="94"/>
        <v>42451.834027777775</v>
      </c>
      <c r="T1507" s="14">
        <f t="shared" si="95"/>
        <v>42414.44332175926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2"/>
        <v>111.4</v>
      </c>
      <c r="P1508" s="6">
        <f t="shared" si="93"/>
        <v>38.860465116279073</v>
      </c>
      <c r="Q1508" t="s">
        <v>8338</v>
      </c>
      <c r="R1508" s="10" t="s">
        <v>8339</v>
      </c>
      <c r="S1508" s="14">
        <f t="shared" si="94"/>
        <v>41844.785925925928</v>
      </c>
      <c r="T1508" s="14">
        <f t="shared" si="95"/>
        <v>41814.785925925928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2"/>
        <v>215</v>
      </c>
      <c r="P1509" s="6">
        <f t="shared" si="93"/>
        <v>78.181818181818187</v>
      </c>
      <c r="Q1509" t="s">
        <v>8338</v>
      </c>
      <c r="R1509" s="10" t="s">
        <v>8339</v>
      </c>
      <c r="S1509" s="14">
        <f t="shared" si="94"/>
        <v>40313.340277777781</v>
      </c>
      <c r="T1509" s="14">
        <f t="shared" si="95"/>
        <v>40254.450335648151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2"/>
        <v>110.76216216216217</v>
      </c>
      <c r="P1510" s="6">
        <f t="shared" si="93"/>
        <v>97.113744075829388</v>
      </c>
      <c r="Q1510" t="s">
        <v>8338</v>
      </c>
      <c r="R1510" s="10" t="s">
        <v>8339</v>
      </c>
      <c r="S1510" s="14">
        <f t="shared" si="94"/>
        <v>41817.614363425928</v>
      </c>
      <c r="T1510" s="14">
        <f t="shared" si="95"/>
        <v>41786.614363425928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2"/>
        <v>123.64125714285714</v>
      </c>
      <c r="P1511" s="6">
        <f t="shared" si="93"/>
        <v>110.39397959183674</v>
      </c>
      <c r="Q1511" t="s">
        <v>8338</v>
      </c>
      <c r="R1511" s="10" t="s">
        <v>8339</v>
      </c>
      <c r="S1511" s="14">
        <f t="shared" si="94"/>
        <v>42780.957638888889</v>
      </c>
      <c r="T1511" s="14">
        <f t="shared" si="95"/>
        <v>42751.533391203702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2"/>
        <v>101.03500000000001</v>
      </c>
      <c r="P1512" s="6">
        <f t="shared" si="93"/>
        <v>39.91506172839506</v>
      </c>
      <c r="Q1512" t="s">
        <v>8338</v>
      </c>
      <c r="R1512" s="10" t="s">
        <v>8339</v>
      </c>
      <c r="S1512" s="14">
        <f t="shared" si="94"/>
        <v>41839.385162037033</v>
      </c>
      <c r="T1512" s="14">
        <f t="shared" si="95"/>
        <v>41809.385162037033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2"/>
        <v>111.79285714285714</v>
      </c>
      <c r="P1513" s="6">
        <f t="shared" si="93"/>
        <v>75.975728155339809</v>
      </c>
      <c r="Q1513" t="s">
        <v>8338</v>
      </c>
      <c r="R1513" s="10" t="s">
        <v>8339</v>
      </c>
      <c r="S1513" s="14">
        <f t="shared" si="94"/>
        <v>42326.625046296293</v>
      </c>
      <c r="T1513" s="14">
        <f t="shared" si="95"/>
        <v>42296.583379629628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2"/>
        <v>558.7714285714286</v>
      </c>
      <c r="P1514" s="6">
        <f t="shared" si="93"/>
        <v>58.379104477611939</v>
      </c>
      <c r="Q1514" t="s">
        <v>8338</v>
      </c>
      <c r="R1514" s="10" t="s">
        <v>8339</v>
      </c>
      <c r="S1514" s="14">
        <f t="shared" si="94"/>
        <v>42771.684479166666</v>
      </c>
      <c r="T1514" s="14">
        <f t="shared" si="95"/>
        <v>42741.684479166666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2"/>
        <v>150.01875000000001</v>
      </c>
      <c r="P1515" s="6">
        <f t="shared" si="93"/>
        <v>55.82093023255814</v>
      </c>
      <c r="Q1515" t="s">
        <v>8338</v>
      </c>
      <c r="R1515" s="10" t="s">
        <v>8339</v>
      </c>
      <c r="S1515" s="14">
        <f t="shared" si="94"/>
        <v>41836.637337962966</v>
      </c>
      <c r="T1515" s="14">
        <f t="shared" si="95"/>
        <v>41806.637337962966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2"/>
        <v>106.476</v>
      </c>
      <c r="P1516" s="6">
        <f t="shared" si="93"/>
        <v>151.24431818181819</v>
      </c>
      <c r="Q1516" t="s">
        <v>8338</v>
      </c>
      <c r="R1516" s="10" t="s">
        <v>8339</v>
      </c>
      <c r="S1516" s="14">
        <f t="shared" si="94"/>
        <v>42274.597685185188</v>
      </c>
      <c r="T1516" s="14">
        <f t="shared" si="95"/>
        <v>42234.597685185188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2"/>
        <v>157.18899999999999</v>
      </c>
      <c r="P1517" s="6">
        <f t="shared" si="93"/>
        <v>849.67027027027029</v>
      </c>
      <c r="Q1517" t="s">
        <v>8338</v>
      </c>
      <c r="R1517" s="10" t="s">
        <v>8339</v>
      </c>
      <c r="S1517" s="14">
        <f t="shared" si="94"/>
        <v>42445.211770833332</v>
      </c>
      <c r="T1517" s="14">
        <f t="shared" si="95"/>
        <v>42415.253437499996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2"/>
        <v>108.65882352941176</v>
      </c>
      <c r="P1518" s="6">
        <f t="shared" si="93"/>
        <v>159.24137931034483</v>
      </c>
      <c r="Q1518" t="s">
        <v>8338</v>
      </c>
      <c r="R1518" s="10" t="s">
        <v>8339</v>
      </c>
      <c r="S1518" s="14">
        <f t="shared" si="94"/>
        <v>42649.583333333328</v>
      </c>
      <c r="T1518" s="14">
        <f t="shared" si="95"/>
        <v>42619.466342592597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2"/>
        <v>161.97999999999999</v>
      </c>
      <c r="P1519" s="6">
        <f t="shared" si="93"/>
        <v>39.507317073170732</v>
      </c>
      <c r="Q1519" t="s">
        <v>8338</v>
      </c>
      <c r="R1519" s="10" t="s">
        <v>8339</v>
      </c>
      <c r="S1519" s="14">
        <f t="shared" si="94"/>
        <v>41979.25</v>
      </c>
      <c r="T1519" s="14">
        <f t="shared" si="95"/>
        <v>41948.56658564815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2"/>
        <v>205.36666666666665</v>
      </c>
      <c r="P1520" s="6">
        <f t="shared" si="93"/>
        <v>130.52966101694915</v>
      </c>
      <c r="Q1520" t="s">
        <v>8338</v>
      </c>
      <c r="R1520" s="10" t="s">
        <v>8339</v>
      </c>
      <c r="S1520" s="14">
        <f t="shared" si="94"/>
        <v>41790.8200462963</v>
      </c>
      <c r="T1520" s="14">
        <f t="shared" si="95"/>
        <v>41760.8200462963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2"/>
        <v>103.36388888888889</v>
      </c>
      <c r="P1521" s="6">
        <f t="shared" si="93"/>
        <v>64.156896551724131</v>
      </c>
      <c r="Q1521" t="s">
        <v>8338</v>
      </c>
      <c r="R1521" s="10" t="s">
        <v>8339</v>
      </c>
      <c r="S1521" s="14">
        <f t="shared" si="94"/>
        <v>41810.915972222225</v>
      </c>
      <c r="T1521" s="14">
        <f t="shared" si="95"/>
        <v>41782.741701388892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2"/>
        <v>103.47222222222223</v>
      </c>
      <c r="P1522" s="6">
        <f t="shared" si="93"/>
        <v>111.52694610778443</v>
      </c>
      <c r="Q1522" t="s">
        <v>8338</v>
      </c>
      <c r="R1522" s="10" t="s">
        <v>8339</v>
      </c>
      <c r="S1522" s="14">
        <f t="shared" si="94"/>
        <v>41992.166666666672</v>
      </c>
      <c r="T1522" s="14">
        <f t="shared" si="95"/>
        <v>41955.857789351852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2"/>
        <v>106.81333333333333</v>
      </c>
      <c r="P1523" s="6">
        <f t="shared" si="93"/>
        <v>170.44680851063831</v>
      </c>
      <c r="Q1523" t="s">
        <v>8338</v>
      </c>
      <c r="R1523" s="10" t="s">
        <v>8339</v>
      </c>
      <c r="S1523" s="14">
        <f t="shared" si="94"/>
        <v>42528.167719907404</v>
      </c>
      <c r="T1523" s="14">
        <f t="shared" si="95"/>
        <v>42493.167719907404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2"/>
        <v>138.96574712643678</v>
      </c>
      <c r="P1524" s="6">
        <f t="shared" si="93"/>
        <v>133.7391592920354</v>
      </c>
      <c r="Q1524" t="s">
        <v>8338</v>
      </c>
      <c r="R1524" s="10" t="s">
        <v>8339</v>
      </c>
      <c r="S1524" s="14">
        <f t="shared" si="94"/>
        <v>41929.830312500002</v>
      </c>
      <c r="T1524" s="14">
        <f t="shared" si="95"/>
        <v>41899.830312500002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2"/>
        <v>124.84324324324325</v>
      </c>
      <c r="P1525" s="6">
        <f t="shared" si="93"/>
        <v>95.834024896265561</v>
      </c>
      <c r="Q1525" t="s">
        <v>8338</v>
      </c>
      <c r="R1525" s="10" t="s">
        <v>8339</v>
      </c>
      <c r="S1525" s="14">
        <f t="shared" si="94"/>
        <v>41996</v>
      </c>
      <c r="T1525" s="14">
        <f t="shared" si="95"/>
        <v>41964.751342592594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2"/>
        <v>206.99999999999997</v>
      </c>
      <c r="P1526" s="6">
        <f t="shared" si="93"/>
        <v>221.78571428571428</v>
      </c>
      <c r="Q1526" t="s">
        <v>8338</v>
      </c>
      <c r="R1526" s="10" t="s">
        <v>8339</v>
      </c>
      <c r="S1526" s="14">
        <f t="shared" si="94"/>
        <v>42786.501041666663</v>
      </c>
      <c r="T1526" s="14">
        <f t="shared" si="95"/>
        <v>42756.501041666663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2"/>
        <v>174.00576923076923</v>
      </c>
      <c r="P1527" s="6">
        <f t="shared" si="93"/>
        <v>32.315357142857138</v>
      </c>
      <c r="Q1527" t="s">
        <v>8338</v>
      </c>
      <c r="R1527" s="10" t="s">
        <v>8339</v>
      </c>
      <c r="S1527" s="14">
        <f t="shared" si="94"/>
        <v>42600.702986111108</v>
      </c>
      <c r="T1527" s="14">
        <f t="shared" si="95"/>
        <v>42570.702986111108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2"/>
        <v>120.32608695652173</v>
      </c>
      <c r="P1528" s="6">
        <f t="shared" si="93"/>
        <v>98.839285714285708</v>
      </c>
      <c r="Q1528" t="s">
        <v>8338</v>
      </c>
      <c r="R1528" s="10" t="s">
        <v>8339</v>
      </c>
      <c r="S1528" s="14">
        <f t="shared" si="94"/>
        <v>42388.276006944448</v>
      </c>
      <c r="T1528" s="14">
        <f t="shared" si="95"/>
        <v>42339.276006944448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2"/>
        <v>110.44428571428573</v>
      </c>
      <c r="P1529" s="6">
        <f t="shared" si="93"/>
        <v>55.222142857142863</v>
      </c>
      <c r="Q1529" t="s">
        <v>8338</v>
      </c>
      <c r="R1529" s="10" t="s">
        <v>8339</v>
      </c>
      <c r="S1529" s="14">
        <f t="shared" si="94"/>
        <v>42808.558865740735</v>
      </c>
      <c r="T1529" s="14">
        <f t="shared" si="95"/>
        <v>42780.600532407407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2"/>
        <v>281.56666666666666</v>
      </c>
      <c r="P1530" s="6">
        <f t="shared" si="93"/>
        <v>52.793750000000003</v>
      </c>
      <c r="Q1530" t="s">
        <v>8338</v>
      </c>
      <c r="R1530" s="10" t="s">
        <v>8339</v>
      </c>
      <c r="S1530" s="14">
        <f t="shared" si="94"/>
        <v>42767</v>
      </c>
      <c r="T1530" s="14">
        <f t="shared" si="95"/>
        <v>42736.732893518521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2"/>
        <v>100.67894736842105</v>
      </c>
      <c r="P1531" s="6">
        <f t="shared" si="93"/>
        <v>135.66666666666666</v>
      </c>
      <c r="Q1531" t="s">
        <v>8338</v>
      </c>
      <c r="R1531" s="10" t="s">
        <v>8339</v>
      </c>
      <c r="S1531" s="14">
        <f t="shared" si="94"/>
        <v>42082.587037037039</v>
      </c>
      <c r="T1531" s="14">
        <f t="shared" si="95"/>
        <v>42052.628703703704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2"/>
        <v>134.82571428571427</v>
      </c>
      <c r="P1532" s="6">
        <f t="shared" si="93"/>
        <v>53.991990846681922</v>
      </c>
      <c r="Q1532" t="s">
        <v>8338</v>
      </c>
      <c r="R1532" s="10" t="s">
        <v>8339</v>
      </c>
      <c r="S1532" s="14">
        <f t="shared" si="94"/>
        <v>42300.767303240747</v>
      </c>
      <c r="T1532" s="14">
        <f t="shared" si="95"/>
        <v>42275.767303240747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2"/>
        <v>175.95744680851064</v>
      </c>
      <c r="P1533" s="6">
        <f t="shared" si="93"/>
        <v>56.643835616438359</v>
      </c>
      <c r="Q1533" t="s">
        <v>8338</v>
      </c>
      <c r="R1533" s="10" t="s">
        <v>8339</v>
      </c>
      <c r="S1533" s="14">
        <f t="shared" si="94"/>
        <v>41974.125</v>
      </c>
      <c r="T1533" s="14">
        <f t="shared" si="95"/>
        <v>41941.802384259259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2"/>
        <v>484.02000000000004</v>
      </c>
      <c r="P1534" s="6">
        <f t="shared" si="93"/>
        <v>82.316326530612244</v>
      </c>
      <c r="Q1534" t="s">
        <v>8338</v>
      </c>
      <c r="R1534" s="10" t="s">
        <v>8339</v>
      </c>
      <c r="S1534" s="14">
        <f t="shared" si="94"/>
        <v>42415.625</v>
      </c>
      <c r="T1534" s="14">
        <f t="shared" si="95"/>
        <v>42391.475289351853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2"/>
        <v>145.14000000000001</v>
      </c>
      <c r="P1535" s="6">
        <f t="shared" si="93"/>
        <v>88.26081081081081</v>
      </c>
      <c r="Q1535" t="s">
        <v>8338</v>
      </c>
      <c r="R1535" s="10" t="s">
        <v>8339</v>
      </c>
      <c r="S1535" s="14">
        <f t="shared" si="94"/>
        <v>42492.165972222225</v>
      </c>
      <c r="T1535" s="14">
        <f t="shared" si="95"/>
        <v>42443.00204861111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2"/>
        <v>417.73333333333335</v>
      </c>
      <c r="P1536" s="6">
        <f t="shared" si="93"/>
        <v>84.905149051490511</v>
      </c>
      <c r="Q1536" t="s">
        <v>8338</v>
      </c>
      <c r="R1536" s="10" t="s">
        <v>8339</v>
      </c>
      <c r="S1536" s="14">
        <f t="shared" si="94"/>
        <v>42251.67432870371</v>
      </c>
      <c r="T1536" s="14">
        <f t="shared" si="95"/>
        <v>42221.67432870371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2"/>
        <v>132.42499999999998</v>
      </c>
      <c r="P1537" s="6">
        <f t="shared" si="93"/>
        <v>48.154545454545456</v>
      </c>
      <c r="Q1537" t="s">
        <v>8338</v>
      </c>
      <c r="R1537" s="10" t="s">
        <v>8339</v>
      </c>
      <c r="S1537" s="14">
        <f t="shared" si="94"/>
        <v>42513.916666666672</v>
      </c>
      <c r="T1537" s="14">
        <f t="shared" si="95"/>
        <v>42484.829062500001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ref="O1538:O1601" si="96">E1538/D1538*100</f>
        <v>250.30841666666666</v>
      </c>
      <c r="P1538" s="6">
        <f t="shared" ref="P1538:P1601" si="97">AVERAGE(E1538/L1538)</f>
        <v>66.015406593406595</v>
      </c>
      <c r="Q1538" t="s">
        <v>8338</v>
      </c>
      <c r="R1538" s="10" t="s">
        <v>8339</v>
      </c>
      <c r="S1538" s="14">
        <f t="shared" ref="S1538:S1601" si="98">(((I1538/60)/60)/24)+DATE(1970,1,1)</f>
        <v>42243.802199074074</v>
      </c>
      <c r="T1538" s="14">
        <f t="shared" ref="T1538:T1601" si="99">(((J1538/60)/60)/24)+DATE(1970,1,1)</f>
        <v>42213.802199074074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si="96"/>
        <v>179.9</v>
      </c>
      <c r="P1539" s="6">
        <f t="shared" si="97"/>
        <v>96.375</v>
      </c>
      <c r="Q1539" t="s">
        <v>8338</v>
      </c>
      <c r="R1539" s="10" t="s">
        <v>8339</v>
      </c>
      <c r="S1539" s="14">
        <f t="shared" si="98"/>
        <v>42588.75</v>
      </c>
      <c r="T1539" s="14">
        <f t="shared" si="99"/>
        <v>42552.315127314811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6"/>
        <v>102.62857142857142</v>
      </c>
      <c r="P1540" s="6">
        <f t="shared" si="97"/>
        <v>156.17391304347825</v>
      </c>
      <c r="Q1540" t="s">
        <v>8338</v>
      </c>
      <c r="R1540" s="10" t="s">
        <v>8339</v>
      </c>
      <c r="S1540" s="14">
        <f t="shared" si="98"/>
        <v>42026.782060185185</v>
      </c>
      <c r="T1540" s="14">
        <f t="shared" si="99"/>
        <v>41981.782060185185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6"/>
        <v>135.98609999999999</v>
      </c>
      <c r="P1541" s="6">
        <f t="shared" si="97"/>
        <v>95.764859154929582</v>
      </c>
      <c r="Q1541" t="s">
        <v>8338</v>
      </c>
      <c r="R1541" s="10" t="s">
        <v>8339</v>
      </c>
      <c r="S1541" s="14">
        <f t="shared" si="98"/>
        <v>42738.919201388882</v>
      </c>
      <c r="T1541" s="14">
        <f t="shared" si="99"/>
        <v>42705.919201388882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6"/>
        <v>117.86666666666667</v>
      </c>
      <c r="P1542" s="6">
        <f t="shared" si="97"/>
        <v>180.40816326530611</v>
      </c>
      <c r="Q1542" t="s">
        <v>8338</v>
      </c>
      <c r="R1542" s="10" t="s">
        <v>8339</v>
      </c>
      <c r="S1542" s="14">
        <f t="shared" si="98"/>
        <v>41969.052083333328</v>
      </c>
      <c r="T1542" s="14">
        <f t="shared" si="99"/>
        <v>41939.00712962963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6"/>
        <v>3.3333333333333333E-2</v>
      </c>
      <c r="P1543" s="6">
        <f t="shared" si="97"/>
        <v>3</v>
      </c>
      <c r="Q1543" t="s">
        <v>8338</v>
      </c>
      <c r="R1543" s="10" t="s">
        <v>8343</v>
      </c>
      <c r="S1543" s="14">
        <f t="shared" si="98"/>
        <v>42004.712245370371</v>
      </c>
      <c r="T1543" s="14">
        <f t="shared" si="99"/>
        <v>41974.712245370371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6"/>
        <v>4</v>
      </c>
      <c r="P1544" s="6">
        <f t="shared" si="97"/>
        <v>20</v>
      </c>
      <c r="Q1544" t="s">
        <v>8338</v>
      </c>
      <c r="R1544" s="10" t="s">
        <v>8343</v>
      </c>
      <c r="S1544" s="14">
        <f t="shared" si="98"/>
        <v>42185.996527777781</v>
      </c>
      <c r="T1544" s="14">
        <f t="shared" si="99"/>
        <v>42170.996527777781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6"/>
        <v>0.44444444444444442</v>
      </c>
      <c r="P1545" s="6">
        <f t="shared" si="97"/>
        <v>10</v>
      </c>
      <c r="Q1545" t="s">
        <v>8338</v>
      </c>
      <c r="R1545" s="10" t="s">
        <v>8343</v>
      </c>
      <c r="S1545" s="14">
        <f t="shared" si="98"/>
        <v>41965.551319444443</v>
      </c>
      <c r="T1545" s="14">
        <f t="shared" si="99"/>
        <v>41935.509652777779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6"/>
        <v>0</v>
      </c>
      <c r="P1546" s="6" t="e">
        <f t="shared" si="97"/>
        <v>#DIV/0!</v>
      </c>
      <c r="Q1546" t="s">
        <v>8338</v>
      </c>
      <c r="R1546" s="10" t="s">
        <v>8343</v>
      </c>
      <c r="S1546" s="14">
        <f t="shared" si="98"/>
        <v>42095.012499999997</v>
      </c>
      <c r="T1546" s="14">
        <f t="shared" si="99"/>
        <v>42053.051203703704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6"/>
        <v>3.3333333333333333E-2</v>
      </c>
      <c r="P1547" s="6">
        <f t="shared" si="97"/>
        <v>1</v>
      </c>
      <c r="Q1547" t="s">
        <v>8338</v>
      </c>
      <c r="R1547" s="10" t="s">
        <v>8343</v>
      </c>
      <c r="S1547" s="14">
        <f t="shared" si="98"/>
        <v>42065.886111111111</v>
      </c>
      <c r="T1547" s="14">
        <f t="shared" si="99"/>
        <v>42031.884652777779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6"/>
        <v>28.9</v>
      </c>
      <c r="P1548" s="6">
        <f t="shared" si="97"/>
        <v>26.272727272727273</v>
      </c>
      <c r="Q1548" t="s">
        <v>8338</v>
      </c>
      <c r="R1548" s="10" t="s">
        <v>8343</v>
      </c>
      <c r="S1548" s="14">
        <f t="shared" si="98"/>
        <v>41899.212951388887</v>
      </c>
      <c r="T1548" s="14">
        <f t="shared" si="99"/>
        <v>41839.212951388887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6"/>
        <v>0</v>
      </c>
      <c r="P1549" s="6" t="e">
        <f t="shared" si="97"/>
        <v>#DIV/0!</v>
      </c>
      <c r="Q1549" t="s">
        <v>8338</v>
      </c>
      <c r="R1549" s="10" t="s">
        <v>8343</v>
      </c>
      <c r="S1549" s="14">
        <f t="shared" si="98"/>
        <v>42789.426875000005</v>
      </c>
      <c r="T1549" s="14">
        <f t="shared" si="99"/>
        <v>42782.426875000005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6"/>
        <v>8.5714285714285712</v>
      </c>
      <c r="P1550" s="6">
        <f t="shared" si="97"/>
        <v>60</v>
      </c>
      <c r="Q1550" t="s">
        <v>8338</v>
      </c>
      <c r="R1550" s="10" t="s">
        <v>8343</v>
      </c>
      <c r="S1550" s="14">
        <f t="shared" si="98"/>
        <v>42316.923842592587</v>
      </c>
      <c r="T1550" s="14">
        <f t="shared" si="99"/>
        <v>42286.88217592593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6"/>
        <v>34</v>
      </c>
      <c r="P1551" s="6">
        <f t="shared" si="97"/>
        <v>28.333333333333332</v>
      </c>
      <c r="Q1551" t="s">
        <v>8338</v>
      </c>
      <c r="R1551" s="10" t="s">
        <v>8343</v>
      </c>
      <c r="S1551" s="14">
        <f t="shared" si="98"/>
        <v>42311.177766203706</v>
      </c>
      <c r="T1551" s="14">
        <f t="shared" si="99"/>
        <v>42281.136099537034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6"/>
        <v>13.466666666666665</v>
      </c>
      <c r="P1552" s="6">
        <f t="shared" si="97"/>
        <v>14.428571428571429</v>
      </c>
      <c r="Q1552" t="s">
        <v>8338</v>
      </c>
      <c r="R1552" s="10" t="s">
        <v>8343</v>
      </c>
      <c r="S1552" s="14">
        <f t="shared" si="98"/>
        <v>42502.449467592596</v>
      </c>
      <c r="T1552" s="14">
        <f t="shared" si="99"/>
        <v>42472.449467592596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6"/>
        <v>0</v>
      </c>
      <c r="P1553" s="6" t="e">
        <f t="shared" si="97"/>
        <v>#DIV/0!</v>
      </c>
      <c r="Q1553" t="s">
        <v>8338</v>
      </c>
      <c r="R1553" s="10" t="s">
        <v>8343</v>
      </c>
      <c r="S1553" s="14">
        <f t="shared" si="98"/>
        <v>42151.824525462958</v>
      </c>
      <c r="T1553" s="14">
        <f t="shared" si="99"/>
        <v>42121.824525462958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6"/>
        <v>49.186046511627907</v>
      </c>
      <c r="P1554" s="6">
        <f t="shared" si="97"/>
        <v>132.1875</v>
      </c>
      <c r="Q1554" t="s">
        <v>8338</v>
      </c>
      <c r="R1554" s="10" t="s">
        <v>8343</v>
      </c>
      <c r="S1554" s="14">
        <f t="shared" si="98"/>
        <v>41913.165972222225</v>
      </c>
      <c r="T1554" s="14">
        <f t="shared" si="99"/>
        <v>41892.688750000001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6"/>
        <v>0</v>
      </c>
      <c r="P1555" s="6" t="e">
        <f t="shared" si="97"/>
        <v>#DIV/0!</v>
      </c>
      <c r="Q1555" t="s">
        <v>8338</v>
      </c>
      <c r="R1555" s="10" t="s">
        <v>8343</v>
      </c>
      <c r="S1555" s="14">
        <f t="shared" si="98"/>
        <v>42249.282951388886</v>
      </c>
      <c r="T1555" s="14">
        <f t="shared" si="99"/>
        <v>42219.282951388886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6"/>
        <v>0</v>
      </c>
      <c r="P1556" s="6" t="e">
        <f t="shared" si="97"/>
        <v>#DIV/0!</v>
      </c>
      <c r="Q1556" t="s">
        <v>8338</v>
      </c>
      <c r="R1556" s="10" t="s">
        <v>8343</v>
      </c>
      <c r="S1556" s="14">
        <f t="shared" si="98"/>
        <v>42218.252199074079</v>
      </c>
      <c r="T1556" s="14">
        <f t="shared" si="99"/>
        <v>42188.252199074079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6"/>
        <v>0</v>
      </c>
      <c r="P1557" s="6" t="e">
        <f t="shared" si="97"/>
        <v>#DIV/0!</v>
      </c>
      <c r="Q1557" t="s">
        <v>8338</v>
      </c>
      <c r="R1557" s="10" t="s">
        <v>8343</v>
      </c>
      <c r="S1557" s="14">
        <f t="shared" si="98"/>
        <v>42264.708333333328</v>
      </c>
      <c r="T1557" s="14">
        <f t="shared" si="99"/>
        <v>42241.613796296297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6"/>
        <v>45.133333333333333</v>
      </c>
      <c r="P1558" s="6">
        <f t="shared" si="97"/>
        <v>56.416666666666664</v>
      </c>
      <c r="Q1558" t="s">
        <v>8338</v>
      </c>
      <c r="R1558" s="10" t="s">
        <v>8343</v>
      </c>
      <c r="S1558" s="14">
        <f t="shared" si="98"/>
        <v>42555.153055555551</v>
      </c>
      <c r="T1558" s="14">
        <f t="shared" si="99"/>
        <v>42525.153055555551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6"/>
        <v>4</v>
      </c>
      <c r="P1559" s="6">
        <f t="shared" si="97"/>
        <v>100</v>
      </c>
      <c r="Q1559" t="s">
        <v>8338</v>
      </c>
      <c r="R1559" s="10" t="s">
        <v>8343</v>
      </c>
      <c r="S1559" s="14">
        <f t="shared" si="98"/>
        <v>41902.65315972222</v>
      </c>
      <c r="T1559" s="14">
        <f t="shared" si="99"/>
        <v>41871.65315972222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6"/>
        <v>4.666666666666667</v>
      </c>
      <c r="P1560" s="6">
        <f t="shared" si="97"/>
        <v>11.666666666666666</v>
      </c>
      <c r="Q1560" t="s">
        <v>8338</v>
      </c>
      <c r="R1560" s="10" t="s">
        <v>8343</v>
      </c>
      <c r="S1560" s="14">
        <f t="shared" si="98"/>
        <v>42244.508333333331</v>
      </c>
      <c r="T1560" s="14">
        <f t="shared" si="99"/>
        <v>42185.397673611107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6"/>
        <v>0.33333333333333337</v>
      </c>
      <c r="P1561" s="6">
        <f t="shared" si="97"/>
        <v>50</v>
      </c>
      <c r="Q1561" t="s">
        <v>8338</v>
      </c>
      <c r="R1561" s="10" t="s">
        <v>8343</v>
      </c>
      <c r="S1561" s="14">
        <f t="shared" si="98"/>
        <v>42123.05322916666</v>
      </c>
      <c r="T1561" s="14">
        <f t="shared" si="99"/>
        <v>42108.05322916666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6"/>
        <v>3.7600000000000002</v>
      </c>
      <c r="P1562" s="6">
        <f t="shared" si="97"/>
        <v>23.5</v>
      </c>
      <c r="Q1562" t="s">
        <v>8338</v>
      </c>
      <c r="R1562" s="10" t="s">
        <v>8343</v>
      </c>
      <c r="S1562" s="14">
        <f t="shared" si="98"/>
        <v>41956.062418981484</v>
      </c>
      <c r="T1562" s="14">
        <f t="shared" si="99"/>
        <v>41936.020752314813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6"/>
        <v>0.67</v>
      </c>
      <c r="P1563" s="6">
        <f t="shared" si="97"/>
        <v>67</v>
      </c>
      <c r="Q1563" t="s">
        <v>8322</v>
      </c>
      <c r="R1563" s="10" t="s">
        <v>8344</v>
      </c>
      <c r="S1563" s="14">
        <f t="shared" si="98"/>
        <v>41585.083368055559</v>
      </c>
      <c r="T1563" s="14">
        <f t="shared" si="99"/>
        <v>41555.041701388887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6"/>
        <v>0</v>
      </c>
      <c r="P1564" s="6" t="e">
        <f t="shared" si="97"/>
        <v>#DIV/0!</v>
      </c>
      <c r="Q1564" t="s">
        <v>8322</v>
      </c>
      <c r="R1564" s="10" t="s">
        <v>8344</v>
      </c>
      <c r="S1564" s="14">
        <f t="shared" si="98"/>
        <v>40149.034722222219</v>
      </c>
      <c r="T1564" s="14">
        <f t="shared" si="99"/>
        <v>40079.566157407404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6"/>
        <v>1.4166666666666665</v>
      </c>
      <c r="P1565" s="6">
        <f t="shared" si="97"/>
        <v>42.5</v>
      </c>
      <c r="Q1565" t="s">
        <v>8322</v>
      </c>
      <c r="R1565" s="10" t="s">
        <v>8344</v>
      </c>
      <c r="S1565" s="14">
        <f t="shared" si="98"/>
        <v>41712.700821759259</v>
      </c>
      <c r="T1565" s="14">
        <f t="shared" si="99"/>
        <v>41652.742488425924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6"/>
        <v>0.1</v>
      </c>
      <c r="P1566" s="6">
        <f t="shared" si="97"/>
        <v>10</v>
      </c>
      <c r="Q1566" t="s">
        <v>8322</v>
      </c>
      <c r="R1566" s="10" t="s">
        <v>8344</v>
      </c>
      <c r="S1566" s="14">
        <f t="shared" si="98"/>
        <v>42152.836805555555</v>
      </c>
      <c r="T1566" s="14">
        <f t="shared" si="99"/>
        <v>42121.367002314815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6"/>
        <v>2.5</v>
      </c>
      <c r="P1567" s="6">
        <f t="shared" si="97"/>
        <v>100</v>
      </c>
      <c r="Q1567" t="s">
        <v>8322</v>
      </c>
      <c r="R1567" s="10" t="s">
        <v>8344</v>
      </c>
      <c r="S1567" s="14">
        <f t="shared" si="98"/>
        <v>40702.729872685188</v>
      </c>
      <c r="T1567" s="14">
        <f t="shared" si="99"/>
        <v>40672.729872685188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6"/>
        <v>21.25</v>
      </c>
      <c r="P1568" s="6">
        <f t="shared" si="97"/>
        <v>108.05084745762711</v>
      </c>
      <c r="Q1568" t="s">
        <v>8322</v>
      </c>
      <c r="R1568" s="10" t="s">
        <v>8344</v>
      </c>
      <c r="S1568" s="14">
        <f t="shared" si="98"/>
        <v>42578.916666666672</v>
      </c>
      <c r="T1568" s="14">
        <f t="shared" si="99"/>
        <v>42549.916712962964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6"/>
        <v>4.117647058823529</v>
      </c>
      <c r="P1569" s="6">
        <f t="shared" si="97"/>
        <v>26.923076923076923</v>
      </c>
      <c r="Q1569" t="s">
        <v>8322</v>
      </c>
      <c r="R1569" s="10" t="s">
        <v>8344</v>
      </c>
      <c r="S1569" s="14">
        <f t="shared" si="98"/>
        <v>41687</v>
      </c>
      <c r="T1569" s="14">
        <f t="shared" si="99"/>
        <v>41671.936863425923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6"/>
        <v>13.639999999999999</v>
      </c>
      <c r="P1570" s="6">
        <f t="shared" si="97"/>
        <v>155</v>
      </c>
      <c r="Q1570" t="s">
        <v>8322</v>
      </c>
      <c r="R1570" s="10" t="s">
        <v>8344</v>
      </c>
      <c r="S1570" s="14">
        <f t="shared" si="98"/>
        <v>41997.062326388885</v>
      </c>
      <c r="T1570" s="14">
        <f t="shared" si="99"/>
        <v>41962.062326388885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6"/>
        <v>0</v>
      </c>
      <c r="P1571" s="6" t="e">
        <f t="shared" si="97"/>
        <v>#DIV/0!</v>
      </c>
      <c r="Q1571" t="s">
        <v>8322</v>
      </c>
      <c r="R1571" s="10" t="s">
        <v>8344</v>
      </c>
      <c r="S1571" s="14">
        <f t="shared" si="98"/>
        <v>41419.679560185185</v>
      </c>
      <c r="T1571" s="14">
        <f t="shared" si="99"/>
        <v>41389.679560185185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6"/>
        <v>41.4</v>
      </c>
      <c r="P1572" s="6">
        <f t="shared" si="97"/>
        <v>47.769230769230766</v>
      </c>
      <c r="Q1572" t="s">
        <v>8322</v>
      </c>
      <c r="R1572" s="10" t="s">
        <v>8344</v>
      </c>
      <c r="S1572" s="14">
        <f t="shared" si="98"/>
        <v>42468.771782407406</v>
      </c>
      <c r="T1572" s="14">
        <f t="shared" si="99"/>
        <v>42438.813449074078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6"/>
        <v>0.66115702479338845</v>
      </c>
      <c r="P1573" s="6">
        <f t="shared" si="97"/>
        <v>20</v>
      </c>
      <c r="Q1573" t="s">
        <v>8322</v>
      </c>
      <c r="R1573" s="10" t="s">
        <v>8344</v>
      </c>
      <c r="S1573" s="14">
        <f t="shared" si="98"/>
        <v>42174.769479166673</v>
      </c>
      <c r="T1573" s="14">
        <f t="shared" si="99"/>
        <v>42144.769479166673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6"/>
        <v>5</v>
      </c>
      <c r="P1574" s="6">
        <f t="shared" si="97"/>
        <v>41.666666666666664</v>
      </c>
      <c r="Q1574" t="s">
        <v>8322</v>
      </c>
      <c r="R1574" s="10" t="s">
        <v>8344</v>
      </c>
      <c r="S1574" s="14">
        <f t="shared" si="98"/>
        <v>42428.999305555553</v>
      </c>
      <c r="T1574" s="14">
        <f t="shared" si="99"/>
        <v>42404.033090277779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6"/>
        <v>2.4777777777777779</v>
      </c>
      <c r="P1575" s="6">
        <f t="shared" si="97"/>
        <v>74.333333333333329</v>
      </c>
      <c r="Q1575" t="s">
        <v>8322</v>
      </c>
      <c r="R1575" s="10" t="s">
        <v>8344</v>
      </c>
      <c r="S1575" s="14">
        <f t="shared" si="98"/>
        <v>42826.165972222225</v>
      </c>
      <c r="T1575" s="14">
        <f t="shared" si="99"/>
        <v>42786.000023148154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6"/>
        <v>5.0599999999999996</v>
      </c>
      <c r="P1576" s="6">
        <f t="shared" si="97"/>
        <v>84.333333333333329</v>
      </c>
      <c r="Q1576" t="s">
        <v>8322</v>
      </c>
      <c r="R1576" s="10" t="s">
        <v>8344</v>
      </c>
      <c r="S1576" s="14">
        <f t="shared" si="98"/>
        <v>42052.927418981482</v>
      </c>
      <c r="T1576" s="14">
        <f t="shared" si="99"/>
        <v>42017.927418981482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6"/>
        <v>22.91</v>
      </c>
      <c r="P1577" s="6">
        <f t="shared" si="97"/>
        <v>65.457142857142856</v>
      </c>
      <c r="Q1577" t="s">
        <v>8322</v>
      </c>
      <c r="R1577" s="10" t="s">
        <v>8344</v>
      </c>
      <c r="S1577" s="14">
        <f t="shared" si="98"/>
        <v>41829.524259259262</v>
      </c>
      <c r="T1577" s="14">
        <f t="shared" si="99"/>
        <v>41799.524259259262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6"/>
        <v>13</v>
      </c>
      <c r="P1578" s="6">
        <f t="shared" si="97"/>
        <v>65</v>
      </c>
      <c r="Q1578" t="s">
        <v>8322</v>
      </c>
      <c r="R1578" s="10" t="s">
        <v>8344</v>
      </c>
      <c r="S1578" s="14">
        <f t="shared" si="98"/>
        <v>42185.879259259258</v>
      </c>
      <c r="T1578" s="14">
        <f t="shared" si="99"/>
        <v>42140.879259259258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6"/>
        <v>0.54999999999999993</v>
      </c>
      <c r="P1579" s="6">
        <f t="shared" si="97"/>
        <v>27.5</v>
      </c>
      <c r="Q1579" t="s">
        <v>8322</v>
      </c>
      <c r="R1579" s="10" t="s">
        <v>8344</v>
      </c>
      <c r="S1579" s="14">
        <f t="shared" si="98"/>
        <v>41114.847777777781</v>
      </c>
      <c r="T1579" s="14">
        <f t="shared" si="99"/>
        <v>41054.847777777781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6"/>
        <v>10.806536636794938</v>
      </c>
      <c r="P1580" s="6">
        <f t="shared" si="97"/>
        <v>51.25</v>
      </c>
      <c r="Q1580" t="s">
        <v>8322</v>
      </c>
      <c r="R1580" s="10" t="s">
        <v>8344</v>
      </c>
      <c r="S1580" s="14">
        <f t="shared" si="98"/>
        <v>40423.083333333336</v>
      </c>
      <c r="T1580" s="14">
        <f t="shared" si="99"/>
        <v>40399.065868055557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6"/>
        <v>0.84008400840084008</v>
      </c>
      <c r="P1581" s="6">
        <f t="shared" si="97"/>
        <v>14</v>
      </c>
      <c r="Q1581" t="s">
        <v>8322</v>
      </c>
      <c r="R1581" s="10" t="s">
        <v>8344</v>
      </c>
      <c r="S1581" s="14">
        <f t="shared" si="98"/>
        <v>41514.996423611112</v>
      </c>
      <c r="T1581" s="14">
        <f t="shared" si="99"/>
        <v>41481.996423611112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6"/>
        <v>0</v>
      </c>
      <c r="P1582" s="6" t="e">
        <f t="shared" si="97"/>
        <v>#DIV/0!</v>
      </c>
      <c r="Q1582" t="s">
        <v>8322</v>
      </c>
      <c r="R1582" s="10" t="s">
        <v>8344</v>
      </c>
      <c r="S1582" s="14">
        <f t="shared" si="98"/>
        <v>41050.050069444449</v>
      </c>
      <c r="T1582" s="14">
        <f t="shared" si="99"/>
        <v>40990.050069444449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6"/>
        <v>0.5</v>
      </c>
      <c r="P1583" s="6">
        <f t="shared" si="97"/>
        <v>5</v>
      </c>
      <c r="Q1583" t="s">
        <v>8338</v>
      </c>
      <c r="R1583" s="10" t="s">
        <v>8345</v>
      </c>
      <c r="S1583" s="14">
        <f t="shared" si="98"/>
        <v>42357.448958333334</v>
      </c>
      <c r="T1583" s="14">
        <f t="shared" si="99"/>
        <v>42325.448958333334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6"/>
        <v>9.3000000000000007</v>
      </c>
      <c r="P1584" s="6">
        <f t="shared" si="97"/>
        <v>31</v>
      </c>
      <c r="Q1584" t="s">
        <v>8338</v>
      </c>
      <c r="R1584" s="10" t="s">
        <v>8345</v>
      </c>
      <c r="S1584" s="14">
        <f t="shared" si="98"/>
        <v>42303.888888888891</v>
      </c>
      <c r="T1584" s="14">
        <f t="shared" si="99"/>
        <v>42246.789965277778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6"/>
        <v>7.4999999999999997E-2</v>
      </c>
      <c r="P1585" s="6">
        <f t="shared" si="97"/>
        <v>15</v>
      </c>
      <c r="Q1585" t="s">
        <v>8338</v>
      </c>
      <c r="R1585" s="10" t="s">
        <v>8345</v>
      </c>
      <c r="S1585" s="14">
        <f t="shared" si="98"/>
        <v>41907.904988425929</v>
      </c>
      <c r="T1585" s="14">
        <f t="shared" si="99"/>
        <v>41877.904988425929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6"/>
        <v>0</v>
      </c>
      <c r="P1586" s="6" t="e">
        <f t="shared" si="97"/>
        <v>#DIV/0!</v>
      </c>
      <c r="Q1586" t="s">
        <v>8338</v>
      </c>
      <c r="R1586" s="10" t="s">
        <v>8345</v>
      </c>
      <c r="S1586" s="14">
        <f t="shared" si="98"/>
        <v>41789.649317129632</v>
      </c>
      <c r="T1586" s="14">
        <f t="shared" si="99"/>
        <v>41779.649317129632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6"/>
        <v>79</v>
      </c>
      <c r="P1587" s="6">
        <f t="shared" si="97"/>
        <v>131.66666666666666</v>
      </c>
      <c r="Q1587" t="s">
        <v>8338</v>
      </c>
      <c r="R1587" s="10" t="s">
        <v>8345</v>
      </c>
      <c r="S1587" s="14">
        <f t="shared" si="98"/>
        <v>42729.458333333328</v>
      </c>
      <c r="T1587" s="14">
        <f t="shared" si="99"/>
        <v>42707.895462962959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6"/>
        <v>0</v>
      </c>
      <c r="P1588" s="6" t="e">
        <f t="shared" si="97"/>
        <v>#DIV/0!</v>
      </c>
      <c r="Q1588" t="s">
        <v>8338</v>
      </c>
      <c r="R1588" s="10" t="s">
        <v>8345</v>
      </c>
      <c r="S1588" s="14">
        <f t="shared" si="98"/>
        <v>42099.062754629631</v>
      </c>
      <c r="T1588" s="14">
        <f t="shared" si="99"/>
        <v>42069.104421296302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6"/>
        <v>1.3333333333333334E-2</v>
      </c>
      <c r="P1589" s="6">
        <f t="shared" si="97"/>
        <v>1</v>
      </c>
      <c r="Q1589" t="s">
        <v>8338</v>
      </c>
      <c r="R1589" s="10" t="s">
        <v>8345</v>
      </c>
      <c r="S1589" s="14">
        <f t="shared" si="98"/>
        <v>41986.950983796298</v>
      </c>
      <c r="T1589" s="14">
        <f t="shared" si="99"/>
        <v>41956.950983796298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6"/>
        <v>0</v>
      </c>
      <c r="P1590" s="6" t="e">
        <f t="shared" si="97"/>
        <v>#DIV/0!</v>
      </c>
      <c r="Q1590" t="s">
        <v>8338</v>
      </c>
      <c r="R1590" s="10" t="s">
        <v>8345</v>
      </c>
      <c r="S1590" s="14">
        <f t="shared" si="98"/>
        <v>42035.841666666667</v>
      </c>
      <c r="T1590" s="14">
        <f t="shared" si="99"/>
        <v>42005.24998842593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6"/>
        <v>0</v>
      </c>
      <c r="P1591" s="6" t="e">
        <f t="shared" si="97"/>
        <v>#DIV/0!</v>
      </c>
      <c r="Q1591" t="s">
        <v>8338</v>
      </c>
      <c r="R1591" s="10" t="s">
        <v>8345</v>
      </c>
      <c r="S1591" s="14">
        <f t="shared" si="98"/>
        <v>42286.984791666662</v>
      </c>
      <c r="T1591" s="14">
        <f t="shared" si="99"/>
        <v>42256.984791666662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6"/>
        <v>1.7000000000000002</v>
      </c>
      <c r="P1592" s="6">
        <f t="shared" si="97"/>
        <v>510</v>
      </c>
      <c r="Q1592" t="s">
        <v>8338</v>
      </c>
      <c r="R1592" s="10" t="s">
        <v>8345</v>
      </c>
      <c r="S1592" s="14">
        <f t="shared" si="98"/>
        <v>42270.857222222221</v>
      </c>
      <c r="T1592" s="14">
        <f t="shared" si="99"/>
        <v>42240.857222222221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6"/>
        <v>29.228571428571428</v>
      </c>
      <c r="P1593" s="6">
        <f t="shared" si="97"/>
        <v>44.478260869565219</v>
      </c>
      <c r="Q1593" t="s">
        <v>8338</v>
      </c>
      <c r="R1593" s="10" t="s">
        <v>8345</v>
      </c>
      <c r="S1593" s="14">
        <f t="shared" si="98"/>
        <v>42463.68450231482</v>
      </c>
      <c r="T1593" s="14">
        <f t="shared" si="99"/>
        <v>42433.726168981477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6"/>
        <v>0</v>
      </c>
      <c r="P1594" s="6" t="e">
        <f t="shared" si="97"/>
        <v>#DIV/0!</v>
      </c>
      <c r="Q1594" t="s">
        <v>8338</v>
      </c>
      <c r="R1594" s="10" t="s">
        <v>8345</v>
      </c>
      <c r="S1594" s="14">
        <f t="shared" si="98"/>
        <v>42091.031076388885</v>
      </c>
      <c r="T1594" s="14">
        <f t="shared" si="99"/>
        <v>42046.072743055556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6"/>
        <v>1.3636363636363637E-2</v>
      </c>
      <c r="P1595" s="6">
        <f t="shared" si="97"/>
        <v>1</v>
      </c>
      <c r="Q1595" t="s">
        <v>8338</v>
      </c>
      <c r="R1595" s="10" t="s">
        <v>8345</v>
      </c>
      <c r="S1595" s="14">
        <f t="shared" si="98"/>
        <v>42063.845543981486</v>
      </c>
      <c r="T1595" s="14">
        <f t="shared" si="99"/>
        <v>42033.845543981486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6"/>
        <v>20.5</v>
      </c>
      <c r="P1596" s="6">
        <f t="shared" si="97"/>
        <v>20.5</v>
      </c>
      <c r="Q1596" t="s">
        <v>8338</v>
      </c>
      <c r="R1596" s="10" t="s">
        <v>8345</v>
      </c>
      <c r="S1596" s="14">
        <f t="shared" si="98"/>
        <v>42505.681249999994</v>
      </c>
      <c r="T1596" s="14">
        <f t="shared" si="99"/>
        <v>42445.712754629625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6"/>
        <v>0.27999999999999997</v>
      </c>
      <c r="P1597" s="6">
        <f t="shared" si="97"/>
        <v>40</v>
      </c>
      <c r="Q1597" t="s">
        <v>8338</v>
      </c>
      <c r="R1597" s="10" t="s">
        <v>8345</v>
      </c>
      <c r="S1597" s="14">
        <f t="shared" si="98"/>
        <v>41808.842361111114</v>
      </c>
      <c r="T1597" s="14">
        <f t="shared" si="99"/>
        <v>41780.050092592595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6"/>
        <v>2.3076923076923079</v>
      </c>
      <c r="P1598" s="6">
        <f t="shared" si="97"/>
        <v>25</v>
      </c>
      <c r="Q1598" t="s">
        <v>8338</v>
      </c>
      <c r="R1598" s="10" t="s">
        <v>8345</v>
      </c>
      <c r="S1598" s="14">
        <f t="shared" si="98"/>
        <v>41986.471863425926</v>
      </c>
      <c r="T1598" s="14">
        <f t="shared" si="99"/>
        <v>41941.430196759262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6"/>
        <v>0</v>
      </c>
      <c r="P1599" s="6" t="e">
        <f t="shared" si="97"/>
        <v>#DIV/0!</v>
      </c>
      <c r="Q1599" t="s">
        <v>8338</v>
      </c>
      <c r="R1599" s="10" t="s">
        <v>8345</v>
      </c>
      <c r="S1599" s="14">
        <f t="shared" si="98"/>
        <v>42633.354131944448</v>
      </c>
      <c r="T1599" s="14">
        <f t="shared" si="99"/>
        <v>42603.354131944448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6"/>
        <v>0.125</v>
      </c>
      <c r="P1600" s="6">
        <f t="shared" si="97"/>
        <v>1</v>
      </c>
      <c r="Q1600" t="s">
        <v>8338</v>
      </c>
      <c r="R1600" s="10" t="s">
        <v>8345</v>
      </c>
      <c r="S1600" s="14">
        <f t="shared" si="98"/>
        <v>42211.667337962965</v>
      </c>
      <c r="T1600" s="14">
        <f t="shared" si="99"/>
        <v>42151.667337962965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6"/>
        <v>0</v>
      </c>
      <c r="P1601" s="6" t="e">
        <f t="shared" si="97"/>
        <v>#DIV/0!</v>
      </c>
      <c r="Q1601" t="s">
        <v>8338</v>
      </c>
      <c r="R1601" s="10" t="s">
        <v>8345</v>
      </c>
      <c r="S1601" s="14">
        <f t="shared" si="98"/>
        <v>42468.497407407413</v>
      </c>
      <c r="T1601" s="14">
        <f t="shared" si="99"/>
        <v>42438.53907407407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ref="O1602:O1665" si="100">E1602/D1602*100</f>
        <v>7.3400000000000007</v>
      </c>
      <c r="P1602" s="6">
        <f t="shared" ref="P1602:P1665" si="101">AVERAGE(E1602/L1602)</f>
        <v>40.777777777777779</v>
      </c>
      <c r="Q1602" t="s">
        <v>8338</v>
      </c>
      <c r="R1602" s="10" t="s">
        <v>8345</v>
      </c>
      <c r="S1602" s="14">
        <f t="shared" ref="S1602:S1665" si="102">(((I1602/60)/60)/24)+DATE(1970,1,1)</f>
        <v>41835.21597222222</v>
      </c>
      <c r="T1602" s="14">
        <f t="shared" ref="T1602:T1665" si="103">(((J1602/60)/60)/24)+DATE(1970,1,1)</f>
        <v>41791.057314814818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si="100"/>
        <v>108.2492</v>
      </c>
      <c r="P1603" s="6">
        <f t="shared" si="101"/>
        <v>48.325535714285714</v>
      </c>
      <c r="Q1603" t="s">
        <v>8325</v>
      </c>
      <c r="R1603" s="10" t="s">
        <v>8326</v>
      </c>
      <c r="S1603" s="14">
        <f t="shared" si="102"/>
        <v>40668.092974537038</v>
      </c>
      <c r="T1603" s="14">
        <f t="shared" si="103"/>
        <v>40638.092974537038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0"/>
        <v>100.16666666666667</v>
      </c>
      <c r="P1604" s="6">
        <f t="shared" si="101"/>
        <v>46.953125</v>
      </c>
      <c r="Q1604" t="s">
        <v>8325</v>
      </c>
      <c r="R1604" s="10" t="s">
        <v>8326</v>
      </c>
      <c r="S1604" s="14">
        <f t="shared" si="102"/>
        <v>40830.958333333336</v>
      </c>
      <c r="T1604" s="14">
        <f t="shared" si="103"/>
        <v>40788.297650462962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0"/>
        <v>100.03299999999999</v>
      </c>
      <c r="P1605" s="6">
        <f t="shared" si="101"/>
        <v>66.688666666666663</v>
      </c>
      <c r="Q1605" t="s">
        <v>8325</v>
      </c>
      <c r="R1605" s="10" t="s">
        <v>8326</v>
      </c>
      <c r="S1605" s="14">
        <f t="shared" si="102"/>
        <v>40936.169664351852</v>
      </c>
      <c r="T1605" s="14">
        <f t="shared" si="103"/>
        <v>40876.169664351852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0"/>
        <v>122.10714285714286</v>
      </c>
      <c r="P1606" s="6">
        <f t="shared" si="101"/>
        <v>48.842857142857142</v>
      </c>
      <c r="Q1606" t="s">
        <v>8325</v>
      </c>
      <c r="R1606" s="10" t="s">
        <v>8326</v>
      </c>
      <c r="S1606" s="14">
        <f t="shared" si="102"/>
        <v>40985.80364583333</v>
      </c>
      <c r="T1606" s="14">
        <f t="shared" si="103"/>
        <v>40945.845312500001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0"/>
        <v>100.69333333333334</v>
      </c>
      <c r="P1607" s="6">
        <f t="shared" si="101"/>
        <v>137.30909090909091</v>
      </c>
      <c r="Q1607" t="s">
        <v>8325</v>
      </c>
      <c r="R1607" s="10" t="s">
        <v>8326</v>
      </c>
      <c r="S1607" s="14">
        <f t="shared" si="102"/>
        <v>40756.291666666664</v>
      </c>
      <c r="T1607" s="14">
        <f t="shared" si="103"/>
        <v>40747.012881944444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0"/>
        <v>101.004125</v>
      </c>
      <c r="P1608" s="6">
        <f t="shared" si="101"/>
        <v>87.829673913043479</v>
      </c>
      <c r="Q1608" t="s">
        <v>8325</v>
      </c>
      <c r="R1608" s="10" t="s">
        <v>8326</v>
      </c>
      <c r="S1608" s="14">
        <f t="shared" si="102"/>
        <v>40626.069884259261</v>
      </c>
      <c r="T1608" s="14">
        <f t="shared" si="103"/>
        <v>40536.111550925925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0"/>
        <v>145.11000000000001</v>
      </c>
      <c r="P1609" s="6">
        <f t="shared" si="101"/>
        <v>70.785365853658533</v>
      </c>
      <c r="Q1609" t="s">
        <v>8325</v>
      </c>
      <c r="R1609" s="10" t="s">
        <v>8326</v>
      </c>
      <c r="S1609" s="14">
        <f t="shared" si="102"/>
        <v>41074.80846064815</v>
      </c>
      <c r="T1609" s="14">
        <f t="shared" si="103"/>
        <v>41053.80846064815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0"/>
        <v>101.25</v>
      </c>
      <c r="P1610" s="6">
        <f t="shared" si="101"/>
        <v>52.826086956521742</v>
      </c>
      <c r="Q1610" t="s">
        <v>8325</v>
      </c>
      <c r="R1610" s="10" t="s">
        <v>8326</v>
      </c>
      <c r="S1610" s="14">
        <f t="shared" si="102"/>
        <v>41640.226388888892</v>
      </c>
      <c r="T1610" s="14">
        <f t="shared" si="103"/>
        <v>41607.83085648148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0"/>
        <v>118.33333333333333</v>
      </c>
      <c r="P1611" s="6">
        <f t="shared" si="101"/>
        <v>443.75</v>
      </c>
      <c r="Q1611" t="s">
        <v>8325</v>
      </c>
      <c r="R1611" s="10" t="s">
        <v>8326</v>
      </c>
      <c r="S1611" s="14">
        <f t="shared" si="102"/>
        <v>40849.333333333336</v>
      </c>
      <c r="T1611" s="14">
        <f t="shared" si="103"/>
        <v>40796.001261574071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0"/>
        <v>271.85000000000002</v>
      </c>
      <c r="P1612" s="6">
        <f t="shared" si="101"/>
        <v>48.544642857142854</v>
      </c>
      <c r="Q1612" t="s">
        <v>8325</v>
      </c>
      <c r="R1612" s="10" t="s">
        <v>8326</v>
      </c>
      <c r="S1612" s="14">
        <f t="shared" si="102"/>
        <v>41258.924884259257</v>
      </c>
      <c r="T1612" s="14">
        <f t="shared" si="103"/>
        <v>41228.924884259257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0"/>
        <v>125.125</v>
      </c>
      <c r="P1613" s="6">
        <f t="shared" si="101"/>
        <v>37.074074074074076</v>
      </c>
      <c r="Q1613" t="s">
        <v>8325</v>
      </c>
      <c r="R1613" s="10" t="s">
        <v>8326</v>
      </c>
      <c r="S1613" s="14">
        <f t="shared" si="102"/>
        <v>41430.00037037037</v>
      </c>
      <c r="T1613" s="14">
        <f t="shared" si="103"/>
        <v>41409.00037037037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0"/>
        <v>110.00000000000001</v>
      </c>
      <c r="P1614" s="6">
        <f t="shared" si="101"/>
        <v>50</v>
      </c>
      <c r="Q1614" t="s">
        <v>8325</v>
      </c>
      <c r="R1614" s="10" t="s">
        <v>8326</v>
      </c>
      <c r="S1614" s="14">
        <f t="shared" si="102"/>
        <v>41276.874814814815</v>
      </c>
      <c r="T1614" s="14">
        <f t="shared" si="103"/>
        <v>41246.874814814815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0"/>
        <v>101.49999999999999</v>
      </c>
      <c r="P1615" s="6">
        <f t="shared" si="101"/>
        <v>39.03846153846154</v>
      </c>
      <c r="Q1615" t="s">
        <v>8325</v>
      </c>
      <c r="R1615" s="10" t="s">
        <v>8326</v>
      </c>
      <c r="S1615" s="14">
        <f t="shared" si="102"/>
        <v>41112.069467592592</v>
      </c>
      <c r="T1615" s="14">
        <f t="shared" si="103"/>
        <v>41082.069467592592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0"/>
        <v>102.69999999999999</v>
      </c>
      <c r="P1616" s="6">
        <f t="shared" si="101"/>
        <v>66.688311688311686</v>
      </c>
      <c r="Q1616" t="s">
        <v>8325</v>
      </c>
      <c r="R1616" s="10" t="s">
        <v>8326</v>
      </c>
      <c r="S1616" s="14">
        <f t="shared" si="102"/>
        <v>41854.708333333336</v>
      </c>
      <c r="T1616" s="14">
        <f t="shared" si="103"/>
        <v>41794.981122685182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0"/>
        <v>114.12500000000001</v>
      </c>
      <c r="P1617" s="6">
        <f t="shared" si="101"/>
        <v>67.132352941176464</v>
      </c>
      <c r="Q1617" t="s">
        <v>8325</v>
      </c>
      <c r="R1617" s="10" t="s">
        <v>8326</v>
      </c>
      <c r="S1617" s="14">
        <f t="shared" si="102"/>
        <v>40890.092546296299</v>
      </c>
      <c r="T1617" s="14">
        <f t="shared" si="103"/>
        <v>40845.050879629627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0"/>
        <v>104.2</v>
      </c>
      <c r="P1618" s="6">
        <f t="shared" si="101"/>
        <v>66.369426751592357</v>
      </c>
      <c r="Q1618" t="s">
        <v>8325</v>
      </c>
      <c r="R1618" s="10" t="s">
        <v>8326</v>
      </c>
      <c r="S1618" s="14">
        <f t="shared" si="102"/>
        <v>41235.916666666664</v>
      </c>
      <c r="T1618" s="14">
        <f t="shared" si="103"/>
        <v>41194.715520833335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0"/>
        <v>145.85714285714286</v>
      </c>
      <c r="P1619" s="6">
        <f t="shared" si="101"/>
        <v>64.620253164556956</v>
      </c>
      <c r="Q1619" t="s">
        <v>8325</v>
      </c>
      <c r="R1619" s="10" t="s">
        <v>8326</v>
      </c>
      <c r="S1619" s="14">
        <f t="shared" si="102"/>
        <v>41579.791666666664</v>
      </c>
      <c r="T1619" s="14">
        <f t="shared" si="103"/>
        <v>41546.664212962962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0"/>
        <v>105.06666666666666</v>
      </c>
      <c r="P1620" s="6">
        <f t="shared" si="101"/>
        <v>58.370370370370374</v>
      </c>
      <c r="Q1620" t="s">
        <v>8325</v>
      </c>
      <c r="R1620" s="10" t="s">
        <v>8326</v>
      </c>
      <c r="S1620" s="14">
        <f t="shared" si="102"/>
        <v>41341.654340277775</v>
      </c>
      <c r="T1620" s="14">
        <f t="shared" si="103"/>
        <v>41301.654340277775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0"/>
        <v>133.33333333333331</v>
      </c>
      <c r="P1621" s="6">
        <f t="shared" si="101"/>
        <v>86.956521739130437</v>
      </c>
      <c r="Q1621" t="s">
        <v>8325</v>
      </c>
      <c r="R1621" s="10" t="s">
        <v>8326</v>
      </c>
      <c r="S1621" s="14">
        <f t="shared" si="102"/>
        <v>41897.18618055556</v>
      </c>
      <c r="T1621" s="14">
        <f t="shared" si="103"/>
        <v>41876.18618055556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0"/>
        <v>112.99999999999999</v>
      </c>
      <c r="P1622" s="6">
        <f t="shared" si="101"/>
        <v>66.470588235294116</v>
      </c>
      <c r="Q1622" t="s">
        <v>8325</v>
      </c>
      <c r="R1622" s="10" t="s">
        <v>8326</v>
      </c>
      <c r="S1622" s="14">
        <f t="shared" si="102"/>
        <v>41328.339583333334</v>
      </c>
      <c r="T1622" s="14">
        <f t="shared" si="103"/>
        <v>41321.339583333334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0"/>
        <v>121.2</v>
      </c>
      <c r="P1623" s="6">
        <f t="shared" si="101"/>
        <v>163.78378378378378</v>
      </c>
      <c r="Q1623" t="s">
        <v>8325</v>
      </c>
      <c r="R1623" s="10" t="s">
        <v>8326</v>
      </c>
      <c r="S1623" s="14">
        <f t="shared" si="102"/>
        <v>41057.165972222225</v>
      </c>
      <c r="T1623" s="14">
        <f t="shared" si="103"/>
        <v>41003.60665509259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0"/>
        <v>101.72463768115942</v>
      </c>
      <c r="P1624" s="6">
        <f t="shared" si="101"/>
        <v>107.98461538461538</v>
      </c>
      <c r="Q1624" t="s">
        <v>8325</v>
      </c>
      <c r="R1624" s="10" t="s">
        <v>8326</v>
      </c>
      <c r="S1624" s="14">
        <f t="shared" si="102"/>
        <v>41990.332638888889</v>
      </c>
      <c r="T1624" s="14">
        <f t="shared" si="103"/>
        <v>41950.29483796296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0"/>
        <v>101.06666666666666</v>
      </c>
      <c r="P1625" s="6">
        <f t="shared" si="101"/>
        <v>42.111111111111114</v>
      </c>
      <c r="Q1625" t="s">
        <v>8325</v>
      </c>
      <c r="R1625" s="10" t="s">
        <v>8326</v>
      </c>
      <c r="S1625" s="14">
        <f t="shared" si="102"/>
        <v>41513.688530092593</v>
      </c>
      <c r="T1625" s="14">
        <f t="shared" si="103"/>
        <v>41453.688530092593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0"/>
        <v>118</v>
      </c>
      <c r="P1626" s="6">
        <f t="shared" si="101"/>
        <v>47.2</v>
      </c>
      <c r="Q1626" t="s">
        <v>8325</v>
      </c>
      <c r="R1626" s="10" t="s">
        <v>8326</v>
      </c>
      <c r="S1626" s="14">
        <f t="shared" si="102"/>
        <v>41283.367303240739</v>
      </c>
      <c r="T1626" s="14">
        <f t="shared" si="103"/>
        <v>41243.367303240739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0"/>
        <v>155.33333333333331</v>
      </c>
      <c r="P1627" s="6">
        <f t="shared" si="101"/>
        <v>112.01923076923077</v>
      </c>
      <c r="Q1627" t="s">
        <v>8325</v>
      </c>
      <c r="R1627" s="10" t="s">
        <v>8326</v>
      </c>
      <c r="S1627" s="14">
        <f t="shared" si="102"/>
        <v>41163.699687500004</v>
      </c>
      <c r="T1627" s="14">
        <f t="shared" si="103"/>
        <v>41135.699687500004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0"/>
        <v>101.18750000000001</v>
      </c>
      <c r="P1628" s="6">
        <f t="shared" si="101"/>
        <v>74.953703703703709</v>
      </c>
      <c r="Q1628" t="s">
        <v>8325</v>
      </c>
      <c r="R1628" s="10" t="s">
        <v>8326</v>
      </c>
      <c r="S1628" s="14">
        <f t="shared" si="102"/>
        <v>41609.889664351853</v>
      </c>
      <c r="T1628" s="14">
        <f t="shared" si="103"/>
        <v>41579.847997685189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0"/>
        <v>117</v>
      </c>
      <c r="P1629" s="6">
        <f t="shared" si="101"/>
        <v>61.578947368421055</v>
      </c>
      <c r="Q1629" t="s">
        <v>8325</v>
      </c>
      <c r="R1629" s="10" t="s">
        <v>8326</v>
      </c>
      <c r="S1629" s="14">
        <f t="shared" si="102"/>
        <v>41239.207638888889</v>
      </c>
      <c r="T1629" s="14">
        <f t="shared" si="103"/>
        <v>41205.707048611112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0"/>
        <v>100.925</v>
      </c>
      <c r="P1630" s="6">
        <f t="shared" si="101"/>
        <v>45.875</v>
      </c>
      <c r="Q1630" t="s">
        <v>8325</v>
      </c>
      <c r="R1630" s="10" t="s">
        <v>8326</v>
      </c>
      <c r="S1630" s="14">
        <f t="shared" si="102"/>
        <v>41807.737060185187</v>
      </c>
      <c r="T1630" s="14">
        <f t="shared" si="103"/>
        <v>41774.737060185187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0"/>
        <v>103.66666666666666</v>
      </c>
      <c r="P1631" s="6">
        <f t="shared" si="101"/>
        <v>75.853658536585371</v>
      </c>
      <c r="Q1631" t="s">
        <v>8325</v>
      </c>
      <c r="R1631" s="10" t="s">
        <v>8326</v>
      </c>
      <c r="S1631" s="14">
        <f t="shared" si="102"/>
        <v>41690.867280092592</v>
      </c>
      <c r="T1631" s="14">
        <f t="shared" si="103"/>
        <v>41645.867280092592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0"/>
        <v>265.25</v>
      </c>
      <c r="P1632" s="6">
        <f t="shared" si="101"/>
        <v>84.206349206349202</v>
      </c>
      <c r="Q1632" t="s">
        <v>8325</v>
      </c>
      <c r="R1632" s="10" t="s">
        <v>8326</v>
      </c>
      <c r="S1632" s="14">
        <f t="shared" si="102"/>
        <v>40970.290972222225</v>
      </c>
      <c r="T1632" s="14">
        <f t="shared" si="103"/>
        <v>40939.837673611109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0"/>
        <v>155.91</v>
      </c>
      <c r="P1633" s="6">
        <f t="shared" si="101"/>
        <v>117.22556390977444</v>
      </c>
      <c r="Q1633" t="s">
        <v>8325</v>
      </c>
      <c r="R1633" s="10" t="s">
        <v>8326</v>
      </c>
      <c r="S1633" s="14">
        <f t="shared" si="102"/>
        <v>41194.859502314815</v>
      </c>
      <c r="T1633" s="14">
        <f t="shared" si="103"/>
        <v>41164.859502314815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0"/>
        <v>101.62500000000001</v>
      </c>
      <c r="P1634" s="6">
        <f t="shared" si="101"/>
        <v>86.489361702127653</v>
      </c>
      <c r="Q1634" t="s">
        <v>8325</v>
      </c>
      <c r="R1634" s="10" t="s">
        <v>8326</v>
      </c>
      <c r="S1634" s="14">
        <f t="shared" si="102"/>
        <v>40810.340902777774</v>
      </c>
      <c r="T1634" s="14">
        <f t="shared" si="103"/>
        <v>40750.340902777774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0"/>
        <v>100</v>
      </c>
      <c r="P1635" s="6">
        <f t="shared" si="101"/>
        <v>172.41379310344828</v>
      </c>
      <c r="Q1635" t="s">
        <v>8325</v>
      </c>
      <c r="R1635" s="10" t="s">
        <v>8326</v>
      </c>
      <c r="S1635" s="14">
        <f t="shared" si="102"/>
        <v>40924.208333333336</v>
      </c>
      <c r="T1635" s="14">
        <f t="shared" si="103"/>
        <v>40896.883750000001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0"/>
        <v>100.49999999999999</v>
      </c>
      <c r="P1636" s="6">
        <f t="shared" si="101"/>
        <v>62.8125</v>
      </c>
      <c r="Q1636" t="s">
        <v>8325</v>
      </c>
      <c r="R1636" s="10" t="s">
        <v>8326</v>
      </c>
      <c r="S1636" s="14">
        <f t="shared" si="102"/>
        <v>40696.249305555553</v>
      </c>
      <c r="T1636" s="14">
        <f t="shared" si="103"/>
        <v>40658.189826388887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0"/>
        <v>125.29999999999998</v>
      </c>
      <c r="P1637" s="6">
        <f t="shared" si="101"/>
        <v>67.729729729729726</v>
      </c>
      <c r="Q1637" t="s">
        <v>8325</v>
      </c>
      <c r="R1637" s="10" t="s">
        <v>8326</v>
      </c>
      <c r="S1637" s="14">
        <f t="shared" si="102"/>
        <v>42562.868761574078</v>
      </c>
      <c r="T1637" s="14">
        <f t="shared" si="103"/>
        <v>42502.868761574078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0"/>
        <v>103.55555555555556</v>
      </c>
      <c r="P1638" s="6">
        <f t="shared" si="101"/>
        <v>53.5632183908046</v>
      </c>
      <c r="Q1638" t="s">
        <v>8325</v>
      </c>
      <c r="R1638" s="10" t="s">
        <v>8326</v>
      </c>
      <c r="S1638" s="14">
        <f t="shared" si="102"/>
        <v>40706.166666666664</v>
      </c>
      <c r="T1638" s="14">
        <f t="shared" si="103"/>
        <v>40663.08666666667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0"/>
        <v>103.8</v>
      </c>
      <c r="P1639" s="6">
        <f t="shared" si="101"/>
        <v>34.6</v>
      </c>
      <c r="Q1639" t="s">
        <v>8325</v>
      </c>
      <c r="R1639" s="10" t="s">
        <v>8326</v>
      </c>
      <c r="S1639" s="14">
        <f t="shared" si="102"/>
        <v>40178.98541666667</v>
      </c>
      <c r="T1639" s="14">
        <f t="shared" si="103"/>
        <v>40122.751620370371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0"/>
        <v>105</v>
      </c>
      <c r="P1640" s="6">
        <f t="shared" si="101"/>
        <v>38.888888888888886</v>
      </c>
      <c r="Q1640" t="s">
        <v>8325</v>
      </c>
      <c r="R1640" s="10" t="s">
        <v>8326</v>
      </c>
      <c r="S1640" s="14">
        <f t="shared" si="102"/>
        <v>41333.892361111109</v>
      </c>
      <c r="T1640" s="14">
        <f t="shared" si="103"/>
        <v>41288.68712962963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0"/>
        <v>100</v>
      </c>
      <c r="P1641" s="6">
        <f t="shared" si="101"/>
        <v>94.736842105263165</v>
      </c>
      <c r="Q1641" t="s">
        <v>8325</v>
      </c>
      <c r="R1641" s="10" t="s">
        <v>8326</v>
      </c>
      <c r="S1641" s="14">
        <f t="shared" si="102"/>
        <v>40971.652372685188</v>
      </c>
      <c r="T1641" s="14">
        <f t="shared" si="103"/>
        <v>40941.652372685188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0"/>
        <v>169.86</v>
      </c>
      <c r="P1642" s="6">
        <f t="shared" si="101"/>
        <v>39.967058823529413</v>
      </c>
      <c r="Q1642" t="s">
        <v>8325</v>
      </c>
      <c r="R1642" s="10" t="s">
        <v>8326</v>
      </c>
      <c r="S1642" s="14">
        <f t="shared" si="102"/>
        <v>40393.082638888889</v>
      </c>
      <c r="T1642" s="14">
        <f t="shared" si="103"/>
        <v>40379.23096064815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0"/>
        <v>101.4</v>
      </c>
      <c r="P1643" s="6">
        <f t="shared" si="101"/>
        <v>97.5</v>
      </c>
      <c r="Q1643" t="s">
        <v>8325</v>
      </c>
      <c r="R1643" s="10" t="s">
        <v>8346</v>
      </c>
      <c r="S1643" s="14">
        <f t="shared" si="102"/>
        <v>41992.596574074079</v>
      </c>
      <c r="T1643" s="14">
        <f t="shared" si="103"/>
        <v>41962.596574074079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0"/>
        <v>100</v>
      </c>
      <c r="P1644" s="6">
        <f t="shared" si="101"/>
        <v>42.857142857142854</v>
      </c>
      <c r="Q1644" t="s">
        <v>8325</v>
      </c>
      <c r="R1644" s="10" t="s">
        <v>8346</v>
      </c>
      <c r="S1644" s="14">
        <f t="shared" si="102"/>
        <v>40708.024618055555</v>
      </c>
      <c r="T1644" s="14">
        <f t="shared" si="103"/>
        <v>40688.024618055555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0"/>
        <v>124.70000000000002</v>
      </c>
      <c r="P1645" s="6">
        <f t="shared" si="101"/>
        <v>168.51351351351352</v>
      </c>
      <c r="Q1645" t="s">
        <v>8325</v>
      </c>
      <c r="R1645" s="10" t="s">
        <v>8346</v>
      </c>
      <c r="S1645" s="14">
        <f t="shared" si="102"/>
        <v>41176.824212962965</v>
      </c>
      <c r="T1645" s="14">
        <f t="shared" si="103"/>
        <v>41146.824212962965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0"/>
        <v>109.5</v>
      </c>
      <c r="P1646" s="6">
        <f t="shared" si="101"/>
        <v>85.546875</v>
      </c>
      <c r="Q1646" t="s">
        <v>8325</v>
      </c>
      <c r="R1646" s="10" t="s">
        <v>8346</v>
      </c>
      <c r="S1646" s="14">
        <f t="shared" si="102"/>
        <v>41235.101388888892</v>
      </c>
      <c r="T1646" s="14">
        <f t="shared" si="103"/>
        <v>41175.05972222222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0"/>
        <v>110.80000000000001</v>
      </c>
      <c r="P1647" s="6">
        <f t="shared" si="101"/>
        <v>554</v>
      </c>
      <c r="Q1647" t="s">
        <v>8325</v>
      </c>
      <c r="R1647" s="10" t="s">
        <v>8346</v>
      </c>
      <c r="S1647" s="14">
        <f t="shared" si="102"/>
        <v>41535.617361111108</v>
      </c>
      <c r="T1647" s="14">
        <f t="shared" si="103"/>
        <v>41521.617361111108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0"/>
        <v>110.2</v>
      </c>
      <c r="P1648" s="6">
        <f t="shared" si="101"/>
        <v>26.554216867469879</v>
      </c>
      <c r="Q1648" t="s">
        <v>8325</v>
      </c>
      <c r="R1648" s="10" t="s">
        <v>8346</v>
      </c>
      <c r="S1648" s="14">
        <f t="shared" si="102"/>
        <v>41865.757638888892</v>
      </c>
      <c r="T1648" s="14">
        <f t="shared" si="103"/>
        <v>41833.450266203705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0"/>
        <v>104.71999999999998</v>
      </c>
      <c r="P1649" s="6">
        <f t="shared" si="101"/>
        <v>113.82608695652173</v>
      </c>
      <c r="Q1649" t="s">
        <v>8325</v>
      </c>
      <c r="R1649" s="10" t="s">
        <v>8346</v>
      </c>
      <c r="S1649" s="14">
        <f t="shared" si="102"/>
        <v>41069.409456018519</v>
      </c>
      <c r="T1649" s="14">
        <f t="shared" si="103"/>
        <v>41039.409456018519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0"/>
        <v>125.26086956521738</v>
      </c>
      <c r="P1650" s="6">
        <f t="shared" si="101"/>
        <v>32.011111111111113</v>
      </c>
      <c r="Q1650" t="s">
        <v>8325</v>
      </c>
      <c r="R1650" s="10" t="s">
        <v>8346</v>
      </c>
      <c r="S1650" s="14">
        <f t="shared" si="102"/>
        <v>40622.662986111114</v>
      </c>
      <c r="T1650" s="14">
        <f t="shared" si="103"/>
        <v>40592.704652777778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0"/>
        <v>100.58763157894737</v>
      </c>
      <c r="P1651" s="6">
        <f t="shared" si="101"/>
        <v>47.189259259259259</v>
      </c>
      <c r="Q1651" t="s">
        <v>8325</v>
      </c>
      <c r="R1651" s="10" t="s">
        <v>8346</v>
      </c>
      <c r="S1651" s="14">
        <f t="shared" si="102"/>
        <v>41782.684664351851</v>
      </c>
      <c r="T1651" s="14">
        <f t="shared" si="103"/>
        <v>41737.684664351851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0"/>
        <v>141.55000000000001</v>
      </c>
      <c r="P1652" s="6">
        <f t="shared" si="101"/>
        <v>88.46875</v>
      </c>
      <c r="Q1652" t="s">
        <v>8325</v>
      </c>
      <c r="R1652" s="10" t="s">
        <v>8346</v>
      </c>
      <c r="S1652" s="14">
        <f t="shared" si="102"/>
        <v>41556.435613425929</v>
      </c>
      <c r="T1652" s="14">
        <f t="shared" si="103"/>
        <v>41526.435613425929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0"/>
        <v>100.75</v>
      </c>
      <c r="P1653" s="6">
        <f t="shared" si="101"/>
        <v>100.75</v>
      </c>
      <c r="Q1653" t="s">
        <v>8325</v>
      </c>
      <c r="R1653" s="10" t="s">
        <v>8346</v>
      </c>
      <c r="S1653" s="14">
        <f t="shared" si="102"/>
        <v>40659.290972222225</v>
      </c>
      <c r="T1653" s="14">
        <f t="shared" si="103"/>
        <v>40625.900694444441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0"/>
        <v>100.66666666666666</v>
      </c>
      <c r="P1654" s="6">
        <f t="shared" si="101"/>
        <v>64.714285714285708</v>
      </c>
      <c r="Q1654" t="s">
        <v>8325</v>
      </c>
      <c r="R1654" s="10" t="s">
        <v>8346</v>
      </c>
      <c r="S1654" s="14">
        <f t="shared" si="102"/>
        <v>41602.534641203703</v>
      </c>
      <c r="T1654" s="14">
        <f t="shared" si="103"/>
        <v>41572.492974537039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0"/>
        <v>174.2304</v>
      </c>
      <c r="P1655" s="6">
        <f t="shared" si="101"/>
        <v>51.854285714285716</v>
      </c>
      <c r="Q1655" t="s">
        <v>8325</v>
      </c>
      <c r="R1655" s="10" t="s">
        <v>8346</v>
      </c>
      <c r="S1655" s="14">
        <f t="shared" si="102"/>
        <v>40657.834444444445</v>
      </c>
      <c r="T1655" s="14">
        <f t="shared" si="103"/>
        <v>40626.834444444445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0"/>
        <v>119.90909090909089</v>
      </c>
      <c r="P1656" s="6">
        <f t="shared" si="101"/>
        <v>38.794117647058826</v>
      </c>
      <c r="Q1656" t="s">
        <v>8325</v>
      </c>
      <c r="R1656" s="10" t="s">
        <v>8346</v>
      </c>
      <c r="S1656" s="14">
        <f t="shared" si="102"/>
        <v>41017.890740740739</v>
      </c>
      <c r="T1656" s="14">
        <f t="shared" si="103"/>
        <v>40987.890740740739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0"/>
        <v>142.86666666666667</v>
      </c>
      <c r="P1657" s="6">
        <f t="shared" si="101"/>
        <v>44.645833333333336</v>
      </c>
      <c r="Q1657" t="s">
        <v>8325</v>
      </c>
      <c r="R1657" s="10" t="s">
        <v>8346</v>
      </c>
      <c r="S1657" s="14">
        <f t="shared" si="102"/>
        <v>41004.750231481477</v>
      </c>
      <c r="T1657" s="14">
        <f t="shared" si="103"/>
        <v>40974.791898148149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0"/>
        <v>100.33493333333334</v>
      </c>
      <c r="P1658" s="6">
        <f t="shared" si="101"/>
        <v>156.77333333333334</v>
      </c>
      <c r="Q1658" t="s">
        <v>8325</v>
      </c>
      <c r="R1658" s="10" t="s">
        <v>8346</v>
      </c>
      <c r="S1658" s="14">
        <f t="shared" si="102"/>
        <v>41256.928842592592</v>
      </c>
      <c r="T1658" s="14">
        <f t="shared" si="103"/>
        <v>41226.928842592592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0"/>
        <v>104.93380000000001</v>
      </c>
      <c r="P1659" s="6">
        <f t="shared" si="101"/>
        <v>118.70339366515837</v>
      </c>
      <c r="Q1659" t="s">
        <v>8325</v>
      </c>
      <c r="R1659" s="10" t="s">
        <v>8346</v>
      </c>
      <c r="S1659" s="14">
        <f t="shared" si="102"/>
        <v>41053.782037037039</v>
      </c>
      <c r="T1659" s="14">
        <f t="shared" si="103"/>
        <v>41023.782037037039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0"/>
        <v>132.23333333333335</v>
      </c>
      <c r="P1660" s="6">
        <f t="shared" si="101"/>
        <v>74.149532710280369</v>
      </c>
      <c r="Q1660" t="s">
        <v>8325</v>
      </c>
      <c r="R1660" s="10" t="s">
        <v>8346</v>
      </c>
      <c r="S1660" s="14">
        <f t="shared" si="102"/>
        <v>41261.597222222219</v>
      </c>
      <c r="T1660" s="14">
        <f t="shared" si="103"/>
        <v>41223.22184027778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0"/>
        <v>112.79999999999998</v>
      </c>
      <c r="P1661" s="6">
        <f t="shared" si="101"/>
        <v>12.533333333333333</v>
      </c>
      <c r="Q1661" t="s">
        <v>8325</v>
      </c>
      <c r="R1661" s="10" t="s">
        <v>8346</v>
      </c>
      <c r="S1661" s="14">
        <f t="shared" si="102"/>
        <v>41625.5</v>
      </c>
      <c r="T1661" s="14">
        <f t="shared" si="103"/>
        <v>41596.913437499999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0"/>
        <v>1253.75</v>
      </c>
      <c r="P1662" s="6">
        <f t="shared" si="101"/>
        <v>27.861111111111111</v>
      </c>
      <c r="Q1662" t="s">
        <v>8325</v>
      </c>
      <c r="R1662" s="10" t="s">
        <v>8346</v>
      </c>
      <c r="S1662" s="14">
        <f t="shared" si="102"/>
        <v>42490.915972222225</v>
      </c>
      <c r="T1662" s="14">
        <f t="shared" si="103"/>
        <v>42459.693865740745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0"/>
        <v>102.50632911392405</v>
      </c>
      <c r="P1663" s="6">
        <f t="shared" si="101"/>
        <v>80.178217821782184</v>
      </c>
      <c r="Q1663" t="s">
        <v>8325</v>
      </c>
      <c r="R1663" s="10" t="s">
        <v>8346</v>
      </c>
      <c r="S1663" s="14">
        <f t="shared" si="102"/>
        <v>42386.875</v>
      </c>
      <c r="T1663" s="14">
        <f t="shared" si="103"/>
        <v>42343.998043981483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0"/>
        <v>102.6375</v>
      </c>
      <c r="P1664" s="6">
        <f t="shared" si="101"/>
        <v>132.43548387096774</v>
      </c>
      <c r="Q1664" t="s">
        <v>8325</v>
      </c>
      <c r="R1664" s="10" t="s">
        <v>8346</v>
      </c>
      <c r="S1664" s="14">
        <f t="shared" si="102"/>
        <v>40908.239999999998</v>
      </c>
      <c r="T1664" s="14">
        <f t="shared" si="103"/>
        <v>40848.198333333334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0"/>
        <v>108</v>
      </c>
      <c r="P1665" s="6">
        <f t="shared" si="101"/>
        <v>33.75</v>
      </c>
      <c r="Q1665" t="s">
        <v>8325</v>
      </c>
      <c r="R1665" s="10" t="s">
        <v>8346</v>
      </c>
      <c r="S1665" s="14">
        <f t="shared" si="102"/>
        <v>42036.02207175926</v>
      </c>
      <c r="T1665" s="14">
        <f t="shared" si="103"/>
        <v>42006.02207175926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ref="O1666:O1729" si="104">E1666/D1666*100</f>
        <v>122.40879999999999</v>
      </c>
      <c r="P1666" s="6">
        <f t="shared" ref="P1666:P1729" si="105">AVERAGE(E1666/L1666)</f>
        <v>34.384494382022467</v>
      </c>
      <c r="Q1666" t="s">
        <v>8325</v>
      </c>
      <c r="R1666" s="10" t="s">
        <v>8346</v>
      </c>
      <c r="S1666" s="14">
        <f t="shared" ref="S1666:S1729" si="106">(((I1666/60)/60)/24)+DATE(1970,1,1)</f>
        <v>40984.165972222225</v>
      </c>
      <c r="T1666" s="14">
        <f t="shared" ref="T1666:T1729" si="107">(((J1666/60)/60)/24)+DATE(1970,1,1)</f>
        <v>40939.761782407404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si="104"/>
        <v>119.45714285714286</v>
      </c>
      <c r="P1667" s="6">
        <f t="shared" si="105"/>
        <v>44.956989247311824</v>
      </c>
      <c r="Q1667" t="s">
        <v>8325</v>
      </c>
      <c r="R1667" s="10" t="s">
        <v>8346</v>
      </c>
      <c r="S1667" s="14">
        <f t="shared" si="106"/>
        <v>40596.125</v>
      </c>
      <c r="T1667" s="14">
        <f t="shared" si="107"/>
        <v>40564.649456018517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4"/>
        <v>160.88</v>
      </c>
      <c r="P1668" s="6">
        <f t="shared" si="105"/>
        <v>41.04081632653061</v>
      </c>
      <c r="Q1668" t="s">
        <v>8325</v>
      </c>
      <c r="R1668" s="10" t="s">
        <v>8346</v>
      </c>
      <c r="S1668" s="14">
        <f t="shared" si="106"/>
        <v>41361.211493055554</v>
      </c>
      <c r="T1668" s="14">
        <f t="shared" si="107"/>
        <v>41331.253159722226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4"/>
        <v>126.85294117647059</v>
      </c>
      <c r="P1669" s="6">
        <f t="shared" si="105"/>
        <v>52.597560975609753</v>
      </c>
      <c r="Q1669" t="s">
        <v>8325</v>
      </c>
      <c r="R1669" s="10" t="s">
        <v>8346</v>
      </c>
      <c r="S1669" s="14">
        <f t="shared" si="106"/>
        <v>41709.290972222225</v>
      </c>
      <c r="T1669" s="14">
        <f t="shared" si="107"/>
        <v>41682.0705787037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4"/>
        <v>102.6375</v>
      </c>
      <c r="P1670" s="6">
        <f t="shared" si="105"/>
        <v>70.784482758620683</v>
      </c>
      <c r="Q1670" t="s">
        <v>8325</v>
      </c>
      <c r="R1670" s="10" t="s">
        <v>8346</v>
      </c>
      <c r="S1670" s="14">
        <f t="shared" si="106"/>
        <v>40875.191423611112</v>
      </c>
      <c r="T1670" s="14">
        <f t="shared" si="107"/>
        <v>40845.14975694444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4"/>
        <v>139.75</v>
      </c>
      <c r="P1671" s="6">
        <f t="shared" si="105"/>
        <v>53.75</v>
      </c>
      <c r="Q1671" t="s">
        <v>8325</v>
      </c>
      <c r="R1671" s="10" t="s">
        <v>8346</v>
      </c>
      <c r="S1671" s="14">
        <f t="shared" si="106"/>
        <v>42521.885138888887</v>
      </c>
      <c r="T1671" s="14">
        <f t="shared" si="107"/>
        <v>42461.885138888887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4"/>
        <v>102.60000000000001</v>
      </c>
      <c r="P1672" s="6">
        <f t="shared" si="105"/>
        <v>44.608695652173914</v>
      </c>
      <c r="Q1672" t="s">
        <v>8325</v>
      </c>
      <c r="R1672" s="10" t="s">
        <v>8346</v>
      </c>
      <c r="S1672" s="14">
        <f t="shared" si="106"/>
        <v>40364.166666666664</v>
      </c>
      <c r="T1672" s="14">
        <f t="shared" si="107"/>
        <v>40313.930543981485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4"/>
        <v>100.67349999999999</v>
      </c>
      <c r="P1673" s="6">
        <f t="shared" si="105"/>
        <v>26.148961038961041</v>
      </c>
      <c r="Q1673" t="s">
        <v>8325</v>
      </c>
      <c r="R1673" s="10" t="s">
        <v>8346</v>
      </c>
      <c r="S1673" s="14">
        <f t="shared" si="106"/>
        <v>42583.54414351852</v>
      </c>
      <c r="T1673" s="14">
        <f t="shared" si="107"/>
        <v>42553.54414351852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4"/>
        <v>112.94117647058823</v>
      </c>
      <c r="P1674" s="6">
        <f t="shared" si="105"/>
        <v>39.183673469387756</v>
      </c>
      <c r="Q1674" t="s">
        <v>8325</v>
      </c>
      <c r="R1674" s="10" t="s">
        <v>8346</v>
      </c>
      <c r="S1674" s="14">
        <f t="shared" si="106"/>
        <v>41064.656597222223</v>
      </c>
      <c r="T1674" s="14">
        <f t="shared" si="107"/>
        <v>41034.656597222223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4"/>
        <v>128.09523809523807</v>
      </c>
      <c r="P1675" s="6">
        <f t="shared" si="105"/>
        <v>45.593220338983052</v>
      </c>
      <c r="Q1675" t="s">
        <v>8325</v>
      </c>
      <c r="R1675" s="10" t="s">
        <v>8346</v>
      </c>
      <c r="S1675" s="14">
        <f t="shared" si="106"/>
        <v>42069.878379629634</v>
      </c>
      <c r="T1675" s="14">
        <f t="shared" si="107"/>
        <v>42039.878379629634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4"/>
        <v>201.7</v>
      </c>
      <c r="P1676" s="6">
        <f t="shared" si="105"/>
        <v>89.247787610619469</v>
      </c>
      <c r="Q1676" t="s">
        <v>8325</v>
      </c>
      <c r="R1676" s="10" t="s">
        <v>8346</v>
      </c>
      <c r="S1676" s="14">
        <f t="shared" si="106"/>
        <v>42600.290972222225</v>
      </c>
      <c r="T1676" s="14">
        <f t="shared" si="107"/>
        <v>42569.605393518519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4"/>
        <v>137.416</v>
      </c>
      <c r="P1677" s="6">
        <f t="shared" si="105"/>
        <v>40.416470588235299</v>
      </c>
      <c r="Q1677" t="s">
        <v>8325</v>
      </c>
      <c r="R1677" s="10" t="s">
        <v>8346</v>
      </c>
      <c r="S1677" s="14">
        <f t="shared" si="106"/>
        <v>40832.918749999997</v>
      </c>
      <c r="T1677" s="14">
        <f t="shared" si="107"/>
        <v>40802.733101851853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4"/>
        <v>115.33333333333333</v>
      </c>
      <c r="P1678" s="6">
        <f t="shared" si="105"/>
        <v>82.38095238095238</v>
      </c>
      <c r="Q1678" t="s">
        <v>8325</v>
      </c>
      <c r="R1678" s="10" t="s">
        <v>8346</v>
      </c>
      <c r="S1678" s="14">
        <f t="shared" si="106"/>
        <v>41020.165972222225</v>
      </c>
      <c r="T1678" s="14">
        <f t="shared" si="107"/>
        <v>40973.72623842593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4"/>
        <v>111.66666666666667</v>
      </c>
      <c r="P1679" s="6">
        <f t="shared" si="105"/>
        <v>159.52380952380952</v>
      </c>
      <c r="Q1679" t="s">
        <v>8325</v>
      </c>
      <c r="R1679" s="10" t="s">
        <v>8346</v>
      </c>
      <c r="S1679" s="14">
        <f t="shared" si="106"/>
        <v>42476.249305555553</v>
      </c>
      <c r="T1679" s="14">
        <f t="shared" si="107"/>
        <v>42416.407129629632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4"/>
        <v>118.39999999999999</v>
      </c>
      <c r="P1680" s="6">
        <f t="shared" si="105"/>
        <v>36.244897959183675</v>
      </c>
      <c r="Q1680" t="s">
        <v>8325</v>
      </c>
      <c r="R1680" s="10" t="s">
        <v>8346</v>
      </c>
      <c r="S1680" s="14">
        <f t="shared" si="106"/>
        <v>41676.854988425926</v>
      </c>
      <c r="T1680" s="14">
        <f t="shared" si="107"/>
        <v>41662.854988425926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4"/>
        <v>175</v>
      </c>
      <c r="P1681" s="6">
        <f t="shared" si="105"/>
        <v>62.5</v>
      </c>
      <c r="Q1681" t="s">
        <v>8325</v>
      </c>
      <c r="R1681" s="10" t="s">
        <v>8346</v>
      </c>
      <c r="S1681" s="14">
        <f t="shared" si="106"/>
        <v>40746.068807870368</v>
      </c>
      <c r="T1681" s="14">
        <f t="shared" si="107"/>
        <v>40723.068807870368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4"/>
        <v>117.5</v>
      </c>
      <c r="P1682" s="6">
        <f t="shared" si="105"/>
        <v>47</v>
      </c>
      <c r="Q1682" t="s">
        <v>8325</v>
      </c>
      <c r="R1682" s="10" t="s">
        <v>8346</v>
      </c>
      <c r="S1682" s="14">
        <f t="shared" si="106"/>
        <v>41832.757719907408</v>
      </c>
      <c r="T1682" s="14">
        <f t="shared" si="107"/>
        <v>41802.757719907408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4"/>
        <v>101.42212307692309</v>
      </c>
      <c r="P1683" s="6">
        <f t="shared" si="105"/>
        <v>74.575090497737563</v>
      </c>
      <c r="Q1683" t="s">
        <v>8325</v>
      </c>
      <c r="R1683" s="10" t="s">
        <v>8347</v>
      </c>
      <c r="S1683" s="14">
        <f t="shared" si="106"/>
        <v>42823.083333333328</v>
      </c>
      <c r="T1683" s="14">
        <f t="shared" si="107"/>
        <v>42774.121342592596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4"/>
        <v>0</v>
      </c>
      <c r="P1684" s="6" t="e">
        <f t="shared" si="105"/>
        <v>#DIV/0!</v>
      </c>
      <c r="Q1684" t="s">
        <v>8325</v>
      </c>
      <c r="R1684" s="10" t="s">
        <v>8347</v>
      </c>
      <c r="S1684" s="14">
        <f t="shared" si="106"/>
        <v>42839.171990740739</v>
      </c>
      <c r="T1684" s="14">
        <f t="shared" si="107"/>
        <v>42779.21365740741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4"/>
        <v>21.714285714285715</v>
      </c>
      <c r="P1685" s="6">
        <f t="shared" si="105"/>
        <v>76</v>
      </c>
      <c r="Q1685" t="s">
        <v>8325</v>
      </c>
      <c r="R1685" s="10" t="s">
        <v>8347</v>
      </c>
      <c r="S1685" s="14">
        <f t="shared" si="106"/>
        <v>42832.781689814816</v>
      </c>
      <c r="T1685" s="14">
        <f t="shared" si="107"/>
        <v>42808.781689814816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4"/>
        <v>109.125</v>
      </c>
      <c r="P1686" s="6">
        <f t="shared" si="105"/>
        <v>86.43564356435644</v>
      </c>
      <c r="Q1686" t="s">
        <v>8325</v>
      </c>
      <c r="R1686" s="10" t="s">
        <v>8347</v>
      </c>
      <c r="S1686" s="14">
        <f t="shared" si="106"/>
        <v>42811.773622685185</v>
      </c>
      <c r="T1686" s="14">
        <f t="shared" si="107"/>
        <v>42783.815289351856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4"/>
        <v>102.85714285714285</v>
      </c>
      <c r="P1687" s="6">
        <f t="shared" si="105"/>
        <v>24</v>
      </c>
      <c r="Q1687" t="s">
        <v>8325</v>
      </c>
      <c r="R1687" s="10" t="s">
        <v>8347</v>
      </c>
      <c r="S1687" s="14">
        <f t="shared" si="106"/>
        <v>42818.208599537036</v>
      </c>
      <c r="T1687" s="14">
        <f t="shared" si="107"/>
        <v>42788.2502662037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4"/>
        <v>0.36</v>
      </c>
      <c r="P1688" s="6">
        <f t="shared" si="105"/>
        <v>18</v>
      </c>
      <c r="Q1688" t="s">
        <v>8325</v>
      </c>
      <c r="R1688" s="10" t="s">
        <v>8347</v>
      </c>
      <c r="S1688" s="14">
        <f t="shared" si="106"/>
        <v>42852.802303240736</v>
      </c>
      <c r="T1688" s="14">
        <f t="shared" si="107"/>
        <v>42792.843969907408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4"/>
        <v>31.25</v>
      </c>
      <c r="P1689" s="6">
        <f t="shared" si="105"/>
        <v>80.128205128205124</v>
      </c>
      <c r="Q1689" t="s">
        <v>8325</v>
      </c>
      <c r="R1689" s="10" t="s">
        <v>8347</v>
      </c>
      <c r="S1689" s="14">
        <f t="shared" si="106"/>
        <v>42835.84375</v>
      </c>
      <c r="T1689" s="14">
        <f t="shared" si="107"/>
        <v>42802.046817129631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4"/>
        <v>44.3</v>
      </c>
      <c r="P1690" s="6">
        <f t="shared" si="105"/>
        <v>253.14285714285714</v>
      </c>
      <c r="Q1690" t="s">
        <v>8325</v>
      </c>
      <c r="R1690" s="10" t="s">
        <v>8347</v>
      </c>
      <c r="S1690" s="14">
        <f t="shared" si="106"/>
        <v>42834.492986111116</v>
      </c>
      <c r="T1690" s="14">
        <f t="shared" si="107"/>
        <v>42804.534652777773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4"/>
        <v>100</v>
      </c>
      <c r="P1691" s="6">
        <f t="shared" si="105"/>
        <v>171.42857142857142</v>
      </c>
      <c r="Q1691" t="s">
        <v>8325</v>
      </c>
      <c r="R1691" s="10" t="s">
        <v>8347</v>
      </c>
      <c r="S1691" s="14">
        <f t="shared" si="106"/>
        <v>42810.900810185187</v>
      </c>
      <c r="T1691" s="14">
        <f t="shared" si="107"/>
        <v>42780.942476851851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4"/>
        <v>25.4</v>
      </c>
      <c r="P1692" s="6">
        <f t="shared" si="105"/>
        <v>57.727272727272727</v>
      </c>
      <c r="Q1692" t="s">
        <v>8325</v>
      </c>
      <c r="R1692" s="10" t="s">
        <v>8347</v>
      </c>
      <c r="S1692" s="14">
        <f t="shared" si="106"/>
        <v>42831.389374999999</v>
      </c>
      <c r="T1692" s="14">
        <f t="shared" si="107"/>
        <v>42801.43104166667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4"/>
        <v>33.473333333333329</v>
      </c>
      <c r="P1693" s="6">
        <f t="shared" si="105"/>
        <v>264.26315789473682</v>
      </c>
      <c r="Q1693" t="s">
        <v>8325</v>
      </c>
      <c r="R1693" s="10" t="s">
        <v>8347</v>
      </c>
      <c r="S1693" s="14">
        <f t="shared" si="106"/>
        <v>42828.041666666672</v>
      </c>
      <c r="T1693" s="14">
        <f t="shared" si="107"/>
        <v>42795.701481481476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4"/>
        <v>47.8</v>
      </c>
      <c r="P1694" s="6">
        <f t="shared" si="105"/>
        <v>159.33333333333334</v>
      </c>
      <c r="Q1694" t="s">
        <v>8325</v>
      </c>
      <c r="R1694" s="10" t="s">
        <v>8347</v>
      </c>
      <c r="S1694" s="14">
        <f t="shared" si="106"/>
        <v>42820.999305555553</v>
      </c>
      <c r="T1694" s="14">
        <f t="shared" si="107"/>
        <v>42788.151238425926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4"/>
        <v>9.3333333333333339</v>
      </c>
      <c r="P1695" s="6">
        <f t="shared" si="105"/>
        <v>35</v>
      </c>
      <c r="Q1695" t="s">
        <v>8325</v>
      </c>
      <c r="R1695" s="10" t="s">
        <v>8347</v>
      </c>
      <c r="S1695" s="14">
        <f t="shared" si="106"/>
        <v>42834.833333333328</v>
      </c>
      <c r="T1695" s="14">
        <f t="shared" si="107"/>
        <v>42803.920277777783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4"/>
        <v>0.05</v>
      </c>
      <c r="P1696" s="6">
        <f t="shared" si="105"/>
        <v>5</v>
      </c>
      <c r="Q1696" t="s">
        <v>8325</v>
      </c>
      <c r="R1696" s="10" t="s">
        <v>8347</v>
      </c>
      <c r="S1696" s="14">
        <f t="shared" si="106"/>
        <v>42821.191666666666</v>
      </c>
      <c r="T1696" s="14">
        <f t="shared" si="107"/>
        <v>42791.669837962967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4"/>
        <v>11.708333333333334</v>
      </c>
      <c r="P1697" s="6">
        <f t="shared" si="105"/>
        <v>61.086956521739133</v>
      </c>
      <c r="Q1697" t="s">
        <v>8325</v>
      </c>
      <c r="R1697" s="10" t="s">
        <v>8347</v>
      </c>
      <c r="S1697" s="14">
        <f t="shared" si="106"/>
        <v>42835.041666666672</v>
      </c>
      <c r="T1697" s="14">
        <f t="shared" si="107"/>
        <v>42801.031412037039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4"/>
        <v>0</v>
      </c>
      <c r="P1698" s="6" t="e">
        <f t="shared" si="105"/>
        <v>#DIV/0!</v>
      </c>
      <c r="Q1698" t="s">
        <v>8325</v>
      </c>
      <c r="R1698" s="10" t="s">
        <v>8347</v>
      </c>
      <c r="S1698" s="14">
        <f t="shared" si="106"/>
        <v>42826.027905092589</v>
      </c>
      <c r="T1698" s="14">
        <f t="shared" si="107"/>
        <v>42796.069571759261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4"/>
        <v>20.208000000000002</v>
      </c>
      <c r="P1699" s="6">
        <f t="shared" si="105"/>
        <v>114.81818181818181</v>
      </c>
      <c r="Q1699" t="s">
        <v>8325</v>
      </c>
      <c r="R1699" s="10" t="s">
        <v>8347</v>
      </c>
      <c r="S1699" s="14">
        <f t="shared" si="106"/>
        <v>42834.991296296299</v>
      </c>
      <c r="T1699" s="14">
        <f t="shared" si="107"/>
        <v>42805.032962962956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4"/>
        <v>0</v>
      </c>
      <c r="P1700" s="6" t="e">
        <f t="shared" si="105"/>
        <v>#DIV/0!</v>
      </c>
      <c r="Q1700" t="s">
        <v>8325</v>
      </c>
      <c r="R1700" s="10" t="s">
        <v>8347</v>
      </c>
      <c r="S1700" s="14">
        <f t="shared" si="106"/>
        <v>42820.147916666669</v>
      </c>
      <c r="T1700" s="14">
        <f t="shared" si="107"/>
        <v>42796.207870370374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4"/>
        <v>4.2311459353574925</v>
      </c>
      <c r="P1701" s="6">
        <f t="shared" si="105"/>
        <v>54</v>
      </c>
      <c r="Q1701" t="s">
        <v>8325</v>
      </c>
      <c r="R1701" s="10" t="s">
        <v>8347</v>
      </c>
      <c r="S1701" s="14">
        <f t="shared" si="106"/>
        <v>42836.863946759258</v>
      </c>
      <c r="T1701" s="14">
        <f t="shared" si="107"/>
        <v>42806.863946759258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4"/>
        <v>26.06</v>
      </c>
      <c r="P1702" s="6">
        <f t="shared" si="105"/>
        <v>65.974683544303801</v>
      </c>
      <c r="Q1702" t="s">
        <v>8325</v>
      </c>
      <c r="R1702" s="10" t="s">
        <v>8347</v>
      </c>
      <c r="S1702" s="14">
        <f t="shared" si="106"/>
        <v>42826.166666666672</v>
      </c>
      <c r="T1702" s="14">
        <f t="shared" si="107"/>
        <v>42796.071643518517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4"/>
        <v>0.19801980198019803</v>
      </c>
      <c r="P1703" s="6">
        <f t="shared" si="105"/>
        <v>5</v>
      </c>
      <c r="Q1703" t="s">
        <v>8325</v>
      </c>
      <c r="R1703" s="10" t="s">
        <v>8347</v>
      </c>
      <c r="S1703" s="14">
        <f t="shared" si="106"/>
        <v>42019.664409722223</v>
      </c>
      <c r="T1703" s="14">
        <f t="shared" si="107"/>
        <v>41989.664409722223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4"/>
        <v>6.0606060606060606E-3</v>
      </c>
      <c r="P1704" s="6">
        <f t="shared" si="105"/>
        <v>1</v>
      </c>
      <c r="Q1704" t="s">
        <v>8325</v>
      </c>
      <c r="R1704" s="10" t="s">
        <v>8347</v>
      </c>
      <c r="S1704" s="14">
        <f t="shared" si="106"/>
        <v>42093.828125</v>
      </c>
      <c r="T1704" s="14">
        <f t="shared" si="107"/>
        <v>42063.869791666672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4"/>
        <v>1.02</v>
      </c>
      <c r="P1705" s="6">
        <f t="shared" si="105"/>
        <v>25.5</v>
      </c>
      <c r="Q1705" t="s">
        <v>8325</v>
      </c>
      <c r="R1705" s="10" t="s">
        <v>8347</v>
      </c>
      <c r="S1705" s="14">
        <f t="shared" si="106"/>
        <v>42247.281678240746</v>
      </c>
      <c r="T1705" s="14">
        <f t="shared" si="107"/>
        <v>42187.281678240746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4"/>
        <v>65.100000000000009</v>
      </c>
      <c r="P1706" s="6">
        <f t="shared" si="105"/>
        <v>118.36363636363636</v>
      </c>
      <c r="Q1706" t="s">
        <v>8325</v>
      </c>
      <c r="R1706" s="10" t="s">
        <v>8347</v>
      </c>
      <c r="S1706" s="14">
        <f t="shared" si="106"/>
        <v>42051.139733796299</v>
      </c>
      <c r="T1706" s="14">
        <f t="shared" si="107"/>
        <v>42021.139733796299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4"/>
        <v>0</v>
      </c>
      <c r="P1707" s="6" t="e">
        <f t="shared" si="105"/>
        <v>#DIV/0!</v>
      </c>
      <c r="Q1707" t="s">
        <v>8325</v>
      </c>
      <c r="R1707" s="10" t="s">
        <v>8347</v>
      </c>
      <c r="S1707" s="14">
        <f t="shared" si="106"/>
        <v>42256.666666666672</v>
      </c>
      <c r="T1707" s="14">
        <f t="shared" si="107"/>
        <v>42245.016736111109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4"/>
        <v>0</v>
      </c>
      <c r="P1708" s="6" t="e">
        <f t="shared" si="105"/>
        <v>#DIV/0!</v>
      </c>
      <c r="Q1708" t="s">
        <v>8325</v>
      </c>
      <c r="R1708" s="10" t="s">
        <v>8347</v>
      </c>
      <c r="S1708" s="14">
        <f t="shared" si="106"/>
        <v>42239.306388888886</v>
      </c>
      <c r="T1708" s="14">
        <f t="shared" si="107"/>
        <v>42179.306388888886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4"/>
        <v>9.74</v>
      </c>
      <c r="P1709" s="6">
        <f t="shared" si="105"/>
        <v>54.111111111111114</v>
      </c>
      <c r="Q1709" t="s">
        <v>8325</v>
      </c>
      <c r="R1709" s="10" t="s">
        <v>8347</v>
      </c>
      <c r="S1709" s="14">
        <f t="shared" si="106"/>
        <v>42457.679340277777</v>
      </c>
      <c r="T1709" s="14">
        <f t="shared" si="107"/>
        <v>42427.721006944441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4"/>
        <v>0</v>
      </c>
      <c r="P1710" s="6" t="e">
        <f t="shared" si="105"/>
        <v>#DIV/0!</v>
      </c>
      <c r="Q1710" t="s">
        <v>8325</v>
      </c>
      <c r="R1710" s="10" t="s">
        <v>8347</v>
      </c>
      <c r="S1710" s="14">
        <f t="shared" si="106"/>
        <v>42491.866967592592</v>
      </c>
      <c r="T1710" s="14">
        <f t="shared" si="107"/>
        <v>42451.866967592592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4"/>
        <v>4.8571428571428568</v>
      </c>
      <c r="P1711" s="6">
        <f t="shared" si="105"/>
        <v>21.25</v>
      </c>
      <c r="Q1711" t="s">
        <v>8325</v>
      </c>
      <c r="R1711" s="10" t="s">
        <v>8347</v>
      </c>
      <c r="S1711" s="14">
        <f t="shared" si="106"/>
        <v>41882.818749999999</v>
      </c>
      <c r="T1711" s="14">
        <f t="shared" si="107"/>
        <v>41841.56381944444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4"/>
        <v>0.67999999999999994</v>
      </c>
      <c r="P1712" s="6">
        <f t="shared" si="105"/>
        <v>34</v>
      </c>
      <c r="Q1712" t="s">
        <v>8325</v>
      </c>
      <c r="R1712" s="10" t="s">
        <v>8347</v>
      </c>
      <c r="S1712" s="14">
        <f t="shared" si="106"/>
        <v>42387.541666666672</v>
      </c>
      <c r="T1712" s="14">
        <f t="shared" si="107"/>
        <v>42341.59129629629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4"/>
        <v>10.5</v>
      </c>
      <c r="P1713" s="6">
        <f t="shared" si="105"/>
        <v>525</v>
      </c>
      <c r="Q1713" t="s">
        <v>8325</v>
      </c>
      <c r="R1713" s="10" t="s">
        <v>8347</v>
      </c>
      <c r="S1713" s="14">
        <f t="shared" si="106"/>
        <v>41883.646226851852</v>
      </c>
      <c r="T1713" s="14">
        <f t="shared" si="107"/>
        <v>41852.646226851852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4"/>
        <v>0</v>
      </c>
      <c r="P1714" s="6" t="e">
        <f t="shared" si="105"/>
        <v>#DIV/0!</v>
      </c>
      <c r="Q1714" t="s">
        <v>8325</v>
      </c>
      <c r="R1714" s="10" t="s">
        <v>8347</v>
      </c>
      <c r="S1714" s="14">
        <f t="shared" si="106"/>
        <v>42185.913807870369</v>
      </c>
      <c r="T1714" s="14">
        <f t="shared" si="107"/>
        <v>42125.913807870369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4"/>
        <v>1.6666666666666667</v>
      </c>
      <c r="P1715" s="6">
        <f t="shared" si="105"/>
        <v>50</v>
      </c>
      <c r="Q1715" t="s">
        <v>8325</v>
      </c>
      <c r="R1715" s="10" t="s">
        <v>8347</v>
      </c>
      <c r="S1715" s="14">
        <f t="shared" si="106"/>
        <v>41917.801064814819</v>
      </c>
      <c r="T1715" s="14">
        <f t="shared" si="107"/>
        <v>41887.801064814819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4"/>
        <v>7.8680000000000003</v>
      </c>
      <c r="P1716" s="6">
        <f t="shared" si="105"/>
        <v>115.70588235294117</v>
      </c>
      <c r="Q1716" t="s">
        <v>8325</v>
      </c>
      <c r="R1716" s="10" t="s">
        <v>8347</v>
      </c>
      <c r="S1716" s="14">
        <f t="shared" si="106"/>
        <v>42125.918530092589</v>
      </c>
      <c r="T1716" s="14">
        <f t="shared" si="107"/>
        <v>42095.918530092589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4"/>
        <v>0.22</v>
      </c>
      <c r="P1717" s="6">
        <f t="shared" si="105"/>
        <v>5.5</v>
      </c>
      <c r="Q1717" t="s">
        <v>8325</v>
      </c>
      <c r="R1717" s="10" t="s">
        <v>8347</v>
      </c>
      <c r="S1717" s="14">
        <f t="shared" si="106"/>
        <v>42094.140277777777</v>
      </c>
      <c r="T1717" s="14">
        <f t="shared" si="107"/>
        <v>42064.217418981483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4"/>
        <v>7.5</v>
      </c>
      <c r="P1718" s="6">
        <f t="shared" si="105"/>
        <v>50</v>
      </c>
      <c r="Q1718" t="s">
        <v>8325</v>
      </c>
      <c r="R1718" s="10" t="s">
        <v>8347</v>
      </c>
      <c r="S1718" s="14">
        <f t="shared" si="106"/>
        <v>42713.619201388887</v>
      </c>
      <c r="T1718" s="14">
        <f t="shared" si="107"/>
        <v>42673.577534722222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4"/>
        <v>42.725880551301685</v>
      </c>
      <c r="P1719" s="6">
        <f t="shared" si="105"/>
        <v>34.024390243902438</v>
      </c>
      <c r="Q1719" t="s">
        <v>8325</v>
      </c>
      <c r="R1719" s="10" t="s">
        <v>8347</v>
      </c>
      <c r="S1719" s="14">
        <f t="shared" si="106"/>
        <v>42481.166666666672</v>
      </c>
      <c r="T1719" s="14">
        <f t="shared" si="107"/>
        <v>42460.98192129629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4"/>
        <v>0.2142857142857143</v>
      </c>
      <c r="P1720" s="6">
        <f t="shared" si="105"/>
        <v>37.5</v>
      </c>
      <c r="Q1720" t="s">
        <v>8325</v>
      </c>
      <c r="R1720" s="10" t="s">
        <v>8347</v>
      </c>
      <c r="S1720" s="14">
        <f t="shared" si="106"/>
        <v>42504.207638888889</v>
      </c>
      <c r="T1720" s="14">
        <f t="shared" si="107"/>
        <v>42460.610520833332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4"/>
        <v>0.87500000000000011</v>
      </c>
      <c r="P1721" s="6">
        <f t="shared" si="105"/>
        <v>11.666666666666666</v>
      </c>
      <c r="Q1721" t="s">
        <v>8325</v>
      </c>
      <c r="R1721" s="10" t="s">
        <v>8347</v>
      </c>
      <c r="S1721" s="14">
        <f t="shared" si="106"/>
        <v>41899.534618055557</v>
      </c>
      <c r="T1721" s="14">
        <f t="shared" si="107"/>
        <v>41869.534618055557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4"/>
        <v>5.625</v>
      </c>
      <c r="P1722" s="6">
        <f t="shared" si="105"/>
        <v>28.125</v>
      </c>
      <c r="Q1722" t="s">
        <v>8325</v>
      </c>
      <c r="R1722" s="10" t="s">
        <v>8347</v>
      </c>
      <c r="S1722" s="14">
        <f t="shared" si="106"/>
        <v>41952.824895833335</v>
      </c>
      <c r="T1722" s="14">
        <f t="shared" si="107"/>
        <v>41922.783229166671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4"/>
        <v>0</v>
      </c>
      <c r="P1723" s="6" t="e">
        <f t="shared" si="105"/>
        <v>#DIV/0!</v>
      </c>
      <c r="Q1723" t="s">
        <v>8325</v>
      </c>
      <c r="R1723" s="10" t="s">
        <v>8347</v>
      </c>
      <c r="S1723" s="14">
        <f t="shared" si="106"/>
        <v>42349.461377314816</v>
      </c>
      <c r="T1723" s="14">
        <f t="shared" si="107"/>
        <v>42319.461377314816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4"/>
        <v>3.4722222222222224E-2</v>
      </c>
      <c r="P1724" s="6">
        <f t="shared" si="105"/>
        <v>1</v>
      </c>
      <c r="Q1724" t="s">
        <v>8325</v>
      </c>
      <c r="R1724" s="10" t="s">
        <v>8347</v>
      </c>
      <c r="S1724" s="14">
        <f t="shared" si="106"/>
        <v>42463.006944444445</v>
      </c>
      <c r="T1724" s="14">
        <f t="shared" si="107"/>
        <v>42425.960983796293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4"/>
        <v>6.5</v>
      </c>
      <c r="P1725" s="6">
        <f t="shared" si="105"/>
        <v>216.66666666666666</v>
      </c>
      <c r="Q1725" t="s">
        <v>8325</v>
      </c>
      <c r="R1725" s="10" t="s">
        <v>8347</v>
      </c>
      <c r="S1725" s="14">
        <f t="shared" si="106"/>
        <v>42186.25</v>
      </c>
      <c r="T1725" s="14">
        <f t="shared" si="107"/>
        <v>42129.82540509259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4"/>
        <v>0.58333333333333337</v>
      </c>
      <c r="P1726" s="6">
        <f t="shared" si="105"/>
        <v>8.75</v>
      </c>
      <c r="Q1726" t="s">
        <v>8325</v>
      </c>
      <c r="R1726" s="10" t="s">
        <v>8347</v>
      </c>
      <c r="S1726" s="14">
        <f t="shared" si="106"/>
        <v>41942.932430555556</v>
      </c>
      <c r="T1726" s="14">
        <f t="shared" si="107"/>
        <v>41912.932430555556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4"/>
        <v>10.181818181818182</v>
      </c>
      <c r="P1727" s="6">
        <f t="shared" si="105"/>
        <v>62.222222222222221</v>
      </c>
      <c r="Q1727" t="s">
        <v>8325</v>
      </c>
      <c r="R1727" s="10" t="s">
        <v>8347</v>
      </c>
      <c r="S1727" s="14">
        <f t="shared" si="106"/>
        <v>41875.968159722222</v>
      </c>
      <c r="T1727" s="14">
        <f t="shared" si="107"/>
        <v>41845.968159722222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4"/>
        <v>33.784615384615385</v>
      </c>
      <c r="P1728" s="6">
        <f t="shared" si="105"/>
        <v>137.25</v>
      </c>
      <c r="Q1728" t="s">
        <v>8325</v>
      </c>
      <c r="R1728" s="10" t="s">
        <v>8347</v>
      </c>
      <c r="S1728" s="14">
        <f t="shared" si="106"/>
        <v>41817.919722222221</v>
      </c>
      <c r="T1728" s="14">
        <f t="shared" si="107"/>
        <v>41788.919722222221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4"/>
        <v>3.3333333333333333E-2</v>
      </c>
      <c r="P1729" s="6">
        <f t="shared" si="105"/>
        <v>1</v>
      </c>
      <c r="Q1729" t="s">
        <v>8325</v>
      </c>
      <c r="R1729" s="10" t="s">
        <v>8347</v>
      </c>
      <c r="S1729" s="14">
        <f t="shared" si="106"/>
        <v>42099.458333333328</v>
      </c>
      <c r="T1729" s="14">
        <f t="shared" si="107"/>
        <v>42044.927974537044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ref="O1730:O1793" si="108">E1730/D1730*100</f>
        <v>68.400000000000006</v>
      </c>
      <c r="P1730" s="6">
        <f t="shared" ref="P1730:P1793" si="109">AVERAGE(E1730/L1730)</f>
        <v>122.14285714285714</v>
      </c>
      <c r="Q1730" t="s">
        <v>8325</v>
      </c>
      <c r="R1730" s="10" t="s">
        <v>8347</v>
      </c>
      <c r="S1730" s="14">
        <f t="shared" ref="S1730:S1793" si="110">(((I1730/60)/60)/24)+DATE(1970,1,1)</f>
        <v>42298.625856481478</v>
      </c>
      <c r="T1730" s="14">
        <f t="shared" ref="T1730:T1793" si="111">(((J1730/60)/60)/24)+DATE(1970,1,1)</f>
        <v>42268.625856481478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si="108"/>
        <v>0</v>
      </c>
      <c r="P1731" s="6" t="e">
        <f t="shared" si="109"/>
        <v>#DIV/0!</v>
      </c>
      <c r="Q1731" t="s">
        <v>8325</v>
      </c>
      <c r="R1731" s="10" t="s">
        <v>8347</v>
      </c>
      <c r="S1731" s="14">
        <f t="shared" si="110"/>
        <v>42531.052152777775</v>
      </c>
      <c r="T1731" s="14">
        <f t="shared" si="111"/>
        <v>42471.052152777775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08"/>
        <v>0</v>
      </c>
      <c r="P1732" s="6" t="e">
        <f t="shared" si="109"/>
        <v>#DIV/0!</v>
      </c>
      <c r="Q1732" t="s">
        <v>8325</v>
      </c>
      <c r="R1732" s="10" t="s">
        <v>8347</v>
      </c>
      <c r="S1732" s="14">
        <f t="shared" si="110"/>
        <v>42302.087766203709</v>
      </c>
      <c r="T1732" s="14">
        <f t="shared" si="111"/>
        <v>42272.087766203709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08"/>
        <v>0</v>
      </c>
      <c r="P1733" s="6" t="e">
        <f t="shared" si="109"/>
        <v>#DIV/0!</v>
      </c>
      <c r="Q1733" t="s">
        <v>8325</v>
      </c>
      <c r="R1733" s="10" t="s">
        <v>8347</v>
      </c>
      <c r="S1733" s="14">
        <f t="shared" si="110"/>
        <v>42166.625</v>
      </c>
      <c r="T1733" s="14">
        <f t="shared" si="111"/>
        <v>42152.906851851847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08"/>
        <v>0</v>
      </c>
      <c r="P1734" s="6" t="e">
        <f t="shared" si="109"/>
        <v>#DIV/0!</v>
      </c>
      <c r="Q1734" t="s">
        <v>8325</v>
      </c>
      <c r="R1734" s="10" t="s">
        <v>8347</v>
      </c>
      <c r="S1734" s="14">
        <f t="shared" si="110"/>
        <v>42385.208333333328</v>
      </c>
      <c r="T1734" s="14">
        <f t="shared" si="111"/>
        <v>42325.683807870373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08"/>
        <v>0</v>
      </c>
      <c r="P1735" s="6" t="e">
        <f t="shared" si="109"/>
        <v>#DIV/0!</v>
      </c>
      <c r="Q1735" t="s">
        <v>8325</v>
      </c>
      <c r="R1735" s="10" t="s">
        <v>8347</v>
      </c>
      <c r="S1735" s="14">
        <f t="shared" si="110"/>
        <v>42626.895833333328</v>
      </c>
      <c r="T1735" s="14">
        <f t="shared" si="111"/>
        <v>42614.675625000003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8"/>
        <v>2.2222222222222223E-2</v>
      </c>
      <c r="P1736" s="6">
        <f t="shared" si="109"/>
        <v>1</v>
      </c>
      <c r="Q1736" t="s">
        <v>8325</v>
      </c>
      <c r="R1736" s="10" t="s">
        <v>8347</v>
      </c>
      <c r="S1736" s="14">
        <f t="shared" si="110"/>
        <v>42132.036527777775</v>
      </c>
      <c r="T1736" s="14">
        <f t="shared" si="111"/>
        <v>42102.036527777775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8"/>
        <v>11</v>
      </c>
      <c r="P1737" s="6">
        <f t="shared" si="109"/>
        <v>55</v>
      </c>
      <c r="Q1737" t="s">
        <v>8325</v>
      </c>
      <c r="R1737" s="10" t="s">
        <v>8347</v>
      </c>
      <c r="S1737" s="14">
        <f t="shared" si="110"/>
        <v>42589.814178240747</v>
      </c>
      <c r="T1737" s="14">
        <f t="shared" si="111"/>
        <v>42559.814178240747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8"/>
        <v>0.73333333333333328</v>
      </c>
      <c r="P1738" s="6">
        <f t="shared" si="109"/>
        <v>22</v>
      </c>
      <c r="Q1738" t="s">
        <v>8325</v>
      </c>
      <c r="R1738" s="10" t="s">
        <v>8347</v>
      </c>
      <c r="S1738" s="14">
        <f t="shared" si="110"/>
        <v>42316.90315972222</v>
      </c>
      <c r="T1738" s="14">
        <f t="shared" si="111"/>
        <v>42286.861493055556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8"/>
        <v>21.25</v>
      </c>
      <c r="P1739" s="6">
        <f t="shared" si="109"/>
        <v>56.666666666666664</v>
      </c>
      <c r="Q1739" t="s">
        <v>8325</v>
      </c>
      <c r="R1739" s="10" t="s">
        <v>8347</v>
      </c>
      <c r="S1739" s="14">
        <f t="shared" si="110"/>
        <v>42205.948981481488</v>
      </c>
      <c r="T1739" s="14">
        <f t="shared" si="111"/>
        <v>42175.948981481488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8"/>
        <v>0.4</v>
      </c>
      <c r="P1740" s="6">
        <f t="shared" si="109"/>
        <v>20</v>
      </c>
      <c r="Q1740" t="s">
        <v>8325</v>
      </c>
      <c r="R1740" s="10" t="s">
        <v>8347</v>
      </c>
      <c r="S1740" s="14">
        <f t="shared" si="110"/>
        <v>41914.874328703707</v>
      </c>
      <c r="T1740" s="14">
        <f t="shared" si="111"/>
        <v>41884.874328703707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8"/>
        <v>0.1</v>
      </c>
      <c r="P1741" s="6">
        <f t="shared" si="109"/>
        <v>1</v>
      </c>
      <c r="Q1741" t="s">
        <v>8325</v>
      </c>
      <c r="R1741" s="10" t="s">
        <v>8347</v>
      </c>
      <c r="S1741" s="14">
        <f t="shared" si="110"/>
        <v>42494.832546296297</v>
      </c>
      <c r="T1741" s="14">
        <f t="shared" si="111"/>
        <v>42435.874212962968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08"/>
        <v>0</v>
      </c>
      <c r="P1742" s="6" t="e">
        <f t="shared" si="109"/>
        <v>#DIV/0!</v>
      </c>
      <c r="Q1742" t="s">
        <v>8325</v>
      </c>
      <c r="R1742" s="10" t="s">
        <v>8347</v>
      </c>
      <c r="S1742" s="14">
        <f t="shared" si="110"/>
        <v>42201.817384259266</v>
      </c>
      <c r="T1742" s="14">
        <f t="shared" si="111"/>
        <v>42171.817384259266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8"/>
        <v>110.83333333333334</v>
      </c>
      <c r="P1743" s="6">
        <f t="shared" si="109"/>
        <v>25.576923076923077</v>
      </c>
      <c r="Q1743" t="s">
        <v>8338</v>
      </c>
      <c r="R1743" s="10" t="s">
        <v>8339</v>
      </c>
      <c r="S1743" s="14">
        <f t="shared" si="110"/>
        <v>42165.628136574072</v>
      </c>
      <c r="T1743" s="14">
        <f t="shared" si="111"/>
        <v>42120.628136574072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8"/>
        <v>108.74999999999999</v>
      </c>
      <c r="P1744" s="6">
        <f t="shared" si="109"/>
        <v>63.970588235294116</v>
      </c>
      <c r="Q1744" t="s">
        <v>8338</v>
      </c>
      <c r="R1744" s="10" t="s">
        <v>8339</v>
      </c>
      <c r="S1744" s="14">
        <f t="shared" si="110"/>
        <v>42742.875</v>
      </c>
      <c r="T1744" s="14">
        <f t="shared" si="111"/>
        <v>42710.876967592587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8"/>
        <v>100.41666666666667</v>
      </c>
      <c r="P1745" s="6">
        <f t="shared" si="109"/>
        <v>89.925373134328353</v>
      </c>
      <c r="Q1745" t="s">
        <v>8338</v>
      </c>
      <c r="R1745" s="10" t="s">
        <v>8339</v>
      </c>
      <c r="S1745" s="14">
        <f t="shared" si="110"/>
        <v>42609.165972222225</v>
      </c>
      <c r="T1745" s="14">
        <f t="shared" si="111"/>
        <v>42586.925636574073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8"/>
        <v>118.45454545454545</v>
      </c>
      <c r="P1746" s="6">
        <f t="shared" si="109"/>
        <v>93.071428571428569</v>
      </c>
      <c r="Q1746" t="s">
        <v>8338</v>
      </c>
      <c r="R1746" s="10" t="s">
        <v>8339</v>
      </c>
      <c r="S1746" s="14">
        <f t="shared" si="110"/>
        <v>42071.563391203701</v>
      </c>
      <c r="T1746" s="14">
        <f t="shared" si="111"/>
        <v>42026.605057870373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8"/>
        <v>114.01428571428571</v>
      </c>
      <c r="P1747" s="6">
        <f t="shared" si="109"/>
        <v>89.674157303370791</v>
      </c>
      <c r="Q1747" t="s">
        <v>8338</v>
      </c>
      <c r="R1747" s="10" t="s">
        <v>8339</v>
      </c>
      <c r="S1747" s="14">
        <f t="shared" si="110"/>
        <v>42726.083333333328</v>
      </c>
      <c r="T1747" s="14">
        <f t="shared" si="111"/>
        <v>42690.259699074071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8"/>
        <v>148.10000000000002</v>
      </c>
      <c r="P1748" s="6">
        <f t="shared" si="109"/>
        <v>207.61682242990653</v>
      </c>
      <c r="Q1748" t="s">
        <v>8338</v>
      </c>
      <c r="R1748" s="10" t="s">
        <v>8339</v>
      </c>
      <c r="S1748" s="14">
        <f t="shared" si="110"/>
        <v>42698.083333333328</v>
      </c>
      <c r="T1748" s="14">
        <f t="shared" si="111"/>
        <v>42668.176701388889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8"/>
        <v>104.95555555555556</v>
      </c>
      <c r="P1749" s="6">
        <f t="shared" si="109"/>
        <v>59.408805031446541</v>
      </c>
      <c r="Q1749" t="s">
        <v>8338</v>
      </c>
      <c r="R1749" s="10" t="s">
        <v>8339</v>
      </c>
      <c r="S1749" s="14">
        <f t="shared" si="110"/>
        <v>42321.625</v>
      </c>
      <c r="T1749" s="14">
        <f t="shared" si="111"/>
        <v>42292.435532407413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8"/>
        <v>129.94800000000001</v>
      </c>
      <c r="P1750" s="6">
        <f t="shared" si="109"/>
        <v>358.97237569060775</v>
      </c>
      <c r="Q1750" t="s">
        <v>8338</v>
      </c>
      <c r="R1750" s="10" t="s">
        <v>8339</v>
      </c>
      <c r="S1750" s="14">
        <f t="shared" si="110"/>
        <v>42249.950729166667</v>
      </c>
      <c r="T1750" s="14">
        <f t="shared" si="111"/>
        <v>42219.950729166667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8"/>
        <v>123.48756218905473</v>
      </c>
      <c r="P1751" s="6">
        <f t="shared" si="109"/>
        <v>94.736641221374043</v>
      </c>
      <c r="Q1751" t="s">
        <v>8338</v>
      </c>
      <c r="R1751" s="10" t="s">
        <v>8339</v>
      </c>
      <c r="S1751" s="14">
        <f t="shared" si="110"/>
        <v>42795.791666666672</v>
      </c>
      <c r="T1751" s="14">
        <f t="shared" si="111"/>
        <v>42758.975937499999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8"/>
        <v>201.62</v>
      </c>
      <c r="P1752" s="6">
        <f t="shared" si="109"/>
        <v>80.647999999999996</v>
      </c>
      <c r="Q1752" t="s">
        <v>8338</v>
      </c>
      <c r="R1752" s="10" t="s">
        <v>8339</v>
      </c>
      <c r="S1752" s="14">
        <f t="shared" si="110"/>
        <v>42479.836851851855</v>
      </c>
      <c r="T1752" s="14">
        <f t="shared" si="111"/>
        <v>42454.836851851855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8"/>
        <v>102.89999999999999</v>
      </c>
      <c r="P1753" s="6">
        <f t="shared" si="109"/>
        <v>168.68852459016392</v>
      </c>
      <c r="Q1753" t="s">
        <v>8338</v>
      </c>
      <c r="R1753" s="10" t="s">
        <v>8339</v>
      </c>
      <c r="S1753" s="14">
        <f t="shared" si="110"/>
        <v>42082.739849537036</v>
      </c>
      <c r="T1753" s="14">
        <f t="shared" si="111"/>
        <v>42052.7815162037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8"/>
        <v>260.16666666666663</v>
      </c>
      <c r="P1754" s="6">
        <f t="shared" si="109"/>
        <v>34.68888888888889</v>
      </c>
      <c r="Q1754" t="s">
        <v>8338</v>
      </c>
      <c r="R1754" s="10" t="s">
        <v>8339</v>
      </c>
      <c r="S1754" s="14">
        <f t="shared" si="110"/>
        <v>42657.253263888888</v>
      </c>
      <c r="T1754" s="14">
        <f t="shared" si="111"/>
        <v>42627.253263888888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8"/>
        <v>108</v>
      </c>
      <c r="P1755" s="6">
        <f t="shared" si="109"/>
        <v>462.85714285714283</v>
      </c>
      <c r="Q1755" t="s">
        <v>8338</v>
      </c>
      <c r="R1755" s="10" t="s">
        <v>8339</v>
      </c>
      <c r="S1755" s="14">
        <f t="shared" si="110"/>
        <v>42450.707962962959</v>
      </c>
      <c r="T1755" s="14">
        <f t="shared" si="111"/>
        <v>42420.74962962963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8"/>
        <v>110.52941176470587</v>
      </c>
      <c r="P1756" s="6">
        <f t="shared" si="109"/>
        <v>104.38888888888889</v>
      </c>
      <c r="Q1756" t="s">
        <v>8338</v>
      </c>
      <c r="R1756" s="10" t="s">
        <v>8339</v>
      </c>
      <c r="S1756" s="14">
        <f t="shared" si="110"/>
        <v>42097.835104166668</v>
      </c>
      <c r="T1756" s="14">
        <f t="shared" si="111"/>
        <v>42067.876770833333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8"/>
        <v>120</v>
      </c>
      <c r="P1757" s="6">
        <f t="shared" si="109"/>
        <v>7.5</v>
      </c>
      <c r="Q1757" t="s">
        <v>8338</v>
      </c>
      <c r="R1757" s="10" t="s">
        <v>8339</v>
      </c>
      <c r="S1757" s="14">
        <f t="shared" si="110"/>
        <v>42282.788900462961</v>
      </c>
      <c r="T1757" s="14">
        <f t="shared" si="111"/>
        <v>42252.788900462961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8"/>
        <v>102.82909090909091</v>
      </c>
      <c r="P1758" s="6">
        <f t="shared" si="109"/>
        <v>47.13</v>
      </c>
      <c r="Q1758" t="s">
        <v>8338</v>
      </c>
      <c r="R1758" s="10" t="s">
        <v>8339</v>
      </c>
      <c r="S1758" s="14">
        <f t="shared" si="110"/>
        <v>42611.167465277773</v>
      </c>
      <c r="T1758" s="14">
        <f t="shared" si="111"/>
        <v>42571.167465277773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8"/>
        <v>115.99999999999999</v>
      </c>
      <c r="P1759" s="6">
        <f t="shared" si="109"/>
        <v>414.28571428571428</v>
      </c>
      <c r="Q1759" t="s">
        <v>8338</v>
      </c>
      <c r="R1759" s="10" t="s">
        <v>8339</v>
      </c>
      <c r="S1759" s="14">
        <f t="shared" si="110"/>
        <v>42763.811805555553</v>
      </c>
      <c r="T1759" s="14">
        <f t="shared" si="111"/>
        <v>42733.827349537038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8"/>
        <v>114.7</v>
      </c>
      <c r="P1760" s="6">
        <f t="shared" si="109"/>
        <v>42.481481481481481</v>
      </c>
      <c r="Q1760" t="s">
        <v>8338</v>
      </c>
      <c r="R1760" s="10" t="s">
        <v>8339</v>
      </c>
      <c r="S1760" s="14">
        <f t="shared" si="110"/>
        <v>42565.955925925926</v>
      </c>
      <c r="T1760" s="14">
        <f t="shared" si="111"/>
        <v>42505.955925925926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8"/>
        <v>106.60000000000001</v>
      </c>
      <c r="P1761" s="6">
        <f t="shared" si="109"/>
        <v>108.77551020408163</v>
      </c>
      <c r="Q1761" t="s">
        <v>8338</v>
      </c>
      <c r="R1761" s="10" t="s">
        <v>8339</v>
      </c>
      <c r="S1761" s="14">
        <f t="shared" si="110"/>
        <v>42088.787372685183</v>
      </c>
      <c r="T1761" s="14">
        <f t="shared" si="111"/>
        <v>42068.829039351855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8"/>
        <v>165.44</v>
      </c>
      <c r="P1762" s="6">
        <f t="shared" si="109"/>
        <v>81.098039215686271</v>
      </c>
      <c r="Q1762" t="s">
        <v>8338</v>
      </c>
      <c r="R1762" s="10" t="s">
        <v>8339</v>
      </c>
      <c r="S1762" s="14">
        <f t="shared" si="110"/>
        <v>42425.67260416667</v>
      </c>
      <c r="T1762" s="14">
        <f t="shared" si="111"/>
        <v>42405.67260416667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8"/>
        <v>155</v>
      </c>
      <c r="P1763" s="6">
        <f t="shared" si="109"/>
        <v>51.666666666666664</v>
      </c>
      <c r="Q1763" t="s">
        <v>8338</v>
      </c>
      <c r="R1763" s="10" t="s">
        <v>8339</v>
      </c>
      <c r="S1763" s="14">
        <f t="shared" si="110"/>
        <v>42259.567824074074</v>
      </c>
      <c r="T1763" s="14">
        <f t="shared" si="111"/>
        <v>42209.567824074074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8"/>
        <v>885</v>
      </c>
      <c r="P1764" s="6">
        <f t="shared" si="109"/>
        <v>35.4</v>
      </c>
      <c r="Q1764" t="s">
        <v>8338</v>
      </c>
      <c r="R1764" s="10" t="s">
        <v>8339</v>
      </c>
      <c r="S1764" s="14">
        <f t="shared" si="110"/>
        <v>42440.982002314813</v>
      </c>
      <c r="T1764" s="14">
        <f t="shared" si="111"/>
        <v>42410.982002314813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8"/>
        <v>101.90833333333333</v>
      </c>
      <c r="P1765" s="6">
        <f t="shared" si="109"/>
        <v>103.63559322033899</v>
      </c>
      <c r="Q1765" t="s">
        <v>8338</v>
      </c>
      <c r="R1765" s="10" t="s">
        <v>8339</v>
      </c>
      <c r="S1765" s="14">
        <f t="shared" si="110"/>
        <v>42666.868518518517</v>
      </c>
      <c r="T1765" s="14">
        <f t="shared" si="111"/>
        <v>42636.868518518517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8"/>
        <v>19.600000000000001</v>
      </c>
      <c r="P1766" s="6">
        <f t="shared" si="109"/>
        <v>55.282051282051285</v>
      </c>
      <c r="Q1766" t="s">
        <v>8338</v>
      </c>
      <c r="R1766" s="10" t="s">
        <v>8339</v>
      </c>
      <c r="S1766" s="14">
        <f t="shared" si="110"/>
        <v>41854.485868055555</v>
      </c>
      <c r="T1766" s="14">
        <f t="shared" si="111"/>
        <v>41825.485868055555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8"/>
        <v>59.467839999999995</v>
      </c>
      <c r="P1767" s="6">
        <f t="shared" si="109"/>
        <v>72.16970873786407</v>
      </c>
      <c r="Q1767" t="s">
        <v>8338</v>
      </c>
      <c r="R1767" s="10" t="s">
        <v>8339</v>
      </c>
      <c r="S1767" s="14">
        <f t="shared" si="110"/>
        <v>41864.980462962965</v>
      </c>
      <c r="T1767" s="14">
        <f t="shared" si="111"/>
        <v>41834.980462962965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08"/>
        <v>0</v>
      </c>
      <c r="P1768" s="6" t="e">
        <f t="shared" si="109"/>
        <v>#DIV/0!</v>
      </c>
      <c r="Q1768" t="s">
        <v>8338</v>
      </c>
      <c r="R1768" s="10" t="s">
        <v>8339</v>
      </c>
      <c r="S1768" s="14">
        <f t="shared" si="110"/>
        <v>41876.859814814816</v>
      </c>
      <c r="T1768" s="14">
        <f t="shared" si="111"/>
        <v>41855.859814814816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8"/>
        <v>45.72</v>
      </c>
      <c r="P1769" s="6">
        <f t="shared" si="109"/>
        <v>58.615384615384613</v>
      </c>
      <c r="Q1769" t="s">
        <v>8338</v>
      </c>
      <c r="R1769" s="10" t="s">
        <v>8339</v>
      </c>
      <c r="S1769" s="14">
        <f t="shared" si="110"/>
        <v>41854.658379629633</v>
      </c>
      <c r="T1769" s="14">
        <f t="shared" si="111"/>
        <v>41824.658379629633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8"/>
        <v>3.74</v>
      </c>
      <c r="P1770" s="6">
        <f t="shared" si="109"/>
        <v>12.466666666666667</v>
      </c>
      <c r="Q1770" t="s">
        <v>8338</v>
      </c>
      <c r="R1770" s="10" t="s">
        <v>8339</v>
      </c>
      <c r="S1770" s="14">
        <f t="shared" si="110"/>
        <v>41909.560694444444</v>
      </c>
      <c r="T1770" s="14">
        <f t="shared" si="111"/>
        <v>41849.560694444444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8"/>
        <v>2.7025000000000001</v>
      </c>
      <c r="P1771" s="6">
        <f t="shared" si="109"/>
        <v>49.136363636363633</v>
      </c>
      <c r="Q1771" t="s">
        <v>8338</v>
      </c>
      <c r="R1771" s="10" t="s">
        <v>8339</v>
      </c>
      <c r="S1771" s="14">
        <f t="shared" si="110"/>
        <v>42017.818969907406</v>
      </c>
      <c r="T1771" s="14">
        <f t="shared" si="111"/>
        <v>41987.818969907406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8"/>
        <v>56.51428571428572</v>
      </c>
      <c r="P1772" s="6">
        <f t="shared" si="109"/>
        <v>150.5</v>
      </c>
      <c r="Q1772" t="s">
        <v>8338</v>
      </c>
      <c r="R1772" s="10" t="s">
        <v>8339</v>
      </c>
      <c r="S1772" s="14">
        <f t="shared" si="110"/>
        <v>41926.780023148152</v>
      </c>
      <c r="T1772" s="14">
        <f t="shared" si="111"/>
        <v>41891.780023148152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8"/>
        <v>21.30952380952381</v>
      </c>
      <c r="P1773" s="6">
        <f t="shared" si="109"/>
        <v>35.799999999999997</v>
      </c>
      <c r="Q1773" t="s">
        <v>8338</v>
      </c>
      <c r="R1773" s="10" t="s">
        <v>8339</v>
      </c>
      <c r="S1773" s="14">
        <f t="shared" si="110"/>
        <v>41935.979629629634</v>
      </c>
      <c r="T1773" s="14">
        <f t="shared" si="111"/>
        <v>41905.979629629634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8"/>
        <v>15.6</v>
      </c>
      <c r="P1774" s="6">
        <f t="shared" si="109"/>
        <v>45.157894736842103</v>
      </c>
      <c r="Q1774" t="s">
        <v>8338</v>
      </c>
      <c r="R1774" s="10" t="s">
        <v>8339</v>
      </c>
      <c r="S1774" s="14">
        <f t="shared" si="110"/>
        <v>41826.718009259261</v>
      </c>
      <c r="T1774" s="14">
        <f t="shared" si="111"/>
        <v>41766.718009259261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8"/>
        <v>6.2566666666666677</v>
      </c>
      <c r="P1775" s="6">
        <f t="shared" si="109"/>
        <v>98.78947368421052</v>
      </c>
      <c r="Q1775" t="s">
        <v>8338</v>
      </c>
      <c r="R1775" s="10" t="s">
        <v>8339</v>
      </c>
      <c r="S1775" s="14">
        <f t="shared" si="110"/>
        <v>42023.760393518518</v>
      </c>
      <c r="T1775" s="14">
        <f t="shared" si="111"/>
        <v>41978.760393518518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8"/>
        <v>45.92</v>
      </c>
      <c r="P1776" s="6">
        <f t="shared" si="109"/>
        <v>88.307692307692307</v>
      </c>
      <c r="Q1776" t="s">
        <v>8338</v>
      </c>
      <c r="R1776" s="10" t="s">
        <v>8339</v>
      </c>
      <c r="S1776" s="14">
        <f t="shared" si="110"/>
        <v>41972.624305555553</v>
      </c>
      <c r="T1776" s="14">
        <f t="shared" si="111"/>
        <v>41930.218657407408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8"/>
        <v>65.101538461538468</v>
      </c>
      <c r="P1777" s="6">
        <f t="shared" si="109"/>
        <v>170.62903225806451</v>
      </c>
      <c r="Q1777" t="s">
        <v>8338</v>
      </c>
      <c r="R1777" s="10" t="s">
        <v>8339</v>
      </c>
      <c r="S1777" s="14">
        <f t="shared" si="110"/>
        <v>41936.976388888892</v>
      </c>
      <c r="T1777" s="14">
        <f t="shared" si="111"/>
        <v>41891.976388888892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8"/>
        <v>6.7</v>
      </c>
      <c r="P1778" s="6">
        <f t="shared" si="109"/>
        <v>83.75</v>
      </c>
      <c r="Q1778" t="s">
        <v>8338</v>
      </c>
      <c r="R1778" s="10" t="s">
        <v>8339</v>
      </c>
      <c r="S1778" s="14">
        <f t="shared" si="110"/>
        <v>41941.95684027778</v>
      </c>
      <c r="T1778" s="14">
        <f t="shared" si="111"/>
        <v>41905.95684027778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8"/>
        <v>13.5625</v>
      </c>
      <c r="P1779" s="6">
        <f t="shared" si="109"/>
        <v>65.099999999999994</v>
      </c>
      <c r="Q1779" t="s">
        <v>8338</v>
      </c>
      <c r="R1779" s="10" t="s">
        <v>8339</v>
      </c>
      <c r="S1779" s="14">
        <f t="shared" si="110"/>
        <v>42055.357094907406</v>
      </c>
      <c r="T1779" s="14">
        <f t="shared" si="111"/>
        <v>42025.357094907406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8"/>
        <v>1.9900000000000002</v>
      </c>
      <c r="P1780" s="6">
        <f t="shared" si="109"/>
        <v>66.333333333333329</v>
      </c>
      <c r="Q1780" t="s">
        <v>8338</v>
      </c>
      <c r="R1780" s="10" t="s">
        <v>8339</v>
      </c>
      <c r="S1780" s="14">
        <f t="shared" si="110"/>
        <v>42090.821701388893</v>
      </c>
      <c r="T1780" s="14">
        <f t="shared" si="111"/>
        <v>42045.86336805555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8"/>
        <v>36.236363636363642</v>
      </c>
      <c r="P1781" s="6">
        <f t="shared" si="109"/>
        <v>104.89473684210526</v>
      </c>
      <c r="Q1781" t="s">
        <v>8338</v>
      </c>
      <c r="R1781" s="10" t="s">
        <v>8339</v>
      </c>
      <c r="S1781" s="14">
        <f t="shared" si="110"/>
        <v>42615.691898148143</v>
      </c>
      <c r="T1781" s="14">
        <f t="shared" si="111"/>
        <v>42585.691898148143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8"/>
        <v>39.743333333333339</v>
      </c>
      <c r="P1782" s="6">
        <f t="shared" si="109"/>
        <v>78.440789473684205</v>
      </c>
      <c r="Q1782" t="s">
        <v>8338</v>
      </c>
      <c r="R1782" s="10" t="s">
        <v>8339</v>
      </c>
      <c r="S1782" s="14">
        <f t="shared" si="110"/>
        <v>42553.600810185191</v>
      </c>
      <c r="T1782" s="14">
        <f t="shared" si="111"/>
        <v>42493.600810185191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8"/>
        <v>25.763636363636365</v>
      </c>
      <c r="P1783" s="6">
        <f t="shared" si="109"/>
        <v>59.041666666666664</v>
      </c>
      <c r="Q1783" t="s">
        <v>8338</v>
      </c>
      <c r="R1783" s="10" t="s">
        <v>8339</v>
      </c>
      <c r="S1783" s="14">
        <f t="shared" si="110"/>
        <v>42628.617418981477</v>
      </c>
      <c r="T1783" s="14">
        <f t="shared" si="111"/>
        <v>42597.617418981477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8"/>
        <v>15.491428571428573</v>
      </c>
      <c r="P1784" s="6">
        <f t="shared" si="109"/>
        <v>71.34210526315789</v>
      </c>
      <c r="Q1784" t="s">
        <v>8338</v>
      </c>
      <c r="R1784" s="10" t="s">
        <v>8339</v>
      </c>
      <c r="S1784" s="14">
        <f t="shared" si="110"/>
        <v>42421.575104166666</v>
      </c>
      <c r="T1784" s="14">
        <f t="shared" si="111"/>
        <v>42388.575104166666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8"/>
        <v>23.692499999999999</v>
      </c>
      <c r="P1785" s="6">
        <f t="shared" si="109"/>
        <v>51.227027027027027</v>
      </c>
      <c r="Q1785" t="s">
        <v>8338</v>
      </c>
      <c r="R1785" s="10" t="s">
        <v>8339</v>
      </c>
      <c r="S1785" s="14">
        <f t="shared" si="110"/>
        <v>42145.949976851851</v>
      </c>
      <c r="T1785" s="14">
        <f t="shared" si="111"/>
        <v>42115.949976851851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8"/>
        <v>39.76</v>
      </c>
      <c r="P1786" s="6">
        <f t="shared" si="109"/>
        <v>60.242424242424242</v>
      </c>
      <c r="Q1786" t="s">
        <v>8338</v>
      </c>
      <c r="R1786" s="10" t="s">
        <v>8339</v>
      </c>
      <c r="S1786" s="14">
        <f t="shared" si="110"/>
        <v>42035.142361111109</v>
      </c>
      <c r="T1786" s="14">
        <f t="shared" si="111"/>
        <v>42003.655555555553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8"/>
        <v>20.220833333333331</v>
      </c>
      <c r="P1787" s="6">
        <f t="shared" si="109"/>
        <v>44.935185185185183</v>
      </c>
      <c r="Q1787" t="s">
        <v>8338</v>
      </c>
      <c r="R1787" s="10" t="s">
        <v>8339</v>
      </c>
      <c r="S1787" s="14">
        <f t="shared" si="110"/>
        <v>41928</v>
      </c>
      <c r="T1787" s="14">
        <f t="shared" si="111"/>
        <v>41897.134895833333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8"/>
        <v>47.631578947368418</v>
      </c>
      <c r="P1788" s="6">
        <f t="shared" si="109"/>
        <v>31.206896551724139</v>
      </c>
      <c r="Q1788" t="s">
        <v>8338</v>
      </c>
      <c r="R1788" s="10" t="s">
        <v>8339</v>
      </c>
      <c r="S1788" s="14">
        <f t="shared" si="110"/>
        <v>41988.550659722227</v>
      </c>
      <c r="T1788" s="14">
        <f t="shared" si="111"/>
        <v>41958.550659722227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8"/>
        <v>15.329999999999998</v>
      </c>
      <c r="P1789" s="6">
        <f t="shared" si="109"/>
        <v>63.875</v>
      </c>
      <c r="Q1789" t="s">
        <v>8338</v>
      </c>
      <c r="R1789" s="10" t="s">
        <v>8339</v>
      </c>
      <c r="S1789" s="14">
        <f t="shared" si="110"/>
        <v>42098.613854166666</v>
      </c>
      <c r="T1789" s="14">
        <f t="shared" si="111"/>
        <v>42068.65552083333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8"/>
        <v>1.3818181818181818</v>
      </c>
      <c r="P1790" s="6">
        <f t="shared" si="109"/>
        <v>19</v>
      </c>
      <c r="Q1790" t="s">
        <v>8338</v>
      </c>
      <c r="R1790" s="10" t="s">
        <v>8339</v>
      </c>
      <c r="S1790" s="14">
        <f t="shared" si="110"/>
        <v>41943.94840277778</v>
      </c>
      <c r="T1790" s="14">
        <f t="shared" si="111"/>
        <v>41913.94840277778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8"/>
        <v>0.5</v>
      </c>
      <c r="P1791" s="6">
        <f t="shared" si="109"/>
        <v>10</v>
      </c>
      <c r="Q1791" t="s">
        <v>8338</v>
      </c>
      <c r="R1791" s="10" t="s">
        <v>8339</v>
      </c>
      <c r="S1791" s="14">
        <f t="shared" si="110"/>
        <v>42016.250034722223</v>
      </c>
      <c r="T1791" s="14">
        <f t="shared" si="111"/>
        <v>41956.250034722223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8"/>
        <v>4.957575757575758</v>
      </c>
      <c r="P1792" s="6">
        <f t="shared" si="109"/>
        <v>109.06666666666666</v>
      </c>
      <c r="Q1792" t="s">
        <v>8338</v>
      </c>
      <c r="R1792" s="10" t="s">
        <v>8339</v>
      </c>
      <c r="S1792" s="14">
        <f t="shared" si="110"/>
        <v>42040.674513888895</v>
      </c>
      <c r="T1792" s="14">
        <f t="shared" si="111"/>
        <v>42010.674513888895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8"/>
        <v>3.5666666666666664</v>
      </c>
      <c r="P1793" s="6">
        <f t="shared" si="109"/>
        <v>26.75</v>
      </c>
      <c r="Q1793" t="s">
        <v>8338</v>
      </c>
      <c r="R1793" s="10" t="s">
        <v>8339</v>
      </c>
      <c r="S1793" s="14">
        <f t="shared" si="110"/>
        <v>42033.740335648152</v>
      </c>
      <c r="T1793" s="14">
        <f t="shared" si="111"/>
        <v>41973.740335648152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ref="O1794:O1857" si="112">E1794/D1794*100</f>
        <v>61.124000000000002</v>
      </c>
      <c r="P1794" s="6">
        <f t="shared" ref="P1794:P1857" si="113">AVERAGE(E1794/L1794)</f>
        <v>109.93525179856115</v>
      </c>
      <c r="Q1794" t="s">
        <v>8338</v>
      </c>
      <c r="R1794" s="10" t="s">
        <v>8339</v>
      </c>
      <c r="S1794" s="14">
        <f t="shared" ref="S1794:S1857" si="114">(((I1794/60)/60)/24)+DATE(1970,1,1)</f>
        <v>42226.290972222225</v>
      </c>
      <c r="T1794" s="14">
        <f t="shared" ref="T1794:T1857" si="115">(((J1794/60)/60)/24)+DATE(1970,1,1)</f>
        <v>42189.031041666662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si="112"/>
        <v>1.3333333333333335</v>
      </c>
      <c r="P1795" s="6">
        <f t="shared" si="113"/>
        <v>20</v>
      </c>
      <c r="Q1795" t="s">
        <v>8338</v>
      </c>
      <c r="R1795" s="10" t="s">
        <v>8339</v>
      </c>
      <c r="S1795" s="14">
        <f t="shared" si="114"/>
        <v>41970.933333333334</v>
      </c>
      <c r="T1795" s="14">
        <f t="shared" si="115"/>
        <v>41940.89166666667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2"/>
        <v>11.077777777777778</v>
      </c>
      <c r="P1796" s="6">
        <f t="shared" si="113"/>
        <v>55.388888888888886</v>
      </c>
      <c r="Q1796" t="s">
        <v>8338</v>
      </c>
      <c r="R1796" s="10" t="s">
        <v>8339</v>
      </c>
      <c r="S1796" s="14">
        <f t="shared" si="114"/>
        <v>42046.551180555558</v>
      </c>
      <c r="T1796" s="14">
        <f t="shared" si="115"/>
        <v>42011.551180555558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2"/>
        <v>38.735714285714288</v>
      </c>
      <c r="P1797" s="6">
        <f t="shared" si="113"/>
        <v>133.90123456790124</v>
      </c>
      <c r="Q1797" t="s">
        <v>8338</v>
      </c>
      <c r="R1797" s="10" t="s">
        <v>8339</v>
      </c>
      <c r="S1797" s="14">
        <f t="shared" si="114"/>
        <v>42657.666666666672</v>
      </c>
      <c r="T1797" s="14">
        <f t="shared" si="115"/>
        <v>42628.288668981477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2"/>
        <v>22.05263157894737</v>
      </c>
      <c r="P1798" s="6">
        <f t="shared" si="113"/>
        <v>48.720930232558139</v>
      </c>
      <c r="Q1798" t="s">
        <v>8338</v>
      </c>
      <c r="R1798" s="10" t="s">
        <v>8339</v>
      </c>
      <c r="S1798" s="14">
        <f t="shared" si="114"/>
        <v>42575.439421296294</v>
      </c>
      <c r="T1798" s="14">
        <f t="shared" si="115"/>
        <v>42515.439421296294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2"/>
        <v>67.55</v>
      </c>
      <c r="P1799" s="6">
        <f t="shared" si="113"/>
        <v>48.25</v>
      </c>
      <c r="Q1799" t="s">
        <v>8338</v>
      </c>
      <c r="R1799" s="10" t="s">
        <v>8339</v>
      </c>
      <c r="S1799" s="14">
        <f t="shared" si="114"/>
        <v>42719.56931712963</v>
      </c>
      <c r="T1799" s="14">
        <f t="shared" si="115"/>
        <v>42689.56931712963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2"/>
        <v>13.637499999999999</v>
      </c>
      <c r="P1800" s="6">
        <f t="shared" si="113"/>
        <v>58.972972972972975</v>
      </c>
      <c r="Q1800" t="s">
        <v>8338</v>
      </c>
      <c r="R1800" s="10" t="s">
        <v>8339</v>
      </c>
      <c r="S1800" s="14">
        <f t="shared" si="114"/>
        <v>42404.32677083333</v>
      </c>
      <c r="T1800" s="14">
        <f t="shared" si="115"/>
        <v>42344.32677083333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2"/>
        <v>1.7457500000000001</v>
      </c>
      <c r="P1801" s="6">
        <f t="shared" si="113"/>
        <v>11.638333333333334</v>
      </c>
      <c r="Q1801" t="s">
        <v>8338</v>
      </c>
      <c r="R1801" s="10" t="s">
        <v>8339</v>
      </c>
      <c r="S1801" s="14">
        <f t="shared" si="114"/>
        <v>41954.884351851855</v>
      </c>
      <c r="T1801" s="14">
        <f t="shared" si="115"/>
        <v>41934.842685185184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2"/>
        <v>20.44963251188932</v>
      </c>
      <c r="P1802" s="6">
        <f t="shared" si="113"/>
        <v>83.716814159292042</v>
      </c>
      <c r="Q1802" t="s">
        <v>8338</v>
      </c>
      <c r="R1802" s="10" t="s">
        <v>8339</v>
      </c>
      <c r="S1802" s="14">
        <f t="shared" si="114"/>
        <v>42653.606134259258</v>
      </c>
      <c r="T1802" s="14">
        <f t="shared" si="115"/>
        <v>42623.606134259258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2"/>
        <v>13.852941176470587</v>
      </c>
      <c r="P1803" s="6">
        <f t="shared" si="113"/>
        <v>63.648648648648646</v>
      </c>
      <c r="Q1803" t="s">
        <v>8338</v>
      </c>
      <c r="R1803" s="10" t="s">
        <v>8339</v>
      </c>
      <c r="S1803" s="14">
        <f t="shared" si="114"/>
        <v>42353.506944444445</v>
      </c>
      <c r="T1803" s="14">
        <f t="shared" si="115"/>
        <v>42321.660509259258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2"/>
        <v>48.485714285714288</v>
      </c>
      <c r="P1804" s="6">
        <f t="shared" si="113"/>
        <v>94.277777777777771</v>
      </c>
      <c r="Q1804" t="s">
        <v>8338</v>
      </c>
      <c r="R1804" s="10" t="s">
        <v>8339</v>
      </c>
      <c r="S1804" s="14">
        <f t="shared" si="114"/>
        <v>42182.915972222225</v>
      </c>
      <c r="T1804" s="14">
        <f t="shared" si="115"/>
        <v>42159.47256944445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2"/>
        <v>30.8</v>
      </c>
      <c r="P1805" s="6">
        <f t="shared" si="113"/>
        <v>71.86666666666666</v>
      </c>
      <c r="Q1805" t="s">
        <v>8338</v>
      </c>
      <c r="R1805" s="10" t="s">
        <v>8339</v>
      </c>
      <c r="S1805" s="14">
        <f t="shared" si="114"/>
        <v>42049.071550925932</v>
      </c>
      <c r="T1805" s="14">
        <f t="shared" si="115"/>
        <v>42018.071550925932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2"/>
        <v>35.174193548387095</v>
      </c>
      <c r="P1806" s="6">
        <f t="shared" si="113"/>
        <v>104.84615384615384</v>
      </c>
      <c r="Q1806" t="s">
        <v>8338</v>
      </c>
      <c r="R1806" s="10" t="s">
        <v>8339</v>
      </c>
      <c r="S1806" s="14">
        <f t="shared" si="114"/>
        <v>42322.719953703709</v>
      </c>
      <c r="T1806" s="14">
        <f t="shared" si="115"/>
        <v>42282.678287037037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2"/>
        <v>36.404444444444444</v>
      </c>
      <c r="P1807" s="6">
        <f t="shared" si="113"/>
        <v>67.139344262295083</v>
      </c>
      <c r="Q1807" t="s">
        <v>8338</v>
      </c>
      <c r="R1807" s="10" t="s">
        <v>8339</v>
      </c>
      <c r="S1807" s="14">
        <f t="shared" si="114"/>
        <v>42279.75</v>
      </c>
      <c r="T1807" s="14">
        <f t="shared" si="115"/>
        <v>42247.803912037038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2"/>
        <v>2.9550000000000001</v>
      </c>
      <c r="P1808" s="6">
        <f t="shared" si="113"/>
        <v>73.875</v>
      </c>
      <c r="Q1808" t="s">
        <v>8338</v>
      </c>
      <c r="R1808" s="10" t="s">
        <v>8339</v>
      </c>
      <c r="S1808" s="14">
        <f t="shared" si="114"/>
        <v>41912.638298611113</v>
      </c>
      <c r="T1808" s="14">
        <f t="shared" si="115"/>
        <v>41877.638298611113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2"/>
        <v>11.06</v>
      </c>
      <c r="P1809" s="6">
        <f t="shared" si="113"/>
        <v>69.125</v>
      </c>
      <c r="Q1809" t="s">
        <v>8338</v>
      </c>
      <c r="R1809" s="10" t="s">
        <v>8339</v>
      </c>
      <c r="S1809" s="14">
        <f t="shared" si="114"/>
        <v>41910.068437499998</v>
      </c>
      <c r="T1809" s="14">
        <f t="shared" si="115"/>
        <v>41880.068437499998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2"/>
        <v>41.407142857142858</v>
      </c>
      <c r="P1810" s="6">
        <f t="shared" si="113"/>
        <v>120.77083333333333</v>
      </c>
      <c r="Q1810" t="s">
        <v>8338</v>
      </c>
      <c r="R1810" s="10" t="s">
        <v>8339</v>
      </c>
      <c r="S1810" s="14">
        <f t="shared" si="114"/>
        <v>42777.680902777778</v>
      </c>
      <c r="T1810" s="14">
        <f t="shared" si="115"/>
        <v>42742.680902777778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2"/>
        <v>10.857142857142858</v>
      </c>
      <c r="P1811" s="6">
        <f t="shared" si="113"/>
        <v>42.222222222222221</v>
      </c>
      <c r="Q1811" t="s">
        <v>8338</v>
      </c>
      <c r="R1811" s="10" t="s">
        <v>8339</v>
      </c>
      <c r="S1811" s="14">
        <f t="shared" si="114"/>
        <v>42064.907858796301</v>
      </c>
      <c r="T1811" s="14">
        <f t="shared" si="115"/>
        <v>42029.907858796301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2"/>
        <v>3.3333333333333335</v>
      </c>
      <c r="P1812" s="6">
        <f t="shared" si="113"/>
        <v>7.5</v>
      </c>
      <c r="Q1812" t="s">
        <v>8338</v>
      </c>
      <c r="R1812" s="10" t="s">
        <v>8339</v>
      </c>
      <c r="S1812" s="14">
        <f t="shared" si="114"/>
        <v>41872.91002314815</v>
      </c>
      <c r="T1812" s="14">
        <f t="shared" si="115"/>
        <v>41860.91002314815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2"/>
        <v>7.407407407407407E-2</v>
      </c>
      <c r="P1813" s="6">
        <f t="shared" si="113"/>
        <v>1.5384615384615385</v>
      </c>
      <c r="Q1813" t="s">
        <v>8338</v>
      </c>
      <c r="R1813" s="10" t="s">
        <v>8339</v>
      </c>
      <c r="S1813" s="14">
        <f t="shared" si="114"/>
        <v>41936.166666666664</v>
      </c>
      <c r="T1813" s="14">
        <f t="shared" si="115"/>
        <v>41876.433680555558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2"/>
        <v>13.307692307692307</v>
      </c>
      <c r="P1814" s="6">
        <f t="shared" si="113"/>
        <v>37.608695652173914</v>
      </c>
      <c r="Q1814" t="s">
        <v>8338</v>
      </c>
      <c r="R1814" s="10" t="s">
        <v>8339</v>
      </c>
      <c r="S1814" s="14">
        <f t="shared" si="114"/>
        <v>42554.318703703699</v>
      </c>
      <c r="T1814" s="14">
        <f t="shared" si="115"/>
        <v>42524.318703703699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2"/>
        <v>0</v>
      </c>
      <c r="P1815" s="6" t="e">
        <f t="shared" si="113"/>
        <v>#DIV/0!</v>
      </c>
      <c r="Q1815" t="s">
        <v>8338</v>
      </c>
      <c r="R1815" s="10" t="s">
        <v>8339</v>
      </c>
      <c r="S1815" s="14">
        <f t="shared" si="114"/>
        <v>41859.889027777775</v>
      </c>
      <c r="T1815" s="14">
        <f t="shared" si="115"/>
        <v>41829.889027777775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2"/>
        <v>49.183333333333337</v>
      </c>
      <c r="P1816" s="6">
        <f t="shared" si="113"/>
        <v>42.157142857142858</v>
      </c>
      <c r="Q1816" t="s">
        <v>8338</v>
      </c>
      <c r="R1816" s="10" t="s">
        <v>8339</v>
      </c>
      <c r="S1816" s="14">
        <f t="shared" si="114"/>
        <v>42063.314074074078</v>
      </c>
      <c r="T1816" s="14">
        <f t="shared" si="115"/>
        <v>42033.314074074078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2"/>
        <v>0</v>
      </c>
      <c r="P1817" s="6" t="e">
        <f t="shared" si="113"/>
        <v>#DIV/0!</v>
      </c>
      <c r="Q1817" t="s">
        <v>8338</v>
      </c>
      <c r="R1817" s="10" t="s">
        <v>8339</v>
      </c>
      <c r="S1817" s="14">
        <f t="shared" si="114"/>
        <v>42186.906678240746</v>
      </c>
      <c r="T1817" s="14">
        <f t="shared" si="115"/>
        <v>42172.906678240746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2"/>
        <v>2.036</v>
      </c>
      <c r="P1818" s="6">
        <f t="shared" si="113"/>
        <v>84.833333333333329</v>
      </c>
      <c r="Q1818" t="s">
        <v>8338</v>
      </c>
      <c r="R1818" s="10" t="s">
        <v>8339</v>
      </c>
      <c r="S1818" s="14">
        <f t="shared" si="114"/>
        <v>42576.791666666672</v>
      </c>
      <c r="T1818" s="14">
        <f t="shared" si="115"/>
        <v>42548.876192129625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2"/>
        <v>52.327777777777776</v>
      </c>
      <c r="P1819" s="6">
        <f t="shared" si="113"/>
        <v>94.19</v>
      </c>
      <c r="Q1819" t="s">
        <v>8338</v>
      </c>
      <c r="R1819" s="10" t="s">
        <v>8339</v>
      </c>
      <c r="S1819" s="14">
        <f t="shared" si="114"/>
        <v>42765.290972222225</v>
      </c>
      <c r="T1819" s="14">
        <f t="shared" si="115"/>
        <v>42705.662118055552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2"/>
        <v>0</v>
      </c>
      <c r="P1820" s="6" t="e">
        <f t="shared" si="113"/>
        <v>#DIV/0!</v>
      </c>
      <c r="Q1820" t="s">
        <v>8338</v>
      </c>
      <c r="R1820" s="10" t="s">
        <v>8339</v>
      </c>
      <c r="S1820" s="14">
        <f t="shared" si="114"/>
        <v>42097.192708333328</v>
      </c>
      <c r="T1820" s="14">
        <f t="shared" si="115"/>
        <v>42067.234375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2"/>
        <v>2.083333333333333</v>
      </c>
      <c r="P1821" s="6">
        <f t="shared" si="113"/>
        <v>6.25</v>
      </c>
      <c r="Q1821" t="s">
        <v>8338</v>
      </c>
      <c r="R1821" s="10" t="s">
        <v>8339</v>
      </c>
      <c r="S1821" s="14">
        <f t="shared" si="114"/>
        <v>41850.752268518518</v>
      </c>
      <c r="T1821" s="14">
        <f t="shared" si="115"/>
        <v>41820.752268518518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2"/>
        <v>6.565384615384616</v>
      </c>
      <c r="P1822" s="6">
        <f t="shared" si="113"/>
        <v>213.375</v>
      </c>
      <c r="Q1822" t="s">
        <v>8338</v>
      </c>
      <c r="R1822" s="10" t="s">
        <v>8339</v>
      </c>
      <c r="S1822" s="14">
        <f t="shared" si="114"/>
        <v>42095.042708333334</v>
      </c>
      <c r="T1822" s="14">
        <f t="shared" si="115"/>
        <v>42065.084375000006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2"/>
        <v>134.88999999999999</v>
      </c>
      <c r="P1823" s="6">
        <f t="shared" si="113"/>
        <v>59.162280701754383</v>
      </c>
      <c r="Q1823" t="s">
        <v>8325</v>
      </c>
      <c r="R1823" s="10" t="s">
        <v>8326</v>
      </c>
      <c r="S1823" s="14">
        <f t="shared" si="114"/>
        <v>40971.319062499999</v>
      </c>
      <c r="T1823" s="14">
        <f t="shared" si="115"/>
        <v>40926.319062499999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2"/>
        <v>100</v>
      </c>
      <c r="P1824" s="6">
        <f t="shared" si="113"/>
        <v>27.272727272727273</v>
      </c>
      <c r="Q1824" t="s">
        <v>8325</v>
      </c>
      <c r="R1824" s="10" t="s">
        <v>8326</v>
      </c>
      <c r="S1824" s="14">
        <f t="shared" si="114"/>
        <v>41670.792361111111</v>
      </c>
      <c r="T1824" s="14">
        <f t="shared" si="115"/>
        <v>41634.797013888885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2"/>
        <v>115.85714285714286</v>
      </c>
      <c r="P1825" s="6">
        <f t="shared" si="113"/>
        <v>24.575757575757574</v>
      </c>
      <c r="Q1825" t="s">
        <v>8325</v>
      </c>
      <c r="R1825" s="10" t="s">
        <v>8326</v>
      </c>
      <c r="S1825" s="14">
        <f t="shared" si="114"/>
        <v>41206.684907407405</v>
      </c>
      <c r="T1825" s="14">
        <f t="shared" si="115"/>
        <v>41176.684907407405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2"/>
        <v>100.06666666666666</v>
      </c>
      <c r="P1826" s="6">
        <f t="shared" si="113"/>
        <v>75.05</v>
      </c>
      <c r="Q1826" t="s">
        <v>8325</v>
      </c>
      <c r="R1826" s="10" t="s">
        <v>8326</v>
      </c>
      <c r="S1826" s="14">
        <f t="shared" si="114"/>
        <v>41647.088888888888</v>
      </c>
      <c r="T1826" s="14">
        <f t="shared" si="115"/>
        <v>41626.916284722225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2"/>
        <v>105.05</v>
      </c>
      <c r="P1827" s="6">
        <f t="shared" si="113"/>
        <v>42.02</v>
      </c>
      <c r="Q1827" t="s">
        <v>8325</v>
      </c>
      <c r="R1827" s="10" t="s">
        <v>8326</v>
      </c>
      <c r="S1827" s="14">
        <f t="shared" si="114"/>
        <v>41466.83452546296</v>
      </c>
      <c r="T1827" s="14">
        <f t="shared" si="115"/>
        <v>41443.83452546296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2"/>
        <v>101</v>
      </c>
      <c r="P1828" s="6">
        <f t="shared" si="113"/>
        <v>53.157894736842103</v>
      </c>
      <c r="Q1828" t="s">
        <v>8325</v>
      </c>
      <c r="R1828" s="10" t="s">
        <v>8326</v>
      </c>
      <c r="S1828" s="14">
        <f t="shared" si="114"/>
        <v>41687.923807870371</v>
      </c>
      <c r="T1828" s="14">
        <f t="shared" si="115"/>
        <v>41657.923807870371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2"/>
        <v>100.66250000000001</v>
      </c>
      <c r="P1829" s="6">
        <f t="shared" si="113"/>
        <v>83.885416666666671</v>
      </c>
      <c r="Q1829" t="s">
        <v>8325</v>
      </c>
      <c r="R1829" s="10" t="s">
        <v>8326</v>
      </c>
      <c r="S1829" s="14">
        <f t="shared" si="114"/>
        <v>40605.325937499998</v>
      </c>
      <c r="T1829" s="14">
        <f t="shared" si="115"/>
        <v>40555.325937499998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2"/>
        <v>100.16000000000001</v>
      </c>
      <c r="P1830" s="6">
        <f t="shared" si="113"/>
        <v>417.33333333333331</v>
      </c>
      <c r="Q1830" t="s">
        <v>8325</v>
      </c>
      <c r="R1830" s="10" t="s">
        <v>8326</v>
      </c>
      <c r="S1830" s="14">
        <f t="shared" si="114"/>
        <v>41768.916666666664</v>
      </c>
      <c r="T1830" s="14">
        <f t="shared" si="115"/>
        <v>41736.899652777778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2"/>
        <v>166.68333333333334</v>
      </c>
      <c r="P1831" s="6">
        <f t="shared" si="113"/>
        <v>75.765151515151516</v>
      </c>
      <c r="Q1831" t="s">
        <v>8325</v>
      </c>
      <c r="R1831" s="10" t="s">
        <v>8326</v>
      </c>
      <c r="S1831" s="14">
        <f t="shared" si="114"/>
        <v>40564.916666666664</v>
      </c>
      <c r="T1831" s="14">
        <f t="shared" si="115"/>
        <v>40516.087627314817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2"/>
        <v>101.53333333333335</v>
      </c>
      <c r="P1832" s="6">
        <f t="shared" si="113"/>
        <v>67.389380530973455</v>
      </c>
      <c r="Q1832" t="s">
        <v>8325</v>
      </c>
      <c r="R1832" s="10" t="s">
        <v>8326</v>
      </c>
      <c r="S1832" s="14">
        <f t="shared" si="114"/>
        <v>41694.684108796297</v>
      </c>
      <c r="T1832" s="14">
        <f t="shared" si="115"/>
        <v>41664.684108796297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2"/>
        <v>103</v>
      </c>
      <c r="P1833" s="6">
        <f t="shared" si="113"/>
        <v>73.571428571428569</v>
      </c>
      <c r="Q1833" t="s">
        <v>8325</v>
      </c>
      <c r="R1833" s="10" t="s">
        <v>8326</v>
      </c>
      <c r="S1833" s="14">
        <f t="shared" si="114"/>
        <v>41041.996099537035</v>
      </c>
      <c r="T1833" s="14">
        <f t="shared" si="115"/>
        <v>41026.996099537035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2"/>
        <v>142.85714285714286</v>
      </c>
      <c r="P1834" s="6">
        <f t="shared" si="113"/>
        <v>25</v>
      </c>
      <c r="Q1834" t="s">
        <v>8325</v>
      </c>
      <c r="R1834" s="10" t="s">
        <v>8326</v>
      </c>
      <c r="S1834" s="14">
        <f t="shared" si="114"/>
        <v>40606.539664351854</v>
      </c>
      <c r="T1834" s="14">
        <f t="shared" si="115"/>
        <v>40576.539664351854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2"/>
        <v>262.5</v>
      </c>
      <c r="P1835" s="6">
        <f t="shared" si="113"/>
        <v>42</v>
      </c>
      <c r="Q1835" t="s">
        <v>8325</v>
      </c>
      <c r="R1835" s="10" t="s">
        <v>8326</v>
      </c>
      <c r="S1835" s="14">
        <f t="shared" si="114"/>
        <v>41335.332638888889</v>
      </c>
      <c r="T1835" s="14">
        <f t="shared" si="115"/>
        <v>41303.044016203705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2"/>
        <v>118.05000000000001</v>
      </c>
      <c r="P1836" s="6">
        <f t="shared" si="113"/>
        <v>131.16666666666666</v>
      </c>
      <c r="Q1836" t="s">
        <v>8325</v>
      </c>
      <c r="R1836" s="10" t="s">
        <v>8326</v>
      </c>
      <c r="S1836" s="14">
        <f t="shared" si="114"/>
        <v>42028.964062500003</v>
      </c>
      <c r="T1836" s="14">
        <f t="shared" si="115"/>
        <v>41988.964062500003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2"/>
        <v>104</v>
      </c>
      <c r="P1837" s="6">
        <f t="shared" si="113"/>
        <v>47.272727272727273</v>
      </c>
      <c r="Q1837" t="s">
        <v>8325</v>
      </c>
      <c r="R1837" s="10" t="s">
        <v>8326</v>
      </c>
      <c r="S1837" s="14">
        <f t="shared" si="114"/>
        <v>42460.660543981481</v>
      </c>
      <c r="T1837" s="14">
        <f t="shared" si="115"/>
        <v>42430.702210648145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2"/>
        <v>200.34</v>
      </c>
      <c r="P1838" s="6">
        <f t="shared" si="113"/>
        <v>182.12727272727273</v>
      </c>
      <c r="Q1838" t="s">
        <v>8325</v>
      </c>
      <c r="R1838" s="10" t="s">
        <v>8326</v>
      </c>
      <c r="S1838" s="14">
        <f t="shared" si="114"/>
        <v>41322.809363425928</v>
      </c>
      <c r="T1838" s="14">
        <f t="shared" si="115"/>
        <v>41305.809363425928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2"/>
        <v>306.83333333333331</v>
      </c>
      <c r="P1839" s="6">
        <f t="shared" si="113"/>
        <v>61.366666666666667</v>
      </c>
      <c r="Q1839" t="s">
        <v>8325</v>
      </c>
      <c r="R1839" s="10" t="s">
        <v>8326</v>
      </c>
      <c r="S1839" s="14">
        <f t="shared" si="114"/>
        <v>40986.006192129629</v>
      </c>
      <c r="T1839" s="14">
        <f t="shared" si="115"/>
        <v>40926.047858796301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2"/>
        <v>100.149</v>
      </c>
      <c r="P1840" s="6">
        <f t="shared" si="113"/>
        <v>35.767499999999998</v>
      </c>
      <c r="Q1840" t="s">
        <v>8325</v>
      </c>
      <c r="R1840" s="10" t="s">
        <v>8326</v>
      </c>
      <c r="S1840" s="14">
        <f t="shared" si="114"/>
        <v>40817.125</v>
      </c>
      <c r="T1840" s="14">
        <f t="shared" si="115"/>
        <v>40788.786539351851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2"/>
        <v>205.29999999999998</v>
      </c>
      <c r="P1841" s="6">
        <f t="shared" si="113"/>
        <v>45.62222222222222</v>
      </c>
      <c r="Q1841" t="s">
        <v>8325</v>
      </c>
      <c r="R1841" s="10" t="s">
        <v>8326</v>
      </c>
      <c r="S1841" s="14">
        <f t="shared" si="114"/>
        <v>42644.722013888888</v>
      </c>
      <c r="T1841" s="14">
        <f t="shared" si="115"/>
        <v>42614.722013888888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2"/>
        <v>108.88888888888889</v>
      </c>
      <c r="P1842" s="6">
        <f t="shared" si="113"/>
        <v>75.384615384615387</v>
      </c>
      <c r="Q1842" t="s">
        <v>8325</v>
      </c>
      <c r="R1842" s="10" t="s">
        <v>8326</v>
      </c>
      <c r="S1842" s="14">
        <f t="shared" si="114"/>
        <v>41401.207638888889</v>
      </c>
      <c r="T1842" s="14">
        <f t="shared" si="115"/>
        <v>41382.096180555556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2"/>
        <v>101.75</v>
      </c>
      <c r="P1843" s="6">
        <f t="shared" si="113"/>
        <v>50.875</v>
      </c>
      <c r="Q1843" t="s">
        <v>8325</v>
      </c>
      <c r="R1843" s="10" t="s">
        <v>8326</v>
      </c>
      <c r="S1843" s="14">
        <f t="shared" si="114"/>
        <v>41779.207638888889</v>
      </c>
      <c r="T1843" s="14">
        <f t="shared" si="115"/>
        <v>41745.84542824074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2"/>
        <v>125.25</v>
      </c>
      <c r="P1844" s="6">
        <f t="shared" si="113"/>
        <v>119.28571428571429</v>
      </c>
      <c r="Q1844" t="s">
        <v>8325</v>
      </c>
      <c r="R1844" s="10" t="s">
        <v>8326</v>
      </c>
      <c r="S1844" s="14">
        <f t="shared" si="114"/>
        <v>42065.249305555553</v>
      </c>
      <c r="T1844" s="14">
        <f t="shared" si="115"/>
        <v>42031.631724537037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2"/>
        <v>124.0061</v>
      </c>
      <c r="P1845" s="6">
        <f t="shared" si="113"/>
        <v>92.541865671641801</v>
      </c>
      <c r="Q1845" t="s">
        <v>8325</v>
      </c>
      <c r="R1845" s="10" t="s">
        <v>8326</v>
      </c>
      <c r="S1845" s="14">
        <f t="shared" si="114"/>
        <v>40594.994837962964</v>
      </c>
      <c r="T1845" s="14">
        <f t="shared" si="115"/>
        <v>40564.994837962964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2"/>
        <v>101.4</v>
      </c>
      <c r="P1846" s="6">
        <f t="shared" si="113"/>
        <v>76.05</v>
      </c>
      <c r="Q1846" t="s">
        <v>8325</v>
      </c>
      <c r="R1846" s="10" t="s">
        <v>8326</v>
      </c>
      <c r="S1846" s="14">
        <f t="shared" si="114"/>
        <v>40705.125</v>
      </c>
      <c r="T1846" s="14">
        <f t="shared" si="115"/>
        <v>40666.973541666666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2"/>
        <v>100</v>
      </c>
      <c r="P1847" s="6">
        <f t="shared" si="113"/>
        <v>52.631578947368418</v>
      </c>
      <c r="Q1847" t="s">
        <v>8325</v>
      </c>
      <c r="R1847" s="10" t="s">
        <v>8326</v>
      </c>
      <c r="S1847" s="14">
        <f t="shared" si="114"/>
        <v>42538.204861111109</v>
      </c>
      <c r="T1847" s="14">
        <f t="shared" si="115"/>
        <v>42523.333310185189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2"/>
        <v>137.92666666666668</v>
      </c>
      <c r="P1848" s="6">
        <f t="shared" si="113"/>
        <v>98.990430622009569</v>
      </c>
      <c r="Q1848" t="s">
        <v>8325</v>
      </c>
      <c r="R1848" s="10" t="s">
        <v>8326</v>
      </c>
      <c r="S1848" s="14">
        <f t="shared" si="114"/>
        <v>41258.650196759263</v>
      </c>
      <c r="T1848" s="14">
        <f t="shared" si="115"/>
        <v>41228.650196759263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2"/>
        <v>120.88000000000001</v>
      </c>
      <c r="P1849" s="6">
        <f t="shared" si="113"/>
        <v>79.526315789473685</v>
      </c>
      <c r="Q1849" t="s">
        <v>8325</v>
      </c>
      <c r="R1849" s="10" t="s">
        <v>8326</v>
      </c>
      <c r="S1849" s="14">
        <f t="shared" si="114"/>
        <v>42115.236481481479</v>
      </c>
      <c r="T1849" s="14">
        <f t="shared" si="115"/>
        <v>42094.236481481479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2"/>
        <v>107.36666666666667</v>
      </c>
      <c r="P1850" s="6">
        <f t="shared" si="113"/>
        <v>134.20833333333334</v>
      </c>
      <c r="Q1850" t="s">
        <v>8325</v>
      </c>
      <c r="R1850" s="10" t="s">
        <v>8326</v>
      </c>
      <c r="S1850" s="14">
        <f t="shared" si="114"/>
        <v>40755.290972222225</v>
      </c>
      <c r="T1850" s="14">
        <f t="shared" si="115"/>
        <v>40691.788055555553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2"/>
        <v>100.33333333333334</v>
      </c>
      <c r="P1851" s="6">
        <f t="shared" si="113"/>
        <v>37.625</v>
      </c>
      <c r="Q1851" t="s">
        <v>8325</v>
      </c>
      <c r="R1851" s="10" t="s">
        <v>8326</v>
      </c>
      <c r="S1851" s="14">
        <f t="shared" si="114"/>
        <v>41199.845590277779</v>
      </c>
      <c r="T1851" s="14">
        <f t="shared" si="115"/>
        <v>41169.845590277779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2"/>
        <v>101.52222222222223</v>
      </c>
      <c r="P1852" s="6">
        <f t="shared" si="113"/>
        <v>51.044692737430168</v>
      </c>
      <c r="Q1852" t="s">
        <v>8325</v>
      </c>
      <c r="R1852" s="10" t="s">
        <v>8326</v>
      </c>
      <c r="S1852" s="14">
        <f t="shared" si="114"/>
        <v>41830.959490740745</v>
      </c>
      <c r="T1852" s="14">
        <f t="shared" si="115"/>
        <v>41800.959490740745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2"/>
        <v>100.07692307692308</v>
      </c>
      <c r="P1853" s="6">
        <f t="shared" si="113"/>
        <v>50.03846153846154</v>
      </c>
      <c r="Q1853" t="s">
        <v>8325</v>
      </c>
      <c r="R1853" s="10" t="s">
        <v>8326</v>
      </c>
      <c r="S1853" s="14">
        <f t="shared" si="114"/>
        <v>41848.041666666664</v>
      </c>
      <c r="T1853" s="14">
        <f t="shared" si="115"/>
        <v>41827.906689814816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2"/>
        <v>116.96666666666667</v>
      </c>
      <c r="P1854" s="6">
        <f t="shared" si="113"/>
        <v>133.93129770992365</v>
      </c>
      <c r="Q1854" t="s">
        <v>8325</v>
      </c>
      <c r="R1854" s="10" t="s">
        <v>8326</v>
      </c>
      <c r="S1854" s="14">
        <f t="shared" si="114"/>
        <v>42119</v>
      </c>
      <c r="T1854" s="14">
        <f t="shared" si="115"/>
        <v>42081.77143518519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2"/>
        <v>101.875</v>
      </c>
      <c r="P1855" s="6">
        <f t="shared" si="113"/>
        <v>58.214285714285715</v>
      </c>
      <c r="Q1855" t="s">
        <v>8325</v>
      </c>
      <c r="R1855" s="10" t="s">
        <v>8326</v>
      </c>
      <c r="S1855" s="14">
        <f t="shared" si="114"/>
        <v>41227.102048611108</v>
      </c>
      <c r="T1855" s="14">
        <f t="shared" si="115"/>
        <v>41177.060381944444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2"/>
        <v>102.12366666666665</v>
      </c>
      <c r="P1856" s="6">
        <f t="shared" si="113"/>
        <v>88.037643678160919</v>
      </c>
      <c r="Q1856" t="s">
        <v>8325</v>
      </c>
      <c r="R1856" s="10" t="s">
        <v>8326</v>
      </c>
      <c r="S1856" s="14">
        <f t="shared" si="114"/>
        <v>41418.021261574075</v>
      </c>
      <c r="T1856" s="14">
        <f t="shared" si="115"/>
        <v>41388.021261574075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2"/>
        <v>154.05897142857143</v>
      </c>
      <c r="P1857" s="6">
        <f t="shared" si="113"/>
        <v>70.576753926701571</v>
      </c>
      <c r="Q1857" t="s">
        <v>8325</v>
      </c>
      <c r="R1857" s="10" t="s">
        <v>8326</v>
      </c>
      <c r="S1857" s="14">
        <f t="shared" si="114"/>
        <v>41645.538657407407</v>
      </c>
      <c r="T1857" s="14">
        <f t="shared" si="115"/>
        <v>41600.538657407407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ref="O1858:O1921" si="116">E1858/D1858*100</f>
        <v>101.25</v>
      </c>
      <c r="P1858" s="6">
        <f t="shared" ref="P1858:P1921" si="117">AVERAGE(E1858/L1858)</f>
        <v>53.289473684210527</v>
      </c>
      <c r="Q1858" t="s">
        <v>8325</v>
      </c>
      <c r="R1858" s="10" t="s">
        <v>8326</v>
      </c>
      <c r="S1858" s="14">
        <f t="shared" ref="S1858:S1921" si="118">(((I1858/60)/60)/24)+DATE(1970,1,1)</f>
        <v>41838.854999999996</v>
      </c>
      <c r="T1858" s="14">
        <f t="shared" ref="T1858:T1921" si="119">(((J1858/60)/60)/24)+DATE(1970,1,1)</f>
        <v>41817.854999999996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si="116"/>
        <v>100</v>
      </c>
      <c r="P1859" s="6">
        <f t="shared" si="117"/>
        <v>136.36363636363637</v>
      </c>
      <c r="Q1859" t="s">
        <v>8325</v>
      </c>
      <c r="R1859" s="10" t="s">
        <v>8326</v>
      </c>
      <c r="S1859" s="14">
        <f t="shared" si="118"/>
        <v>41894.76866898148</v>
      </c>
      <c r="T1859" s="14">
        <f t="shared" si="119"/>
        <v>41864.76866898148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6"/>
        <v>108.74800874800874</v>
      </c>
      <c r="P1860" s="6">
        <f t="shared" si="117"/>
        <v>40.547315436241611</v>
      </c>
      <c r="Q1860" t="s">
        <v>8325</v>
      </c>
      <c r="R1860" s="10" t="s">
        <v>8326</v>
      </c>
      <c r="S1860" s="14">
        <f t="shared" si="118"/>
        <v>40893.242141203707</v>
      </c>
      <c r="T1860" s="14">
        <f t="shared" si="119"/>
        <v>40833.200474537036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6"/>
        <v>131.83333333333334</v>
      </c>
      <c r="P1861" s="6">
        <f t="shared" si="117"/>
        <v>70.625</v>
      </c>
      <c r="Q1861" t="s">
        <v>8325</v>
      </c>
      <c r="R1861" s="10" t="s">
        <v>8326</v>
      </c>
      <c r="S1861" s="14">
        <f t="shared" si="118"/>
        <v>40808.770011574074</v>
      </c>
      <c r="T1861" s="14">
        <f t="shared" si="119"/>
        <v>40778.770011574074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6"/>
        <v>133.46666666666667</v>
      </c>
      <c r="P1862" s="6">
        <f t="shared" si="117"/>
        <v>52.684210526315788</v>
      </c>
      <c r="Q1862" t="s">
        <v>8325</v>
      </c>
      <c r="R1862" s="10" t="s">
        <v>8326</v>
      </c>
      <c r="S1862" s="14">
        <f t="shared" si="118"/>
        <v>41676.709305555552</v>
      </c>
      <c r="T1862" s="14">
        <f t="shared" si="119"/>
        <v>41655.709305555552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6"/>
        <v>0</v>
      </c>
      <c r="P1863" s="6" t="e">
        <f t="shared" si="117"/>
        <v>#DIV/0!</v>
      </c>
      <c r="Q1863" t="s">
        <v>8333</v>
      </c>
      <c r="R1863" s="10" t="s">
        <v>8335</v>
      </c>
      <c r="S1863" s="14">
        <f t="shared" si="118"/>
        <v>42030.300243055557</v>
      </c>
      <c r="T1863" s="14">
        <f t="shared" si="119"/>
        <v>42000.300243055557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6"/>
        <v>8.0833333333333321</v>
      </c>
      <c r="P1864" s="6">
        <f t="shared" si="117"/>
        <v>90.9375</v>
      </c>
      <c r="Q1864" t="s">
        <v>8333</v>
      </c>
      <c r="R1864" s="10" t="s">
        <v>8335</v>
      </c>
      <c r="S1864" s="14">
        <f t="shared" si="118"/>
        <v>42802.3125</v>
      </c>
      <c r="T1864" s="14">
        <f t="shared" si="119"/>
        <v>42755.492754629624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6"/>
        <v>0.4</v>
      </c>
      <c r="P1865" s="6">
        <f t="shared" si="117"/>
        <v>5</v>
      </c>
      <c r="Q1865" t="s">
        <v>8333</v>
      </c>
      <c r="R1865" s="10" t="s">
        <v>8335</v>
      </c>
      <c r="S1865" s="14">
        <f t="shared" si="118"/>
        <v>41802.797280092593</v>
      </c>
      <c r="T1865" s="14">
        <f t="shared" si="119"/>
        <v>41772.797280092593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6"/>
        <v>42.892307692307689</v>
      </c>
      <c r="P1866" s="6">
        <f t="shared" si="117"/>
        <v>58.083333333333336</v>
      </c>
      <c r="Q1866" t="s">
        <v>8333</v>
      </c>
      <c r="R1866" s="10" t="s">
        <v>8335</v>
      </c>
      <c r="S1866" s="14">
        <f t="shared" si="118"/>
        <v>41763.716435185182</v>
      </c>
      <c r="T1866" s="14">
        <f t="shared" si="119"/>
        <v>41733.716435185182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6"/>
        <v>3.6363636363636364E-3</v>
      </c>
      <c r="P1867" s="6">
        <f t="shared" si="117"/>
        <v>2</v>
      </c>
      <c r="Q1867" t="s">
        <v>8333</v>
      </c>
      <c r="R1867" s="10" t="s">
        <v>8335</v>
      </c>
      <c r="S1867" s="14">
        <f t="shared" si="118"/>
        <v>42680.409108796302</v>
      </c>
      <c r="T1867" s="14">
        <f t="shared" si="119"/>
        <v>42645.367442129631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6"/>
        <v>0.5</v>
      </c>
      <c r="P1868" s="6">
        <f t="shared" si="117"/>
        <v>62.5</v>
      </c>
      <c r="Q1868" t="s">
        <v>8333</v>
      </c>
      <c r="R1868" s="10" t="s">
        <v>8335</v>
      </c>
      <c r="S1868" s="14">
        <f t="shared" si="118"/>
        <v>42795.166666666672</v>
      </c>
      <c r="T1868" s="14">
        <f t="shared" si="119"/>
        <v>42742.246493055558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6"/>
        <v>0.05</v>
      </c>
      <c r="P1869" s="6">
        <f t="shared" si="117"/>
        <v>10</v>
      </c>
      <c r="Q1869" t="s">
        <v>8333</v>
      </c>
      <c r="R1869" s="10" t="s">
        <v>8335</v>
      </c>
      <c r="S1869" s="14">
        <f t="shared" si="118"/>
        <v>42679.924907407403</v>
      </c>
      <c r="T1869" s="14">
        <f t="shared" si="119"/>
        <v>42649.924907407403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6"/>
        <v>4.8680000000000003</v>
      </c>
      <c r="P1870" s="6">
        <f t="shared" si="117"/>
        <v>71.588235294117652</v>
      </c>
      <c r="Q1870" t="s">
        <v>8333</v>
      </c>
      <c r="R1870" s="10" t="s">
        <v>8335</v>
      </c>
      <c r="S1870" s="14">
        <f t="shared" si="118"/>
        <v>42353.332638888889</v>
      </c>
      <c r="T1870" s="14">
        <f t="shared" si="119"/>
        <v>42328.779224537036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6"/>
        <v>0</v>
      </c>
      <c r="P1871" s="6" t="e">
        <f t="shared" si="117"/>
        <v>#DIV/0!</v>
      </c>
      <c r="Q1871" t="s">
        <v>8333</v>
      </c>
      <c r="R1871" s="10" t="s">
        <v>8335</v>
      </c>
      <c r="S1871" s="14">
        <f t="shared" si="118"/>
        <v>42739.002881944441</v>
      </c>
      <c r="T1871" s="14">
        <f t="shared" si="119"/>
        <v>42709.002881944441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6"/>
        <v>10.314285714285715</v>
      </c>
      <c r="P1872" s="6">
        <f t="shared" si="117"/>
        <v>32.81818181818182</v>
      </c>
      <c r="Q1872" t="s">
        <v>8333</v>
      </c>
      <c r="R1872" s="10" t="s">
        <v>8335</v>
      </c>
      <c r="S1872" s="14">
        <f t="shared" si="118"/>
        <v>42400.178472222222</v>
      </c>
      <c r="T1872" s="14">
        <f t="shared" si="119"/>
        <v>42371.355729166666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6"/>
        <v>71.784615384615378</v>
      </c>
      <c r="P1873" s="6">
        <f t="shared" si="117"/>
        <v>49.11578947368421</v>
      </c>
      <c r="Q1873" t="s">
        <v>8333</v>
      </c>
      <c r="R1873" s="10" t="s">
        <v>8335</v>
      </c>
      <c r="S1873" s="14">
        <f t="shared" si="118"/>
        <v>41963.825243055559</v>
      </c>
      <c r="T1873" s="14">
        <f t="shared" si="119"/>
        <v>41923.783576388887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6"/>
        <v>1.06</v>
      </c>
      <c r="P1874" s="6">
        <f t="shared" si="117"/>
        <v>16.307692307692307</v>
      </c>
      <c r="Q1874" t="s">
        <v>8333</v>
      </c>
      <c r="R1874" s="10" t="s">
        <v>8335</v>
      </c>
      <c r="S1874" s="14">
        <f t="shared" si="118"/>
        <v>42185.129652777774</v>
      </c>
      <c r="T1874" s="14">
        <f t="shared" si="119"/>
        <v>42155.129652777774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6"/>
        <v>0.44999999999999996</v>
      </c>
      <c r="P1875" s="6">
        <f t="shared" si="117"/>
        <v>18</v>
      </c>
      <c r="Q1875" t="s">
        <v>8333</v>
      </c>
      <c r="R1875" s="10" t="s">
        <v>8335</v>
      </c>
      <c r="S1875" s="14">
        <f t="shared" si="118"/>
        <v>42193.697916666672</v>
      </c>
      <c r="T1875" s="14">
        <f t="shared" si="119"/>
        <v>42164.615856481483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6"/>
        <v>1.6250000000000001E-2</v>
      </c>
      <c r="P1876" s="6">
        <f t="shared" si="117"/>
        <v>13</v>
      </c>
      <c r="Q1876" t="s">
        <v>8333</v>
      </c>
      <c r="R1876" s="10" t="s">
        <v>8335</v>
      </c>
      <c r="S1876" s="14">
        <f t="shared" si="118"/>
        <v>42549.969131944439</v>
      </c>
      <c r="T1876" s="14">
        <f t="shared" si="119"/>
        <v>42529.969131944439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6"/>
        <v>0.51</v>
      </c>
      <c r="P1877" s="6">
        <f t="shared" si="117"/>
        <v>17</v>
      </c>
      <c r="Q1877" t="s">
        <v>8333</v>
      </c>
      <c r="R1877" s="10" t="s">
        <v>8335</v>
      </c>
      <c r="S1877" s="14">
        <f t="shared" si="118"/>
        <v>42588.899398148147</v>
      </c>
      <c r="T1877" s="14">
        <f t="shared" si="119"/>
        <v>42528.899398148147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6"/>
        <v>0</v>
      </c>
      <c r="P1878" s="6" t="e">
        <f t="shared" si="117"/>
        <v>#DIV/0!</v>
      </c>
      <c r="Q1878" t="s">
        <v>8333</v>
      </c>
      <c r="R1878" s="10" t="s">
        <v>8335</v>
      </c>
      <c r="S1878" s="14">
        <f t="shared" si="118"/>
        <v>41806.284780092588</v>
      </c>
      <c r="T1878" s="14">
        <f t="shared" si="119"/>
        <v>41776.284780092588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6"/>
        <v>0</v>
      </c>
      <c r="P1879" s="6" t="e">
        <f t="shared" si="117"/>
        <v>#DIV/0!</v>
      </c>
      <c r="Q1879" t="s">
        <v>8333</v>
      </c>
      <c r="R1879" s="10" t="s">
        <v>8335</v>
      </c>
      <c r="S1879" s="14">
        <f t="shared" si="118"/>
        <v>42064.029224537036</v>
      </c>
      <c r="T1879" s="14">
        <f t="shared" si="119"/>
        <v>42035.029224537036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6"/>
        <v>0</v>
      </c>
      <c r="P1880" s="6" t="e">
        <f t="shared" si="117"/>
        <v>#DIV/0!</v>
      </c>
      <c r="Q1880" t="s">
        <v>8333</v>
      </c>
      <c r="R1880" s="10" t="s">
        <v>8335</v>
      </c>
      <c r="S1880" s="14">
        <f t="shared" si="118"/>
        <v>41803.008738425924</v>
      </c>
      <c r="T1880" s="14">
        <f t="shared" si="119"/>
        <v>41773.008738425924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6"/>
        <v>0.12</v>
      </c>
      <c r="P1881" s="6">
        <f t="shared" si="117"/>
        <v>3</v>
      </c>
      <c r="Q1881" t="s">
        <v>8333</v>
      </c>
      <c r="R1881" s="10" t="s">
        <v>8335</v>
      </c>
      <c r="S1881" s="14">
        <f t="shared" si="118"/>
        <v>42443.607974537037</v>
      </c>
      <c r="T1881" s="14">
        <f t="shared" si="119"/>
        <v>42413.649641203709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6"/>
        <v>20.080000000000002</v>
      </c>
      <c r="P1882" s="6">
        <f t="shared" si="117"/>
        <v>41.833333333333336</v>
      </c>
      <c r="Q1882" t="s">
        <v>8333</v>
      </c>
      <c r="R1882" s="10" t="s">
        <v>8335</v>
      </c>
      <c r="S1882" s="14">
        <f t="shared" si="118"/>
        <v>42459.525231481486</v>
      </c>
      <c r="T1882" s="14">
        <f t="shared" si="119"/>
        <v>42430.566898148143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6"/>
        <v>172.68449999999999</v>
      </c>
      <c r="P1883" s="6">
        <f t="shared" si="117"/>
        <v>49.338428571428572</v>
      </c>
      <c r="Q1883" t="s">
        <v>8325</v>
      </c>
      <c r="R1883" s="10" t="s">
        <v>8329</v>
      </c>
      <c r="S1883" s="14">
        <f t="shared" si="118"/>
        <v>42073.110983796301</v>
      </c>
      <c r="T1883" s="14">
        <f t="shared" si="119"/>
        <v>42043.152650462958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6"/>
        <v>100.8955223880597</v>
      </c>
      <c r="P1884" s="6">
        <f t="shared" si="117"/>
        <v>41.728395061728392</v>
      </c>
      <c r="Q1884" t="s">
        <v>8325</v>
      </c>
      <c r="R1884" s="10" t="s">
        <v>8329</v>
      </c>
      <c r="S1884" s="14">
        <f t="shared" si="118"/>
        <v>41100.991666666669</v>
      </c>
      <c r="T1884" s="14">
        <f t="shared" si="119"/>
        <v>41067.949212962965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6"/>
        <v>104.8048048048048</v>
      </c>
      <c r="P1885" s="6">
        <f t="shared" si="117"/>
        <v>32.71875</v>
      </c>
      <c r="Q1885" t="s">
        <v>8325</v>
      </c>
      <c r="R1885" s="10" t="s">
        <v>8329</v>
      </c>
      <c r="S1885" s="14">
        <f t="shared" si="118"/>
        <v>41007.906342592592</v>
      </c>
      <c r="T1885" s="14">
        <f t="shared" si="119"/>
        <v>40977.948009259257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6"/>
        <v>135.1</v>
      </c>
      <c r="P1886" s="6">
        <f t="shared" si="117"/>
        <v>51.96153846153846</v>
      </c>
      <c r="Q1886" t="s">
        <v>8325</v>
      </c>
      <c r="R1886" s="10" t="s">
        <v>8329</v>
      </c>
      <c r="S1886" s="14">
        <f t="shared" si="118"/>
        <v>41240.5</v>
      </c>
      <c r="T1886" s="14">
        <f t="shared" si="119"/>
        <v>41205.198321759257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6"/>
        <v>116.32786885245903</v>
      </c>
      <c r="P1887" s="6">
        <f t="shared" si="117"/>
        <v>50.685714285714283</v>
      </c>
      <c r="Q1887" t="s">
        <v>8325</v>
      </c>
      <c r="R1887" s="10" t="s">
        <v>8329</v>
      </c>
      <c r="S1887" s="14">
        <f t="shared" si="118"/>
        <v>41131.916666666664</v>
      </c>
      <c r="T1887" s="14">
        <f t="shared" si="119"/>
        <v>41099.093865740739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6"/>
        <v>102.08333333333333</v>
      </c>
      <c r="P1888" s="6">
        <f t="shared" si="117"/>
        <v>42.241379310344826</v>
      </c>
      <c r="Q1888" t="s">
        <v>8325</v>
      </c>
      <c r="R1888" s="10" t="s">
        <v>8329</v>
      </c>
      <c r="S1888" s="14">
        <f t="shared" si="118"/>
        <v>41955.94835648148</v>
      </c>
      <c r="T1888" s="14">
        <f t="shared" si="119"/>
        <v>41925.906689814816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6"/>
        <v>111.16666666666666</v>
      </c>
      <c r="P1889" s="6">
        <f t="shared" si="117"/>
        <v>416.875</v>
      </c>
      <c r="Q1889" t="s">
        <v>8325</v>
      </c>
      <c r="R1889" s="10" t="s">
        <v>8329</v>
      </c>
      <c r="S1889" s="14">
        <f t="shared" si="118"/>
        <v>42341.895833333328</v>
      </c>
      <c r="T1889" s="14">
        <f t="shared" si="119"/>
        <v>42323.800138888888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6"/>
        <v>166.08</v>
      </c>
      <c r="P1890" s="6">
        <f t="shared" si="117"/>
        <v>46.651685393258425</v>
      </c>
      <c r="Q1890" t="s">
        <v>8325</v>
      </c>
      <c r="R1890" s="10" t="s">
        <v>8329</v>
      </c>
      <c r="S1890" s="14">
        <f t="shared" si="118"/>
        <v>40330.207638888889</v>
      </c>
      <c r="T1890" s="14">
        <f t="shared" si="119"/>
        <v>40299.239953703705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6"/>
        <v>106.60000000000001</v>
      </c>
      <c r="P1891" s="6">
        <f t="shared" si="117"/>
        <v>48.454545454545453</v>
      </c>
      <c r="Q1891" t="s">
        <v>8325</v>
      </c>
      <c r="R1891" s="10" t="s">
        <v>8329</v>
      </c>
      <c r="S1891" s="14">
        <f t="shared" si="118"/>
        <v>41344.751689814817</v>
      </c>
      <c r="T1891" s="14">
        <f t="shared" si="119"/>
        <v>41299.793356481481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6"/>
        <v>144.58441666666667</v>
      </c>
      <c r="P1892" s="6">
        <f t="shared" si="117"/>
        <v>70.5289837398374</v>
      </c>
      <c r="Q1892" t="s">
        <v>8325</v>
      </c>
      <c r="R1892" s="10" t="s">
        <v>8329</v>
      </c>
      <c r="S1892" s="14">
        <f t="shared" si="118"/>
        <v>41258.786203703705</v>
      </c>
      <c r="T1892" s="14">
        <f t="shared" si="119"/>
        <v>41228.786203703705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6"/>
        <v>105.55000000000001</v>
      </c>
      <c r="P1893" s="6">
        <f t="shared" si="117"/>
        <v>87.958333333333329</v>
      </c>
      <c r="Q1893" t="s">
        <v>8325</v>
      </c>
      <c r="R1893" s="10" t="s">
        <v>8329</v>
      </c>
      <c r="S1893" s="14">
        <f t="shared" si="118"/>
        <v>40381.25</v>
      </c>
      <c r="T1893" s="14">
        <f t="shared" si="119"/>
        <v>40335.798078703701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6"/>
        <v>136.60000000000002</v>
      </c>
      <c r="P1894" s="6">
        <f t="shared" si="117"/>
        <v>26.26923076923077</v>
      </c>
      <c r="Q1894" t="s">
        <v>8325</v>
      </c>
      <c r="R1894" s="10" t="s">
        <v>8329</v>
      </c>
      <c r="S1894" s="14">
        <f t="shared" si="118"/>
        <v>40701.637511574074</v>
      </c>
      <c r="T1894" s="14">
        <f t="shared" si="119"/>
        <v>40671.637511574074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6"/>
        <v>104</v>
      </c>
      <c r="P1895" s="6">
        <f t="shared" si="117"/>
        <v>57.777777777777779</v>
      </c>
      <c r="Q1895" t="s">
        <v>8325</v>
      </c>
      <c r="R1895" s="10" t="s">
        <v>8329</v>
      </c>
      <c r="S1895" s="14">
        <f t="shared" si="118"/>
        <v>40649.165972222225</v>
      </c>
      <c r="T1895" s="14">
        <f t="shared" si="119"/>
        <v>40632.94195601852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6"/>
        <v>114.5</v>
      </c>
      <c r="P1896" s="6">
        <f t="shared" si="117"/>
        <v>57.25</v>
      </c>
      <c r="Q1896" t="s">
        <v>8325</v>
      </c>
      <c r="R1896" s="10" t="s">
        <v>8329</v>
      </c>
      <c r="S1896" s="14">
        <f t="shared" si="118"/>
        <v>40951.904895833337</v>
      </c>
      <c r="T1896" s="14">
        <f t="shared" si="119"/>
        <v>40920.904895833337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6"/>
        <v>101.71957671957672</v>
      </c>
      <c r="P1897" s="6">
        <f t="shared" si="117"/>
        <v>196.34042553191489</v>
      </c>
      <c r="Q1897" t="s">
        <v>8325</v>
      </c>
      <c r="R1897" s="10" t="s">
        <v>8329</v>
      </c>
      <c r="S1897" s="14">
        <f t="shared" si="118"/>
        <v>42297.746782407412</v>
      </c>
      <c r="T1897" s="14">
        <f t="shared" si="119"/>
        <v>42267.746782407412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6"/>
        <v>123.94678492239468</v>
      </c>
      <c r="P1898" s="6">
        <f t="shared" si="117"/>
        <v>43</v>
      </c>
      <c r="Q1898" t="s">
        <v>8325</v>
      </c>
      <c r="R1898" s="10" t="s">
        <v>8329</v>
      </c>
      <c r="S1898" s="14">
        <f t="shared" si="118"/>
        <v>41011.710243055553</v>
      </c>
      <c r="T1898" s="14">
        <f t="shared" si="119"/>
        <v>40981.710243055553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6"/>
        <v>102.45669291338582</v>
      </c>
      <c r="P1899" s="6">
        <f t="shared" si="117"/>
        <v>35.551912568306008</v>
      </c>
      <c r="Q1899" t="s">
        <v>8325</v>
      </c>
      <c r="R1899" s="10" t="s">
        <v>8329</v>
      </c>
      <c r="S1899" s="14">
        <f t="shared" si="118"/>
        <v>41702.875</v>
      </c>
      <c r="T1899" s="14">
        <f t="shared" si="119"/>
        <v>41680.583402777782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6"/>
        <v>144.5</v>
      </c>
      <c r="P1900" s="6">
        <f t="shared" si="117"/>
        <v>68.80952380952381</v>
      </c>
      <c r="Q1900" t="s">
        <v>8325</v>
      </c>
      <c r="R1900" s="10" t="s">
        <v>8329</v>
      </c>
      <c r="S1900" s="14">
        <f t="shared" si="118"/>
        <v>42401.75</v>
      </c>
      <c r="T1900" s="14">
        <f t="shared" si="119"/>
        <v>42366.192974537036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6"/>
        <v>133.33333333333331</v>
      </c>
      <c r="P1901" s="6">
        <f t="shared" si="117"/>
        <v>28.571428571428573</v>
      </c>
      <c r="Q1901" t="s">
        <v>8325</v>
      </c>
      <c r="R1901" s="10" t="s">
        <v>8329</v>
      </c>
      <c r="S1901" s="14">
        <f t="shared" si="118"/>
        <v>42088.90006944444</v>
      </c>
      <c r="T1901" s="14">
        <f t="shared" si="119"/>
        <v>42058.941736111112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6"/>
        <v>109.3644</v>
      </c>
      <c r="P1902" s="6">
        <f t="shared" si="117"/>
        <v>50.631666666666668</v>
      </c>
      <c r="Q1902" t="s">
        <v>8325</v>
      </c>
      <c r="R1902" s="10" t="s">
        <v>8329</v>
      </c>
      <c r="S1902" s="14">
        <f t="shared" si="118"/>
        <v>41188.415972222225</v>
      </c>
      <c r="T1902" s="14">
        <f t="shared" si="119"/>
        <v>41160.871886574074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6"/>
        <v>2.6969696969696968</v>
      </c>
      <c r="P1903" s="6">
        <f t="shared" si="117"/>
        <v>106.8</v>
      </c>
      <c r="Q1903" t="s">
        <v>8319</v>
      </c>
      <c r="R1903" s="10" t="s">
        <v>8348</v>
      </c>
      <c r="S1903" s="14">
        <f t="shared" si="118"/>
        <v>42146.541666666672</v>
      </c>
      <c r="T1903" s="14">
        <f t="shared" si="119"/>
        <v>42116.54315972222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6"/>
        <v>1.2</v>
      </c>
      <c r="P1904" s="6">
        <f t="shared" si="117"/>
        <v>4</v>
      </c>
      <c r="Q1904" t="s">
        <v>8319</v>
      </c>
      <c r="R1904" s="10" t="s">
        <v>8348</v>
      </c>
      <c r="S1904" s="14">
        <f t="shared" si="118"/>
        <v>42067.789895833332</v>
      </c>
      <c r="T1904" s="14">
        <f t="shared" si="119"/>
        <v>42037.789895833332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6"/>
        <v>46.6</v>
      </c>
      <c r="P1905" s="6">
        <f t="shared" si="117"/>
        <v>34.097560975609753</v>
      </c>
      <c r="Q1905" t="s">
        <v>8319</v>
      </c>
      <c r="R1905" s="10" t="s">
        <v>8348</v>
      </c>
      <c r="S1905" s="14">
        <f t="shared" si="118"/>
        <v>42762.770729166667</v>
      </c>
      <c r="T1905" s="14">
        <f t="shared" si="119"/>
        <v>42702.770729166667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6"/>
        <v>0.1</v>
      </c>
      <c r="P1906" s="6">
        <f t="shared" si="117"/>
        <v>25</v>
      </c>
      <c r="Q1906" t="s">
        <v>8319</v>
      </c>
      <c r="R1906" s="10" t="s">
        <v>8348</v>
      </c>
      <c r="S1906" s="14">
        <f t="shared" si="118"/>
        <v>42371.685428240744</v>
      </c>
      <c r="T1906" s="14">
        <f t="shared" si="119"/>
        <v>42326.685428240744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6"/>
        <v>0.16800000000000001</v>
      </c>
      <c r="P1907" s="6">
        <f t="shared" si="117"/>
        <v>10.5</v>
      </c>
      <c r="Q1907" t="s">
        <v>8319</v>
      </c>
      <c r="R1907" s="10" t="s">
        <v>8348</v>
      </c>
      <c r="S1907" s="14">
        <f t="shared" si="118"/>
        <v>41889.925856481481</v>
      </c>
      <c r="T1907" s="14">
        <f t="shared" si="119"/>
        <v>41859.925856481481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6"/>
        <v>42.76</v>
      </c>
      <c r="P1908" s="6">
        <f t="shared" si="117"/>
        <v>215.95959595959596</v>
      </c>
      <c r="Q1908" t="s">
        <v>8319</v>
      </c>
      <c r="R1908" s="10" t="s">
        <v>8348</v>
      </c>
      <c r="S1908" s="14">
        <f t="shared" si="118"/>
        <v>42544.671099537038</v>
      </c>
      <c r="T1908" s="14">
        <f t="shared" si="119"/>
        <v>42514.671099537038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6"/>
        <v>0.28333333333333333</v>
      </c>
      <c r="P1909" s="6">
        <f t="shared" si="117"/>
        <v>21.25</v>
      </c>
      <c r="Q1909" t="s">
        <v>8319</v>
      </c>
      <c r="R1909" s="10" t="s">
        <v>8348</v>
      </c>
      <c r="S1909" s="14">
        <f t="shared" si="118"/>
        <v>41782.587094907409</v>
      </c>
      <c r="T1909" s="14">
        <f t="shared" si="119"/>
        <v>41767.587094907409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6"/>
        <v>1.7319999999999998</v>
      </c>
      <c r="P1910" s="6">
        <f t="shared" si="117"/>
        <v>108.25</v>
      </c>
      <c r="Q1910" t="s">
        <v>8319</v>
      </c>
      <c r="R1910" s="10" t="s">
        <v>8348</v>
      </c>
      <c r="S1910" s="14">
        <f t="shared" si="118"/>
        <v>42733.917824074073</v>
      </c>
      <c r="T1910" s="14">
        <f t="shared" si="119"/>
        <v>42703.917824074073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6"/>
        <v>14.111428571428572</v>
      </c>
      <c r="P1911" s="6">
        <f t="shared" si="117"/>
        <v>129.97368421052633</v>
      </c>
      <c r="Q1911" t="s">
        <v>8319</v>
      </c>
      <c r="R1911" s="10" t="s">
        <v>8348</v>
      </c>
      <c r="S1911" s="14">
        <f t="shared" si="118"/>
        <v>41935.429155092592</v>
      </c>
      <c r="T1911" s="14">
        <f t="shared" si="119"/>
        <v>41905.429155092592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6"/>
        <v>39.395294117647055</v>
      </c>
      <c r="P1912" s="6">
        <f t="shared" si="117"/>
        <v>117.49473684210527</v>
      </c>
      <c r="Q1912" t="s">
        <v>8319</v>
      </c>
      <c r="R1912" s="10" t="s">
        <v>8348</v>
      </c>
      <c r="S1912" s="14">
        <f t="shared" si="118"/>
        <v>42308.947916666672</v>
      </c>
      <c r="T1912" s="14">
        <f t="shared" si="119"/>
        <v>42264.963159722218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6"/>
        <v>2.3529411764705882E-2</v>
      </c>
      <c r="P1913" s="6">
        <f t="shared" si="117"/>
        <v>10</v>
      </c>
      <c r="Q1913" t="s">
        <v>8319</v>
      </c>
      <c r="R1913" s="10" t="s">
        <v>8348</v>
      </c>
      <c r="S1913" s="14">
        <f t="shared" si="118"/>
        <v>41860.033958333333</v>
      </c>
      <c r="T1913" s="14">
        <f t="shared" si="119"/>
        <v>41830.033958333333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6"/>
        <v>59.3</v>
      </c>
      <c r="P1914" s="6">
        <f t="shared" si="117"/>
        <v>70.595238095238102</v>
      </c>
      <c r="Q1914" t="s">
        <v>8319</v>
      </c>
      <c r="R1914" s="10" t="s">
        <v>8348</v>
      </c>
      <c r="S1914" s="14">
        <f t="shared" si="118"/>
        <v>42159.226388888885</v>
      </c>
      <c r="T1914" s="14">
        <f t="shared" si="119"/>
        <v>42129.226388888885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6"/>
        <v>1.3270833333333334</v>
      </c>
      <c r="P1915" s="6">
        <f t="shared" si="117"/>
        <v>24.5</v>
      </c>
      <c r="Q1915" t="s">
        <v>8319</v>
      </c>
      <c r="R1915" s="10" t="s">
        <v>8348</v>
      </c>
      <c r="S1915" s="14">
        <f t="shared" si="118"/>
        <v>41920.511319444442</v>
      </c>
      <c r="T1915" s="14">
        <f t="shared" si="119"/>
        <v>41890.511319444442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6"/>
        <v>9.0090090090090094</v>
      </c>
      <c r="P1916" s="6">
        <f t="shared" si="117"/>
        <v>30</v>
      </c>
      <c r="Q1916" t="s">
        <v>8319</v>
      </c>
      <c r="R1916" s="10" t="s">
        <v>8348</v>
      </c>
      <c r="S1916" s="14">
        <f t="shared" si="118"/>
        <v>41944.165972222225</v>
      </c>
      <c r="T1916" s="14">
        <f t="shared" si="119"/>
        <v>41929.174456018518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6"/>
        <v>1.6</v>
      </c>
      <c r="P1917" s="6">
        <f t="shared" si="117"/>
        <v>2</v>
      </c>
      <c r="Q1917" t="s">
        <v>8319</v>
      </c>
      <c r="R1917" s="10" t="s">
        <v>8348</v>
      </c>
      <c r="S1917" s="14">
        <f t="shared" si="118"/>
        <v>41884.04886574074</v>
      </c>
      <c r="T1917" s="14">
        <f t="shared" si="119"/>
        <v>41864.04886574074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6"/>
        <v>0.51</v>
      </c>
      <c r="P1918" s="6">
        <f t="shared" si="117"/>
        <v>17</v>
      </c>
      <c r="Q1918" t="s">
        <v>8319</v>
      </c>
      <c r="R1918" s="10" t="s">
        <v>8348</v>
      </c>
      <c r="S1918" s="14">
        <f t="shared" si="118"/>
        <v>42681.758969907409</v>
      </c>
      <c r="T1918" s="14">
        <f t="shared" si="119"/>
        <v>42656.717303240745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6"/>
        <v>52.570512820512818</v>
      </c>
      <c r="P1919" s="6">
        <f t="shared" si="117"/>
        <v>2928.9285714285716</v>
      </c>
      <c r="Q1919" t="s">
        <v>8319</v>
      </c>
      <c r="R1919" s="10" t="s">
        <v>8348</v>
      </c>
      <c r="S1919" s="14">
        <f t="shared" si="118"/>
        <v>42776.270057870366</v>
      </c>
      <c r="T1919" s="14">
        <f t="shared" si="119"/>
        <v>42746.270057870366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6"/>
        <v>1.04</v>
      </c>
      <c r="P1920" s="6">
        <f t="shared" si="117"/>
        <v>28.888888888888889</v>
      </c>
      <c r="Q1920" t="s">
        <v>8319</v>
      </c>
      <c r="R1920" s="10" t="s">
        <v>8348</v>
      </c>
      <c r="S1920" s="14">
        <f t="shared" si="118"/>
        <v>41863.789942129632</v>
      </c>
      <c r="T1920" s="14">
        <f t="shared" si="119"/>
        <v>41828.789942129632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6"/>
        <v>47.4</v>
      </c>
      <c r="P1921" s="6">
        <f t="shared" si="117"/>
        <v>29.625</v>
      </c>
      <c r="Q1921" t="s">
        <v>8319</v>
      </c>
      <c r="R1921" s="10" t="s">
        <v>8348</v>
      </c>
      <c r="S1921" s="14">
        <f t="shared" si="118"/>
        <v>42143.875567129624</v>
      </c>
      <c r="T1921" s="14">
        <f t="shared" si="119"/>
        <v>42113.875567129624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ref="O1922:O1985" si="120">E1922/D1922*100</f>
        <v>43.03</v>
      </c>
      <c r="P1922" s="6">
        <f t="shared" ref="P1922:P1985" si="121">AVERAGE(E1922/L1922)</f>
        <v>40.980952380952381</v>
      </c>
      <c r="Q1922" t="s">
        <v>8319</v>
      </c>
      <c r="R1922" s="10" t="s">
        <v>8348</v>
      </c>
      <c r="S1922" s="14">
        <f t="shared" ref="S1922:S1985" si="122">(((I1922/60)/60)/24)+DATE(1970,1,1)</f>
        <v>42298.958333333328</v>
      </c>
      <c r="T1922" s="14">
        <f t="shared" ref="T1922:T1985" si="123">(((J1922/60)/60)/24)+DATE(1970,1,1)</f>
        <v>42270.875706018516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si="120"/>
        <v>136.80000000000001</v>
      </c>
      <c r="P1923" s="6">
        <f t="shared" si="121"/>
        <v>54</v>
      </c>
      <c r="Q1923" t="s">
        <v>8325</v>
      </c>
      <c r="R1923" s="10" t="s">
        <v>8329</v>
      </c>
      <c r="S1923" s="14">
        <f t="shared" si="122"/>
        <v>41104.221562500003</v>
      </c>
      <c r="T1923" s="14">
        <f t="shared" si="123"/>
        <v>41074.221562500003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0"/>
        <v>115.55</v>
      </c>
      <c r="P1924" s="6">
        <f t="shared" si="121"/>
        <v>36.109375</v>
      </c>
      <c r="Q1924" t="s">
        <v>8325</v>
      </c>
      <c r="R1924" s="10" t="s">
        <v>8329</v>
      </c>
      <c r="S1924" s="14">
        <f t="shared" si="122"/>
        <v>41620.255868055552</v>
      </c>
      <c r="T1924" s="14">
        <f t="shared" si="123"/>
        <v>41590.255868055552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0"/>
        <v>240.79999999999998</v>
      </c>
      <c r="P1925" s="6">
        <f t="shared" si="121"/>
        <v>23.153846153846153</v>
      </c>
      <c r="Q1925" t="s">
        <v>8325</v>
      </c>
      <c r="R1925" s="10" t="s">
        <v>8329</v>
      </c>
      <c r="S1925" s="14">
        <f t="shared" si="122"/>
        <v>40813.207638888889</v>
      </c>
      <c r="T1925" s="14">
        <f t="shared" si="123"/>
        <v>40772.848749999997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0"/>
        <v>114.39999999999999</v>
      </c>
      <c r="P1926" s="6">
        <f t="shared" si="121"/>
        <v>104</v>
      </c>
      <c r="Q1926" t="s">
        <v>8325</v>
      </c>
      <c r="R1926" s="10" t="s">
        <v>8329</v>
      </c>
      <c r="S1926" s="14">
        <f t="shared" si="122"/>
        <v>41654.814583333333</v>
      </c>
      <c r="T1926" s="14">
        <f t="shared" si="123"/>
        <v>41626.761053240742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0"/>
        <v>110.33333333333333</v>
      </c>
      <c r="P1927" s="6">
        <f t="shared" si="121"/>
        <v>31.826923076923077</v>
      </c>
      <c r="Q1927" t="s">
        <v>8325</v>
      </c>
      <c r="R1927" s="10" t="s">
        <v>8329</v>
      </c>
      <c r="S1927" s="14">
        <f t="shared" si="122"/>
        <v>41558</v>
      </c>
      <c r="T1927" s="14">
        <f t="shared" si="123"/>
        <v>41535.90148148148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0"/>
        <v>195.37933333333334</v>
      </c>
      <c r="P1928" s="6">
        <f t="shared" si="121"/>
        <v>27.3896261682243</v>
      </c>
      <c r="Q1928" t="s">
        <v>8325</v>
      </c>
      <c r="R1928" s="10" t="s">
        <v>8329</v>
      </c>
      <c r="S1928" s="14">
        <f t="shared" si="122"/>
        <v>40484.018055555556</v>
      </c>
      <c r="T1928" s="14">
        <f t="shared" si="123"/>
        <v>40456.954351851848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0"/>
        <v>103.33333333333334</v>
      </c>
      <c r="P1929" s="6">
        <f t="shared" si="121"/>
        <v>56.363636363636367</v>
      </c>
      <c r="Q1929" t="s">
        <v>8325</v>
      </c>
      <c r="R1929" s="10" t="s">
        <v>8329</v>
      </c>
      <c r="S1929" s="14">
        <f t="shared" si="122"/>
        <v>40976.207638888889</v>
      </c>
      <c r="T1929" s="14">
        <f t="shared" si="123"/>
        <v>40960.861562500002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0"/>
        <v>103.1372549019608</v>
      </c>
      <c r="P1930" s="6">
        <f t="shared" si="121"/>
        <v>77.352941176470594</v>
      </c>
      <c r="Q1930" t="s">
        <v>8325</v>
      </c>
      <c r="R1930" s="10" t="s">
        <v>8329</v>
      </c>
      <c r="S1930" s="14">
        <f t="shared" si="122"/>
        <v>41401.648078703707</v>
      </c>
      <c r="T1930" s="14">
        <f t="shared" si="123"/>
        <v>41371.648078703707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0"/>
        <v>100.3125</v>
      </c>
      <c r="P1931" s="6">
        <f t="shared" si="121"/>
        <v>42.8</v>
      </c>
      <c r="Q1931" t="s">
        <v>8325</v>
      </c>
      <c r="R1931" s="10" t="s">
        <v>8329</v>
      </c>
      <c r="S1931" s="14">
        <f t="shared" si="122"/>
        <v>40729.021597222221</v>
      </c>
      <c r="T1931" s="14">
        <f t="shared" si="123"/>
        <v>40687.021597222221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0"/>
        <v>127</v>
      </c>
      <c r="P1932" s="6">
        <f t="shared" si="121"/>
        <v>48.846153846153847</v>
      </c>
      <c r="Q1932" t="s">
        <v>8325</v>
      </c>
      <c r="R1932" s="10" t="s">
        <v>8329</v>
      </c>
      <c r="S1932" s="14">
        <f t="shared" si="122"/>
        <v>41462.558819444443</v>
      </c>
      <c r="T1932" s="14">
        <f t="shared" si="123"/>
        <v>41402.558819444443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0"/>
        <v>120.601</v>
      </c>
      <c r="P1933" s="6">
        <f t="shared" si="121"/>
        <v>48.240400000000001</v>
      </c>
      <c r="Q1933" t="s">
        <v>8325</v>
      </c>
      <c r="R1933" s="10" t="s">
        <v>8329</v>
      </c>
      <c r="S1933" s="14">
        <f t="shared" si="122"/>
        <v>41051.145833333336</v>
      </c>
      <c r="T1933" s="14">
        <f t="shared" si="123"/>
        <v>41037.892465277779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0"/>
        <v>106.99047619047619</v>
      </c>
      <c r="P1934" s="6">
        <f t="shared" si="121"/>
        <v>70.212500000000006</v>
      </c>
      <c r="Q1934" t="s">
        <v>8325</v>
      </c>
      <c r="R1934" s="10" t="s">
        <v>8329</v>
      </c>
      <c r="S1934" s="14">
        <f t="shared" si="122"/>
        <v>40932.809872685182</v>
      </c>
      <c r="T1934" s="14">
        <f t="shared" si="123"/>
        <v>40911.809872685182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0"/>
        <v>172.43333333333334</v>
      </c>
      <c r="P1935" s="6">
        <f t="shared" si="121"/>
        <v>94.054545454545448</v>
      </c>
      <c r="Q1935" t="s">
        <v>8325</v>
      </c>
      <c r="R1935" s="10" t="s">
        <v>8329</v>
      </c>
      <c r="S1935" s="14">
        <f t="shared" si="122"/>
        <v>41909.130868055552</v>
      </c>
      <c r="T1935" s="14">
        <f t="shared" si="123"/>
        <v>41879.130868055552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0"/>
        <v>123.61999999999999</v>
      </c>
      <c r="P1936" s="6">
        <f t="shared" si="121"/>
        <v>80.272727272727266</v>
      </c>
      <c r="Q1936" t="s">
        <v>8325</v>
      </c>
      <c r="R1936" s="10" t="s">
        <v>8329</v>
      </c>
      <c r="S1936" s="14">
        <f t="shared" si="122"/>
        <v>40902.208333333336</v>
      </c>
      <c r="T1936" s="14">
        <f t="shared" si="123"/>
        <v>40865.867141203707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0"/>
        <v>108.4</v>
      </c>
      <c r="P1937" s="6">
        <f t="shared" si="121"/>
        <v>54.2</v>
      </c>
      <c r="Q1937" t="s">
        <v>8325</v>
      </c>
      <c r="R1937" s="10" t="s">
        <v>8329</v>
      </c>
      <c r="S1937" s="14">
        <f t="shared" si="122"/>
        <v>41811.207638888889</v>
      </c>
      <c r="T1937" s="14">
        <f t="shared" si="123"/>
        <v>41773.932534722226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0"/>
        <v>116.52013333333333</v>
      </c>
      <c r="P1938" s="6">
        <f t="shared" si="121"/>
        <v>60.26903448275862</v>
      </c>
      <c r="Q1938" t="s">
        <v>8325</v>
      </c>
      <c r="R1938" s="10" t="s">
        <v>8329</v>
      </c>
      <c r="S1938" s="14">
        <f t="shared" si="122"/>
        <v>40883.249305555553</v>
      </c>
      <c r="T1938" s="14">
        <f t="shared" si="123"/>
        <v>40852.889699074076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0"/>
        <v>187.245</v>
      </c>
      <c r="P1939" s="6">
        <f t="shared" si="121"/>
        <v>38.740344827586206</v>
      </c>
      <c r="Q1939" t="s">
        <v>8325</v>
      </c>
      <c r="R1939" s="10" t="s">
        <v>8329</v>
      </c>
      <c r="S1939" s="14">
        <f t="shared" si="122"/>
        <v>41075.165972222225</v>
      </c>
      <c r="T1939" s="14">
        <f t="shared" si="123"/>
        <v>41059.118993055556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0"/>
        <v>115.93333333333334</v>
      </c>
      <c r="P1940" s="6">
        <f t="shared" si="121"/>
        <v>152.54385964912279</v>
      </c>
      <c r="Q1940" t="s">
        <v>8325</v>
      </c>
      <c r="R1940" s="10" t="s">
        <v>8329</v>
      </c>
      <c r="S1940" s="14">
        <f t="shared" si="122"/>
        <v>41457.208333333336</v>
      </c>
      <c r="T1940" s="14">
        <f t="shared" si="123"/>
        <v>41426.259618055556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0"/>
        <v>110.7</v>
      </c>
      <c r="P1941" s="6">
        <f t="shared" si="121"/>
        <v>115.3125</v>
      </c>
      <c r="Q1941" t="s">
        <v>8325</v>
      </c>
      <c r="R1941" s="10" t="s">
        <v>8329</v>
      </c>
      <c r="S1941" s="14">
        <f t="shared" si="122"/>
        <v>41343.943379629629</v>
      </c>
      <c r="T1941" s="14">
        <f t="shared" si="123"/>
        <v>41313.985046296293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0"/>
        <v>170.92307692307693</v>
      </c>
      <c r="P1942" s="6">
        <f t="shared" si="121"/>
        <v>35.838709677419352</v>
      </c>
      <c r="Q1942" t="s">
        <v>8325</v>
      </c>
      <c r="R1942" s="10" t="s">
        <v>8329</v>
      </c>
      <c r="S1942" s="14">
        <f t="shared" si="122"/>
        <v>40709.165972222225</v>
      </c>
      <c r="T1942" s="14">
        <f t="shared" si="123"/>
        <v>40670.507326388892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0"/>
        <v>126.11835600000001</v>
      </c>
      <c r="P1943" s="6">
        <f t="shared" si="121"/>
        <v>64.570118779438872</v>
      </c>
      <c r="Q1943" t="s">
        <v>8319</v>
      </c>
      <c r="R1943" s="10" t="s">
        <v>8349</v>
      </c>
      <c r="S1943" s="14">
        <f t="shared" si="122"/>
        <v>41774.290868055556</v>
      </c>
      <c r="T1943" s="14">
        <f t="shared" si="123"/>
        <v>41744.290868055556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0"/>
        <v>138.44033333333334</v>
      </c>
      <c r="P1944" s="6">
        <f t="shared" si="121"/>
        <v>87.436000000000007</v>
      </c>
      <c r="Q1944" t="s">
        <v>8319</v>
      </c>
      <c r="R1944" s="10" t="s">
        <v>8349</v>
      </c>
      <c r="S1944" s="14">
        <f t="shared" si="122"/>
        <v>40728.828009259261</v>
      </c>
      <c r="T1944" s="14">
        <f t="shared" si="123"/>
        <v>40638.828009259261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0"/>
        <v>1705.2499999999998</v>
      </c>
      <c r="P1945" s="6">
        <f t="shared" si="121"/>
        <v>68.815577078288939</v>
      </c>
      <c r="Q1945" t="s">
        <v>8319</v>
      </c>
      <c r="R1945" s="10" t="s">
        <v>8349</v>
      </c>
      <c r="S1945" s="14">
        <f t="shared" si="122"/>
        <v>42593.269861111112</v>
      </c>
      <c r="T1945" s="14">
        <f t="shared" si="123"/>
        <v>42548.269861111112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0"/>
        <v>788.05550000000005</v>
      </c>
      <c r="P1946" s="6">
        <f t="shared" si="121"/>
        <v>176.200223588597</v>
      </c>
      <c r="Q1946" t="s">
        <v>8319</v>
      </c>
      <c r="R1946" s="10" t="s">
        <v>8349</v>
      </c>
      <c r="S1946" s="14">
        <f t="shared" si="122"/>
        <v>41760.584374999999</v>
      </c>
      <c r="T1946" s="14">
        <f t="shared" si="123"/>
        <v>41730.584374999999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0"/>
        <v>348.01799999999997</v>
      </c>
      <c r="P1947" s="6">
        <f t="shared" si="121"/>
        <v>511.79117647058825</v>
      </c>
      <c r="Q1947" t="s">
        <v>8319</v>
      </c>
      <c r="R1947" s="10" t="s">
        <v>8349</v>
      </c>
      <c r="S1947" s="14">
        <f t="shared" si="122"/>
        <v>42197.251828703709</v>
      </c>
      <c r="T1947" s="14">
        <f t="shared" si="123"/>
        <v>42157.251828703709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0"/>
        <v>149.74666666666667</v>
      </c>
      <c r="P1948" s="6">
        <f t="shared" si="121"/>
        <v>160.44285714285715</v>
      </c>
      <c r="Q1948" t="s">
        <v>8319</v>
      </c>
      <c r="R1948" s="10" t="s">
        <v>8349</v>
      </c>
      <c r="S1948" s="14">
        <f t="shared" si="122"/>
        <v>41749.108344907407</v>
      </c>
      <c r="T1948" s="14">
        <f t="shared" si="123"/>
        <v>41689.150011574071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0"/>
        <v>100.63375000000001</v>
      </c>
      <c r="P1949" s="6">
        <f t="shared" si="121"/>
        <v>35.003043478260871</v>
      </c>
      <c r="Q1949" t="s">
        <v>8319</v>
      </c>
      <c r="R1949" s="10" t="s">
        <v>8349</v>
      </c>
      <c r="S1949" s="14">
        <f t="shared" si="122"/>
        <v>40140.249305555553</v>
      </c>
      <c r="T1949" s="14">
        <f t="shared" si="123"/>
        <v>40102.918055555558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0"/>
        <v>800.21100000000001</v>
      </c>
      <c r="P1950" s="6">
        <f t="shared" si="121"/>
        <v>188.50671378091872</v>
      </c>
      <c r="Q1950" t="s">
        <v>8319</v>
      </c>
      <c r="R1950" s="10" t="s">
        <v>8349</v>
      </c>
      <c r="S1950" s="14">
        <f t="shared" si="122"/>
        <v>42527.709722222222</v>
      </c>
      <c r="T1950" s="14">
        <f t="shared" si="123"/>
        <v>42473.604270833333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0"/>
        <v>106.00260000000002</v>
      </c>
      <c r="P1951" s="6">
        <f t="shared" si="121"/>
        <v>56.204984093319197</v>
      </c>
      <c r="Q1951" t="s">
        <v>8319</v>
      </c>
      <c r="R1951" s="10" t="s">
        <v>8349</v>
      </c>
      <c r="S1951" s="14">
        <f t="shared" si="122"/>
        <v>41830.423043981478</v>
      </c>
      <c r="T1951" s="14">
        <f t="shared" si="123"/>
        <v>41800.423043981478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0"/>
        <v>200.51866666666669</v>
      </c>
      <c r="P1952" s="6">
        <f t="shared" si="121"/>
        <v>51.3054157782516</v>
      </c>
      <c r="Q1952" t="s">
        <v>8319</v>
      </c>
      <c r="R1952" s="10" t="s">
        <v>8349</v>
      </c>
      <c r="S1952" s="14">
        <f t="shared" si="122"/>
        <v>40655.181400462963</v>
      </c>
      <c r="T1952" s="14">
        <f t="shared" si="123"/>
        <v>40624.181400462963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0"/>
        <v>212.44399999999999</v>
      </c>
      <c r="P1953" s="6">
        <f t="shared" si="121"/>
        <v>127.36450839328538</v>
      </c>
      <c r="Q1953" t="s">
        <v>8319</v>
      </c>
      <c r="R1953" s="10" t="s">
        <v>8349</v>
      </c>
      <c r="S1953" s="14">
        <f t="shared" si="122"/>
        <v>42681.462233796294</v>
      </c>
      <c r="T1953" s="14">
        <f t="shared" si="123"/>
        <v>42651.420567129629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0"/>
        <v>198.47237142857145</v>
      </c>
      <c r="P1954" s="6">
        <f t="shared" si="121"/>
        <v>101.85532258064516</v>
      </c>
      <c r="Q1954" t="s">
        <v>8319</v>
      </c>
      <c r="R1954" s="10" t="s">
        <v>8349</v>
      </c>
      <c r="S1954" s="14">
        <f t="shared" si="122"/>
        <v>41563.60665509259</v>
      </c>
      <c r="T1954" s="14">
        <f t="shared" si="123"/>
        <v>41526.60665509259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0"/>
        <v>225.94666666666666</v>
      </c>
      <c r="P1955" s="6">
        <f t="shared" si="121"/>
        <v>230.55782312925169</v>
      </c>
      <c r="Q1955" t="s">
        <v>8319</v>
      </c>
      <c r="R1955" s="10" t="s">
        <v>8349</v>
      </c>
      <c r="S1955" s="14">
        <f t="shared" si="122"/>
        <v>40970.125</v>
      </c>
      <c r="T1955" s="14">
        <f t="shared" si="123"/>
        <v>40941.199826388889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0"/>
        <v>698.94800000000009</v>
      </c>
      <c r="P1956" s="6">
        <f t="shared" si="121"/>
        <v>842.10602409638557</v>
      </c>
      <c r="Q1956" t="s">
        <v>8319</v>
      </c>
      <c r="R1956" s="10" t="s">
        <v>8349</v>
      </c>
      <c r="S1956" s="14">
        <f t="shared" si="122"/>
        <v>42441.208333333328</v>
      </c>
      <c r="T1956" s="14">
        <f t="shared" si="123"/>
        <v>42394.580740740741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0"/>
        <v>398.59528571428569</v>
      </c>
      <c r="P1957" s="6">
        <f t="shared" si="121"/>
        <v>577.27593103448271</v>
      </c>
      <c r="Q1957" t="s">
        <v>8319</v>
      </c>
      <c r="R1957" s="10" t="s">
        <v>8349</v>
      </c>
      <c r="S1957" s="14">
        <f t="shared" si="122"/>
        <v>41052.791666666664</v>
      </c>
      <c r="T1957" s="14">
        <f t="shared" si="123"/>
        <v>41020.271770833337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0"/>
        <v>294.0333333333333</v>
      </c>
      <c r="P1958" s="6">
        <f t="shared" si="121"/>
        <v>483.34246575342468</v>
      </c>
      <c r="Q1958" t="s">
        <v>8319</v>
      </c>
      <c r="R1958" s="10" t="s">
        <v>8349</v>
      </c>
      <c r="S1958" s="14">
        <f t="shared" si="122"/>
        <v>42112.882002314815</v>
      </c>
      <c r="T1958" s="14">
        <f t="shared" si="123"/>
        <v>42067.923668981486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0"/>
        <v>167.50470000000001</v>
      </c>
      <c r="P1959" s="6">
        <f t="shared" si="121"/>
        <v>76.138500000000008</v>
      </c>
      <c r="Q1959" t="s">
        <v>8319</v>
      </c>
      <c r="R1959" s="10" t="s">
        <v>8349</v>
      </c>
      <c r="S1959" s="14">
        <f t="shared" si="122"/>
        <v>41209.098530092589</v>
      </c>
      <c r="T1959" s="14">
        <f t="shared" si="123"/>
        <v>41179.098530092589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0"/>
        <v>1435.5717142857143</v>
      </c>
      <c r="P1960" s="6">
        <f t="shared" si="121"/>
        <v>74.107684365781708</v>
      </c>
      <c r="Q1960" t="s">
        <v>8319</v>
      </c>
      <c r="R1960" s="10" t="s">
        <v>8349</v>
      </c>
      <c r="S1960" s="14">
        <f t="shared" si="122"/>
        <v>41356.94630787037</v>
      </c>
      <c r="T1960" s="14">
        <f t="shared" si="123"/>
        <v>41326.987974537034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0"/>
        <v>156.73439999999999</v>
      </c>
      <c r="P1961" s="6">
        <f t="shared" si="121"/>
        <v>36.965660377358489</v>
      </c>
      <c r="Q1961" t="s">
        <v>8319</v>
      </c>
      <c r="R1961" s="10" t="s">
        <v>8349</v>
      </c>
      <c r="S1961" s="14">
        <f t="shared" si="122"/>
        <v>41913</v>
      </c>
      <c r="T1961" s="14">
        <f t="shared" si="123"/>
        <v>41871.845601851855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0"/>
        <v>117.90285714285716</v>
      </c>
      <c r="P1962" s="6">
        <f t="shared" si="121"/>
        <v>2500.969696969697</v>
      </c>
      <c r="Q1962" t="s">
        <v>8319</v>
      </c>
      <c r="R1962" s="10" t="s">
        <v>8349</v>
      </c>
      <c r="S1962" s="14">
        <f t="shared" si="122"/>
        <v>41994.362743055557</v>
      </c>
      <c r="T1962" s="14">
        <f t="shared" si="123"/>
        <v>41964.362743055557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0"/>
        <v>1105.3811999999998</v>
      </c>
      <c r="P1963" s="6">
        <f t="shared" si="121"/>
        <v>67.690214329454989</v>
      </c>
      <c r="Q1963" t="s">
        <v>8319</v>
      </c>
      <c r="R1963" s="10" t="s">
        <v>8349</v>
      </c>
      <c r="S1963" s="14">
        <f t="shared" si="122"/>
        <v>41188.165972222225</v>
      </c>
      <c r="T1963" s="14">
        <f t="shared" si="123"/>
        <v>41148.194641203707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0"/>
        <v>192.92499999999998</v>
      </c>
      <c r="P1964" s="6">
        <f t="shared" si="121"/>
        <v>63.04738562091503</v>
      </c>
      <c r="Q1964" t="s">
        <v>8319</v>
      </c>
      <c r="R1964" s="10" t="s">
        <v>8349</v>
      </c>
      <c r="S1964" s="14">
        <f t="shared" si="122"/>
        <v>41772.780509259261</v>
      </c>
      <c r="T1964" s="14">
        <f t="shared" si="123"/>
        <v>41742.780509259261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0"/>
        <v>126.8842105263158</v>
      </c>
      <c r="P1965" s="6">
        <f t="shared" si="121"/>
        <v>117.6</v>
      </c>
      <c r="Q1965" t="s">
        <v>8319</v>
      </c>
      <c r="R1965" s="10" t="s">
        <v>8349</v>
      </c>
      <c r="S1965" s="14">
        <f t="shared" si="122"/>
        <v>41898.429791666669</v>
      </c>
      <c r="T1965" s="14">
        <f t="shared" si="123"/>
        <v>41863.429791666669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0"/>
        <v>259.57748878923763</v>
      </c>
      <c r="P1966" s="6">
        <f t="shared" si="121"/>
        <v>180.75185011709601</v>
      </c>
      <c r="Q1966" t="s">
        <v>8319</v>
      </c>
      <c r="R1966" s="10" t="s">
        <v>8349</v>
      </c>
      <c r="S1966" s="14">
        <f t="shared" si="122"/>
        <v>42482.272824074069</v>
      </c>
      <c r="T1966" s="14">
        <f t="shared" si="123"/>
        <v>42452.272824074069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0"/>
        <v>262.27999999999997</v>
      </c>
      <c r="P1967" s="6">
        <f t="shared" si="121"/>
        <v>127.32038834951456</v>
      </c>
      <c r="Q1967" t="s">
        <v>8319</v>
      </c>
      <c r="R1967" s="10" t="s">
        <v>8349</v>
      </c>
      <c r="S1967" s="14">
        <f t="shared" si="122"/>
        <v>40920.041666666664</v>
      </c>
      <c r="T1967" s="14">
        <f t="shared" si="123"/>
        <v>40898.089236111111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0"/>
        <v>206.74309000000002</v>
      </c>
      <c r="P1968" s="6">
        <f t="shared" si="121"/>
        <v>136.6444745538665</v>
      </c>
      <c r="Q1968" t="s">
        <v>8319</v>
      </c>
      <c r="R1968" s="10" t="s">
        <v>8349</v>
      </c>
      <c r="S1968" s="14">
        <f t="shared" si="122"/>
        <v>41865.540486111109</v>
      </c>
      <c r="T1968" s="14">
        <f t="shared" si="123"/>
        <v>41835.540486111109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0"/>
        <v>370.13</v>
      </c>
      <c r="P1969" s="6">
        <f t="shared" si="121"/>
        <v>182.78024691358024</v>
      </c>
      <c r="Q1969" t="s">
        <v>8319</v>
      </c>
      <c r="R1969" s="10" t="s">
        <v>8349</v>
      </c>
      <c r="S1969" s="14">
        <f t="shared" si="122"/>
        <v>41760.663530092592</v>
      </c>
      <c r="T1969" s="14">
        <f t="shared" si="123"/>
        <v>41730.663530092592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0"/>
        <v>284.96600000000001</v>
      </c>
      <c r="P1970" s="6">
        <f t="shared" si="121"/>
        <v>279.37843137254902</v>
      </c>
      <c r="Q1970" t="s">
        <v>8319</v>
      </c>
      <c r="R1970" s="10" t="s">
        <v>8349</v>
      </c>
      <c r="S1970" s="14">
        <f t="shared" si="122"/>
        <v>42707.628645833334</v>
      </c>
      <c r="T1970" s="14">
        <f t="shared" si="123"/>
        <v>42676.586979166663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0"/>
        <v>579.08000000000004</v>
      </c>
      <c r="P1971" s="6">
        <f t="shared" si="121"/>
        <v>61.375728669846318</v>
      </c>
      <c r="Q1971" t="s">
        <v>8319</v>
      </c>
      <c r="R1971" s="10" t="s">
        <v>8349</v>
      </c>
      <c r="S1971" s="14">
        <f t="shared" si="122"/>
        <v>42587.792453703703</v>
      </c>
      <c r="T1971" s="14">
        <f t="shared" si="123"/>
        <v>42557.792453703703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0"/>
        <v>1131.8</v>
      </c>
      <c r="P1972" s="6">
        <f t="shared" si="121"/>
        <v>80.727532097004286</v>
      </c>
      <c r="Q1972" t="s">
        <v>8319</v>
      </c>
      <c r="R1972" s="10" t="s">
        <v>8349</v>
      </c>
      <c r="S1972" s="14">
        <f t="shared" si="122"/>
        <v>41384.151631944449</v>
      </c>
      <c r="T1972" s="14">
        <f t="shared" si="123"/>
        <v>41324.193298611113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0"/>
        <v>263.02771750000005</v>
      </c>
      <c r="P1973" s="6">
        <f t="shared" si="121"/>
        <v>272.35590732591254</v>
      </c>
      <c r="Q1973" t="s">
        <v>8319</v>
      </c>
      <c r="R1973" s="10" t="s">
        <v>8349</v>
      </c>
      <c r="S1973" s="14">
        <f t="shared" si="122"/>
        <v>41593.166666666664</v>
      </c>
      <c r="T1973" s="14">
        <f t="shared" si="123"/>
        <v>41561.500706018516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0"/>
        <v>674.48</v>
      </c>
      <c r="P1974" s="6">
        <f t="shared" si="121"/>
        <v>70.848739495798313</v>
      </c>
      <c r="Q1974" t="s">
        <v>8319</v>
      </c>
      <c r="R1974" s="10" t="s">
        <v>8349</v>
      </c>
      <c r="S1974" s="14">
        <f t="shared" si="122"/>
        <v>41231.053749999999</v>
      </c>
      <c r="T1974" s="14">
        <f t="shared" si="123"/>
        <v>41201.012083333335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0"/>
        <v>256.83081313131316</v>
      </c>
      <c r="P1975" s="6">
        <f t="shared" si="121"/>
        <v>247.94003412969283</v>
      </c>
      <c r="Q1975" t="s">
        <v>8319</v>
      </c>
      <c r="R1975" s="10" t="s">
        <v>8349</v>
      </c>
      <c r="S1975" s="14">
        <f t="shared" si="122"/>
        <v>42588.291666666672</v>
      </c>
      <c r="T1975" s="14">
        <f t="shared" si="123"/>
        <v>42549.722962962958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0"/>
        <v>375.49599999999998</v>
      </c>
      <c r="P1976" s="6">
        <f t="shared" si="121"/>
        <v>186.81393034825871</v>
      </c>
      <c r="Q1976" t="s">
        <v>8319</v>
      </c>
      <c r="R1976" s="10" t="s">
        <v>8349</v>
      </c>
      <c r="S1976" s="14">
        <f t="shared" si="122"/>
        <v>41505.334131944444</v>
      </c>
      <c r="T1976" s="14">
        <f t="shared" si="123"/>
        <v>41445.334131944444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0"/>
        <v>208.70837499999996</v>
      </c>
      <c r="P1977" s="6">
        <f t="shared" si="121"/>
        <v>131.98948616600788</v>
      </c>
      <c r="Q1977" t="s">
        <v>8319</v>
      </c>
      <c r="R1977" s="10" t="s">
        <v>8349</v>
      </c>
      <c r="S1977" s="14">
        <f t="shared" si="122"/>
        <v>41343.755219907405</v>
      </c>
      <c r="T1977" s="14">
        <f t="shared" si="123"/>
        <v>41313.755219907405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0"/>
        <v>346.6</v>
      </c>
      <c r="P1978" s="6">
        <f t="shared" si="121"/>
        <v>29.310782241014799</v>
      </c>
      <c r="Q1978" t="s">
        <v>8319</v>
      </c>
      <c r="R1978" s="10" t="s">
        <v>8349</v>
      </c>
      <c r="S1978" s="14">
        <f t="shared" si="122"/>
        <v>41468.899594907409</v>
      </c>
      <c r="T1978" s="14">
        <f t="shared" si="123"/>
        <v>41438.899594907409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0"/>
        <v>402.33</v>
      </c>
      <c r="P1979" s="6">
        <f t="shared" si="121"/>
        <v>245.02436053593178</v>
      </c>
      <c r="Q1979" t="s">
        <v>8319</v>
      </c>
      <c r="R1979" s="10" t="s">
        <v>8349</v>
      </c>
      <c r="S1979" s="14">
        <f t="shared" si="122"/>
        <v>42357.332638888889</v>
      </c>
      <c r="T1979" s="14">
        <f t="shared" si="123"/>
        <v>42311.216898148152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0"/>
        <v>1026.8451399999999</v>
      </c>
      <c r="P1980" s="6">
        <f t="shared" si="121"/>
        <v>1323.2540463917526</v>
      </c>
      <c r="Q1980" t="s">
        <v>8319</v>
      </c>
      <c r="R1980" s="10" t="s">
        <v>8349</v>
      </c>
      <c r="S1980" s="14">
        <f t="shared" si="122"/>
        <v>41072.291666666664</v>
      </c>
      <c r="T1980" s="14">
        <f t="shared" si="123"/>
        <v>41039.225601851853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0"/>
        <v>114.901155</v>
      </c>
      <c r="P1981" s="6">
        <f t="shared" si="121"/>
        <v>282.65966789667897</v>
      </c>
      <c r="Q1981" t="s">
        <v>8319</v>
      </c>
      <c r="R1981" s="10" t="s">
        <v>8349</v>
      </c>
      <c r="S1981" s="14">
        <f t="shared" si="122"/>
        <v>42327.207638888889</v>
      </c>
      <c r="T1981" s="14">
        <f t="shared" si="123"/>
        <v>42290.460023148145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0"/>
        <v>354.82402000000002</v>
      </c>
      <c r="P1982" s="6">
        <f t="shared" si="121"/>
        <v>91.214401028277635</v>
      </c>
      <c r="Q1982" t="s">
        <v>8319</v>
      </c>
      <c r="R1982" s="10" t="s">
        <v>8349</v>
      </c>
      <c r="S1982" s="14">
        <f t="shared" si="122"/>
        <v>42463.500717592593</v>
      </c>
      <c r="T1982" s="14">
        <f t="shared" si="123"/>
        <v>42423.542384259257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0"/>
        <v>5.08</v>
      </c>
      <c r="P1983" s="6">
        <f t="shared" si="121"/>
        <v>31.75</v>
      </c>
      <c r="Q1983" t="s">
        <v>8338</v>
      </c>
      <c r="R1983" s="10" t="s">
        <v>8350</v>
      </c>
      <c r="S1983" s="14">
        <f t="shared" si="122"/>
        <v>41829.725289351853</v>
      </c>
      <c r="T1983" s="14">
        <f t="shared" si="123"/>
        <v>41799.725289351853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0"/>
        <v>0</v>
      </c>
      <c r="P1984" s="6" t="e">
        <f t="shared" si="121"/>
        <v>#DIV/0!</v>
      </c>
      <c r="Q1984" t="s">
        <v>8338</v>
      </c>
      <c r="R1984" s="10" t="s">
        <v>8350</v>
      </c>
      <c r="S1984" s="14">
        <f t="shared" si="122"/>
        <v>42708.628321759257</v>
      </c>
      <c r="T1984" s="14">
        <f t="shared" si="123"/>
        <v>42678.586655092593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0"/>
        <v>4.3</v>
      </c>
      <c r="P1985" s="6">
        <f t="shared" si="121"/>
        <v>88.6875</v>
      </c>
      <c r="Q1985" t="s">
        <v>8338</v>
      </c>
      <c r="R1985" s="10" t="s">
        <v>8350</v>
      </c>
      <c r="S1985" s="14">
        <f t="shared" si="122"/>
        <v>42615.291666666672</v>
      </c>
      <c r="T1985" s="14">
        <f t="shared" si="123"/>
        <v>42593.011782407411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ref="O1986:O2049" si="124">E1986/D1986*100</f>
        <v>21.146666666666665</v>
      </c>
      <c r="P1986" s="6">
        <f t="shared" ref="P1986:P2049" si="125">AVERAGE(E1986/L1986)</f>
        <v>453.14285714285717</v>
      </c>
      <c r="Q1986" t="s">
        <v>8338</v>
      </c>
      <c r="R1986" s="10" t="s">
        <v>8350</v>
      </c>
      <c r="S1986" s="14">
        <f t="shared" ref="S1986:S2049" si="126">(((I1986/60)/60)/24)+DATE(1970,1,1)</f>
        <v>41973.831956018519</v>
      </c>
      <c r="T1986" s="14">
        <f t="shared" ref="T1986:T2049" si="127">(((J1986/60)/60)/24)+DATE(1970,1,1)</f>
        <v>41913.790289351848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si="124"/>
        <v>3.1875</v>
      </c>
      <c r="P1987" s="6">
        <f t="shared" si="125"/>
        <v>12.75</v>
      </c>
      <c r="Q1987" t="s">
        <v>8338</v>
      </c>
      <c r="R1987" s="10" t="s">
        <v>8350</v>
      </c>
      <c r="S1987" s="14">
        <f t="shared" si="126"/>
        <v>42584.958333333328</v>
      </c>
      <c r="T1987" s="14">
        <f t="shared" si="127"/>
        <v>42555.698738425926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4"/>
        <v>0.05</v>
      </c>
      <c r="P1988" s="6">
        <f t="shared" si="125"/>
        <v>1</v>
      </c>
      <c r="Q1988" t="s">
        <v>8338</v>
      </c>
      <c r="R1988" s="10" t="s">
        <v>8350</v>
      </c>
      <c r="S1988" s="14">
        <f t="shared" si="126"/>
        <v>42443.392164351855</v>
      </c>
      <c r="T1988" s="14">
        <f t="shared" si="127"/>
        <v>42413.433831018512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4"/>
        <v>42.472727272727276</v>
      </c>
      <c r="P1989" s="6">
        <f t="shared" si="125"/>
        <v>83.428571428571431</v>
      </c>
      <c r="Q1989" t="s">
        <v>8338</v>
      </c>
      <c r="R1989" s="10" t="s">
        <v>8350</v>
      </c>
      <c r="S1989" s="14">
        <f t="shared" si="126"/>
        <v>42064.639768518522</v>
      </c>
      <c r="T1989" s="14">
        <f t="shared" si="127"/>
        <v>42034.639768518522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4"/>
        <v>0.41666666666666669</v>
      </c>
      <c r="P1990" s="6">
        <f t="shared" si="125"/>
        <v>25</v>
      </c>
      <c r="Q1990" t="s">
        <v>8338</v>
      </c>
      <c r="R1990" s="10" t="s">
        <v>8350</v>
      </c>
      <c r="S1990" s="14">
        <f t="shared" si="126"/>
        <v>42236.763217592597</v>
      </c>
      <c r="T1990" s="14">
        <f t="shared" si="127"/>
        <v>42206.763217592597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4"/>
        <v>1</v>
      </c>
      <c r="P1991" s="6">
        <f t="shared" si="125"/>
        <v>50</v>
      </c>
      <c r="Q1991" t="s">
        <v>8338</v>
      </c>
      <c r="R1991" s="10" t="s">
        <v>8350</v>
      </c>
      <c r="S1991" s="14">
        <f t="shared" si="126"/>
        <v>42715.680648148147</v>
      </c>
      <c r="T1991" s="14">
        <f t="shared" si="127"/>
        <v>42685.680648148147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4"/>
        <v>16.966666666666665</v>
      </c>
      <c r="P1992" s="6">
        <f t="shared" si="125"/>
        <v>101.8</v>
      </c>
      <c r="Q1992" t="s">
        <v>8338</v>
      </c>
      <c r="R1992" s="10" t="s">
        <v>8350</v>
      </c>
      <c r="S1992" s="14">
        <f t="shared" si="126"/>
        <v>42413.195972222224</v>
      </c>
      <c r="T1992" s="14">
        <f t="shared" si="127"/>
        <v>42398.195972222224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4"/>
        <v>7.0000000000000009</v>
      </c>
      <c r="P1993" s="6">
        <f t="shared" si="125"/>
        <v>46.666666666666664</v>
      </c>
      <c r="Q1993" t="s">
        <v>8338</v>
      </c>
      <c r="R1993" s="10" t="s">
        <v>8350</v>
      </c>
      <c r="S1993" s="14">
        <f t="shared" si="126"/>
        <v>42188.89335648148</v>
      </c>
      <c r="T1993" s="14">
        <f t="shared" si="127"/>
        <v>42167.89335648148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4"/>
        <v>0.13333333333333333</v>
      </c>
      <c r="P1994" s="6">
        <f t="shared" si="125"/>
        <v>1</v>
      </c>
      <c r="Q1994" t="s">
        <v>8338</v>
      </c>
      <c r="R1994" s="10" t="s">
        <v>8350</v>
      </c>
      <c r="S1994" s="14">
        <f t="shared" si="126"/>
        <v>42053.143414351856</v>
      </c>
      <c r="T1994" s="14">
        <f t="shared" si="127"/>
        <v>42023.143414351856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4"/>
        <v>0</v>
      </c>
      <c r="P1995" s="6" t="e">
        <f t="shared" si="125"/>
        <v>#DIV/0!</v>
      </c>
      <c r="Q1995" t="s">
        <v>8338</v>
      </c>
      <c r="R1995" s="10" t="s">
        <v>8350</v>
      </c>
      <c r="S1995" s="14">
        <f t="shared" si="126"/>
        <v>42359.58839120371</v>
      </c>
      <c r="T1995" s="14">
        <f t="shared" si="127"/>
        <v>42329.58839120371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4"/>
        <v>0</v>
      </c>
      <c r="P1996" s="6" t="e">
        <f t="shared" si="125"/>
        <v>#DIV/0!</v>
      </c>
      <c r="Q1996" t="s">
        <v>8338</v>
      </c>
      <c r="R1996" s="10" t="s">
        <v>8350</v>
      </c>
      <c r="S1996" s="14">
        <f t="shared" si="126"/>
        <v>42711.047939814816</v>
      </c>
      <c r="T1996" s="14">
        <f t="shared" si="127"/>
        <v>42651.006273148145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4"/>
        <v>7.8</v>
      </c>
      <c r="P1997" s="6">
        <f t="shared" si="125"/>
        <v>26</v>
      </c>
      <c r="Q1997" t="s">
        <v>8338</v>
      </c>
      <c r="R1997" s="10" t="s">
        <v>8350</v>
      </c>
      <c r="S1997" s="14">
        <f t="shared" si="126"/>
        <v>42201.902037037042</v>
      </c>
      <c r="T1997" s="14">
        <f t="shared" si="127"/>
        <v>42181.902037037042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4"/>
        <v>0</v>
      </c>
      <c r="P1998" s="6" t="e">
        <f t="shared" si="125"/>
        <v>#DIV/0!</v>
      </c>
      <c r="Q1998" t="s">
        <v>8338</v>
      </c>
      <c r="R1998" s="10" t="s">
        <v>8350</v>
      </c>
      <c r="S1998" s="14">
        <f t="shared" si="126"/>
        <v>41830.819571759261</v>
      </c>
      <c r="T1998" s="14">
        <f t="shared" si="127"/>
        <v>41800.819571759261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4"/>
        <v>0</v>
      </c>
      <c r="P1999" s="6" t="e">
        <f t="shared" si="125"/>
        <v>#DIV/0!</v>
      </c>
      <c r="Q1999" t="s">
        <v>8338</v>
      </c>
      <c r="R1999" s="10" t="s">
        <v>8350</v>
      </c>
      <c r="S1999" s="14">
        <f t="shared" si="126"/>
        <v>41877.930694444447</v>
      </c>
      <c r="T1999" s="14">
        <f t="shared" si="127"/>
        <v>41847.930694444447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4"/>
        <v>26.200000000000003</v>
      </c>
      <c r="P2000" s="6">
        <f t="shared" si="125"/>
        <v>218.33333333333334</v>
      </c>
      <c r="Q2000" t="s">
        <v>8338</v>
      </c>
      <c r="R2000" s="10" t="s">
        <v>8350</v>
      </c>
      <c r="S2000" s="14">
        <f t="shared" si="126"/>
        <v>41852.118495370371</v>
      </c>
      <c r="T2000" s="14">
        <f t="shared" si="127"/>
        <v>41807.118495370371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4"/>
        <v>0.76129032258064511</v>
      </c>
      <c r="P2001" s="6">
        <f t="shared" si="125"/>
        <v>33.714285714285715</v>
      </c>
      <c r="Q2001" t="s">
        <v>8338</v>
      </c>
      <c r="R2001" s="10" t="s">
        <v>8350</v>
      </c>
      <c r="S2001" s="14">
        <f t="shared" si="126"/>
        <v>41956.524398148147</v>
      </c>
      <c r="T2001" s="14">
        <f t="shared" si="127"/>
        <v>41926.482731481483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4"/>
        <v>12.5</v>
      </c>
      <c r="P2002" s="6">
        <f t="shared" si="125"/>
        <v>25</v>
      </c>
      <c r="Q2002" t="s">
        <v>8338</v>
      </c>
      <c r="R2002" s="10" t="s">
        <v>8350</v>
      </c>
      <c r="S2002" s="14">
        <f t="shared" si="126"/>
        <v>42375.951539351852</v>
      </c>
      <c r="T2002" s="14">
        <f t="shared" si="127"/>
        <v>42345.951539351852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4"/>
        <v>382.12909090909091</v>
      </c>
      <c r="P2003" s="6">
        <f t="shared" si="125"/>
        <v>128.38790470372632</v>
      </c>
      <c r="Q2003" t="s">
        <v>8319</v>
      </c>
      <c r="R2003" s="10" t="s">
        <v>8349</v>
      </c>
      <c r="S2003" s="14">
        <f t="shared" si="126"/>
        <v>42167.833333333328</v>
      </c>
      <c r="T2003" s="14">
        <f t="shared" si="127"/>
        <v>42136.209675925929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4"/>
        <v>216.79422000000002</v>
      </c>
      <c r="P2004" s="6">
        <f t="shared" si="125"/>
        <v>78.834261818181815</v>
      </c>
      <c r="Q2004" t="s">
        <v>8319</v>
      </c>
      <c r="R2004" s="10" t="s">
        <v>8349</v>
      </c>
      <c r="S2004" s="14">
        <f t="shared" si="126"/>
        <v>42758.71230324074</v>
      </c>
      <c r="T2004" s="14">
        <f t="shared" si="127"/>
        <v>42728.71230324074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4"/>
        <v>312</v>
      </c>
      <c r="P2005" s="6">
        <f t="shared" si="125"/>
        <v>91.764705882352942</v>
      </c>
      <c r="Q2005" t="s">
        <v>8319</v>
      </c>
      <c r="R2005" s="10" t="s">
        <v>8349</v>
      </c>
      <c r="S2005" s="14">
        <f t="shared" si="126"/>
        <v>40361.958333333336</v>
      </c>
      <c r="T2005" s="14">
        <f t="shared" si="127"/>
        <v>40347.125601851854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4"/>
        <v>234.42048</v>
      </c>
      <c r="P2006" s="6">
        <f t="shared" si="125"/>
        <v>331.10237288135596</v>
      </c>
      <c r="Q2006" t="s">
        <v>8319</v>
      </c>
      <c r="R2006" s="10" t="s">
        <v>8349</v>
      </c>
      <c r="S2006" s="14">
        <f t="shared" si="126"/>
        <v>41830.604895833334</v>
      </c>
      <c r="T2006" s="14">
        <f t="shared" si="127"/>
        <v>41800.604895833334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4"/>
        <v>123.68010000000001</v>
      </c>
      <c r="P2007" s="6">
        <f t="shared" si="125"/>
        <v>194.26193717277485</v>
      </c>
      <c r="Q2007" t="s">
        <v>8319</v>
      </c>
      <c r="R2007" s="10" t="s">
        <v>8349</v>
      </c>
      <c r="S2007" s="14">
        <f t="shared" si="126"/>
        <v>41563.165972222225</v>
      </c>
      <c r="T2007" s="14">
        <f t="shared" si="127"/>
        <v>41535.812708333331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4"/>
        <v>247.84</v>
      </c>
      <c r="P2008" s="6">
        <f t="shared" si="125"/>
        <v>408.97689768976898</v>
      </c>
      <c r="Q2008" t="s">
        <v>8319</v>
      </c>
      <c r="R2008" s="10" t="s">
        <v>8349</v>
      </c>
      <c r="S2008" s="14">
        <f t="shared" si="126"/>
        <v>41976.542187500003</v>
      </c>
      <c r="T2008" s="14">
        <f t="shared" si="127"/>
        <v>41941.500520833331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4"/>
        <v>115.7092</v>
      </c>
      <c r="P2009" s="6">
        <f t="shared" si="125"/>
        <v>84.459270072992695</v>
      </c>
      <c r="Q2009" t="s">
        <v>8319</v>
      </c>
      <c r="R2009" s="10" t="s">
        <v>8349</v>
      </c>
      <c r="S2009" s="14">
        <f t="shared" si="126"/>
        <v>40414.166666666664</v>
      </c>
      <c r="T2009" s="14">
        <f t="shared" si="127"/>
        <v>40347.837800925925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4"/>
        <v>117.07484768810599</v>
      </c>
      <c r="P2010" s="6">
        <f t="shared" si="125"/>
        <v>44.853658536585364</v>
      </c>
      <c r="Q2010" t="s">
        <v>8319</v>
      </c>
      <c r="R2010" s="10" t="s">
        <v>8349</v>
      </c>
      <c r="S2010" s="14">
        <f t="shared" si="126"/>
        <v>40805.604421296295</v>
      </c>
      <c r="T2010" s="14">
        <f t="shared" si="127"/>
        <v>40761.604421296295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4"/>
        <v>305.15800000000002</v>
      </c>
      <c r="P2011" s="6">
        <f t="shared" si="125"/>
        <v>383.3643216080402</v>
      </c>
      <c r="Q2011" t="s">
        <v>8319</v>
      </c>
      <c r="R2011" s="10" t="s">
        <v>8349</v>
      </c>
      <c r="S2011" s="14">
        <f t="shared" si="126"/>
        <v>42697.365081018521</v>
      </c>
      <c r="T2011" s="14">
        <f t="shared" si="127"/>
        <v>42661.323414351849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4"/>
        <v>320.05299999999994</v>
      </c>
      <c r="P2012" s="6">
        <f t="shared" si="125"/>
        <v>55.276856649395505</v>
      </c>
      <c r="Q2012" t="s">
        <v>8319</v>
      </c>
      <c r="R2012" s="10" t="s">
        <v>8349</v>
      </c>
      <c r="S2012" s="14">
        <f t="shared" si="126"/>
        <v>42600.996423611112</v>
      </c>
      <c r="T2012" s="14">
        <f t="shared" si="127"/>
        <v>42570.996423611112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4"/>
        <v>819.56399999999996</v>
      </c>
      <c r="P2013" s="6">
        <f t="shared" si="125"/>
        <v>422.02059732234807</v>
      </c>
      <c r="Q2013" t="s">
        <v>8319</v>
      </c>
      <c r="R2013" s="10" t="s">
        <v>8349</v>
      </c>
      <c r="S2013" s="14">
        <f t="shared" si="126"/>
        <v>42380.958333333328</v>
      </c>
      <c r="T2013" s="14">
        <f t="shared" si="127"/>
        <v>42347.358483796299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4"/>
        <v>234.90000000000003</v>
      </c>
      <c r="P2014" s="6">
        <f t="shared" si="125"/>
        <v>64.180327868852459</v>
      </c>
      <c r="Q2014" t="s">
        <v>8319</v>
      </c>
      <c r="R2014" s="10" t="s">
        <v>8349</v>
      </c>
      <c r="S2014" s="14">
        <f t="shared" si="126"/>
        <v>42040.822233796294</v>
      </c>
      <c r="T2014" s="14">
        <f t="shared" si="127"/>
        <v>42010.822233796294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4"/>
        <v>494.91374999999999</v>
      </c>
      <c r="P2015" s="6">
        <f t="shared" si="125"/>
        <v>173.57781674704077</v>
      </c>
      <c r="Q2015" t="s">
        <v>8319</v>
      </c>
      <c r="R2015" s="10" t="s">
        <v>8349</v>
      </c>
      <c r="S2015" s="14">
        <f t="shared" si="126"/>
        <v>42559.960810185185</v>
      </c>
      <c r="T2015" s="14">
        <f t="shared" si="127"/>
        <v>42499.960810185185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4"/>
        <v>7813.7822333333334</v>
      </c>
      <c r="P2016" s="6">
        <f t="shared" si="125"/>
        <v>88.601680840609291</v>
      </c>
      <c r="Q2016" t="s">
        <v>8319</v>
      </c>
      <c r="R2016" s="10" t="s">
        <v>8349</v>
      </c>
      <c r="S2016" s="14">
        <f t="shared" si="126"/>
        <v>41358.172905092593</v>
      </c>
      <c r="T2016" s="14">
        <f t="shared" si="127"/>
        <v>41324.214571759258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4"/>
        <v>113.00013888888888</v>
      </c>
      <c r="P2017" s="6">
        <f t="shared" si="125"/>
        <v>50.222283950617282</v>
      </c>
      <c r="Q2017" t="s">
        <v>8319</v>
      </c>
      <c r="R2017" s="10" t="s">
        <v>8349</v>
      </c>
      <c r="S2017" s="14">
        <f t="shared" si="126"/>
        <v>40795.876886574071</v>
      </c>
      <c r="T2017" s="14">
        <f t="shared" si="127"/>
        <v>40765.876886574071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4"/>
        <v>921.54219999999998</v>
      </c>
      <c r="P2018" s="6">
        <f t="shared" si="125"/>
        <v>192.38876826722338</v>
      </c>
      <c r="Q2018" t="s">
        <v>8319</v>
      </c>
      <c r="R2018" s="10" t="s">
        <v>8349</v>
      </c>
      <c r="S2018" s="14">
        <f t="shared" si="126"/>
        <v>41342.88077546296</v>
      </c>
      <c r="T2018" s="14">
        <f t="shared" si="127"/>
        <v>41312.88077546296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4"/>
        <v>125.10239999999999</v>
      </c>
      <c r="P2019" s="6">
        <f t="shared" si="125"/>
        <v>73.416901408450698</v>
      </c>
      <c r="Q2019" t="s">
        <v>8319</v>
      </c>
      <c r="R2019" s="10" t="s">
        <v>8349</v>
      </c>
      <c r="S2019" s="14">
        <f t="shared" si="126"/>
        <v>40992.166666666664</v>
      </c>
      <c r="T2019" s="14">
        <f t="shared" si="127"/>
        <v>40961.057349537034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4"/>
        <v>102.24343076923077</v>
      </c>
      <c r="P2020" s="6">
        <f t="shared" si="125"/>
        <v>147.68495555555555</v>
      </c>
      <c r="Q2020" t="s">
        <v>8319</v>
      </c>
      <c r="R2020" s="10" t="s">
        <v>8349</v>
      </c>
      <c r="S2020" s="14">
        <f t="shared" si="126"/>
        <v>42229.365844907406</v>
      </c>
      <c r="T2020" s="14">
        <f t="shared" si="127"/>
        <v>42199.365844907406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4"/>
        <v>484.90975000000003</v>
      </c>
      <c r="P2021" s="6">
        <f t="shared" si="125"/>
        <v>108.96848314606741</v>
      </c>
      <c r="Q2021" t="s">
        <v>8319</v>
      </c>
      <c r="R2021" s="10" t="s">
        <v>8349</v>
      </c>
      <c r="S2021" s="14">
        <f t="shared" si="126"/>
        <v>42635.70857638889</v>
      </c>
      <c r="T2021" s="14">
        <f t="shared" si="127"/>
        <v>42605.70857638889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4"/>
        <v>192.33333333333334</v>
      </c>
      <c r="P2022" s="6">
        <f t="shared" si="125"/>
        <v>23.647540983606557</v>
      </c>
      <c r="Q2022" t="s">
        <v>8319</v>
      </c>
      <c r="R2022" s="10" t="s">
        <v>8349</v>
      </c>
      <c r="S2022" s="14">
        <f t="shared" si="126"/>
        <v>41773.961111111108</v>
      </c>
      <c r="T2022" s="14">
        <f t="shared" si="127"/>
        <v>41737.097499999996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4"/>
        <v>281.10000000000002</v>
      </c>
      <c r="P2023" s="6">
        <f t="shared" si="125"/>
        <v>147.94736842105263</v>
      </c>
      <c r="Q2023" t="s">
        <v>8319</v>
      </c>
      <c r="R2023" s="10" t="s">
        <v>8349</v>
      </c>
      <c r="S2023" s="14">
        <f t="shared" si="126"/>
        <v>41906.070567129631</v>
      </c>
      <c r="T2023" s="14">
        <f t="shared" si="127"/>
        <v>41861.070567129631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4"/>
        <v>125.13700000000001</v>
      </c>
      <c r="P2024" s="6">
        <f t="shared" si="125"/>
        <v>385.03692307692307</v>
      </c>
      <c r="Q2024" t="s">
        <v>8319</v>
      </c>
      <c r="R2024" s="10" t="s">
        <v>8349</v>
      </c>
      <c r="S2024" s="14">
        <f t="shared" si="126"/>
        <v>42532.569120370375</v>
      </c>
      <c r="T2024" s="14">
        <f t="shared" si="127"/>
        <v>42502.569120370375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4"/>
        <v>161.459</v>
      </c>
      <c r="P2025" s="6">
        <f t="shared" si="125"/>
        <v>457.39093484419266</v>
      </c>
      <c r="Q2025" t="s">
        <v>8319</v>
      </c>
      <c r="R2025" s="10" t="s">
        <v>8349</v>
      </c>
      <c r="S2025" s="14">
        <f t="shared" si="126"/>
        <v>42166.420752314814</v>
      </c>
      <c r="T2025" s="14">
        <f t="shared" si="127"/>
        <v>42136.420752314814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4"/>
        <v>585.35</v>
      </c>
      <c r="P2026" s="6">
        <f t="shared" si="125"/>
        <v>222.99047619047619</v>
      </c>
      <c r="Q2026" t="s">
        <v>8319</v>
      </c>
      <c r="R2026" s="10" t="s">
        <v>8349</v>
      </c>
      <c r="S2026" s="14">
        <f t="shared" si="126"/>
        <v>41134.125</v>
      </c>
      <c r="T2026" s="14">
        <f t="shared" si="127"/>
        <v>41099.966944444444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4"/>
        <v>201.14999999999998</v>
      </c>
      <c r="P2027" s="6">
        <f t="shared" si="125"/>
        <v>220.74074074074073</v>
      </c>
      <c r="Q2027" t="s">
        <v>8319</v>
      </c>
      <c r="R2027" s="10" t="s">
        <v>8349</v>
      </c>
      <c r="S2027" s="14">
        <f t="shared" si="126"/>
        <v>42166.184560185182</v>
      </c>
      <c r="T2027" s="14">
        <f t="shared" si="127"/>
        <v>42136.184560185182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4"/>
        <v>133.48307999999997</v>
      </c>
      <c r="P2028" s="6">
        <f t="shared" si="125"/>
        <v>73.503898678414089</v>
      </c>
      <c r="Q2028" t="s">
        <v>8319</v>
      </c>
      <c r="R2028" s="10" t="s">
        <v>8349</v>
      </c>
      <c r="S2028" s="14">
        <f t="shared" si="126"/>
        <v>41750.165972222225</v>
      </c>
      <c r="T2028" s="14">
        <f t="shared" si="127"/>
        <v>41704.735937500001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4"/>
        <v>120.24900000000001</v>
      </c>
      <c r="P2029" s="6">
        <f t="shared" si="125"/>
        <v>223.09647495361781</v>
      </c>
      <c r="Q2029" t="s">
        <v>8319</v>
      </c>
      <c r="R2029" s="10" t="s">
        <v>8349</v>
      </c>
      <c r="S2029" s="14">
        <f t="shared" si="126"/>
        <v>42093.772210648152</v>
      </c>
      <c r="T2029" s="14">
        <f t="shared" si="127"/>
        <v>42048.813877314817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4"/>
        <v>126.16666666666667</v>
      </c>
      <c r="P2030" s="6">
        <f t="shared" si="125"/>
        <v>47.911392405063289</v>
      </c>
      <c r="Q2030" t="s">
        <v>8319</v>
      </c>
      <c r="R2030" s="10" t="s">
        <v>8349</v>
      </c>
      <c r="S2030" s="14">
        <f t="shared" si="126"/>
        <v>40252.913194444445</v>
      </c>
      <c r="T2030" s="14">
        <f t="shared" si="127"/>
        <v>40215.919050925928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4"/>
        <v>361.2</v>
      </c>
      <c r="P2031" s="6">
        <f t="shared" si="125"/>
        <v>96.063829787234042</v>
      </c>
      <c r="Q2031" t="s">
        <v>8319</v>
      </c>
      <c r="R2031" s="10" t="s">
        <v>8349</v>
      </c>
      <c r="S2031" s="14">
        <f t="shared" si="126"/>
        <v>41878.021770833337</v>
      </c>
      <c r="T2031" s="14">
        <f t="shared" si="127"/>
        <v>41848.021770833337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4"/>
        <v>226.239013671875</v>
      </c>
      <c r="P2032" s="6">
        <f t="shared" si="125"/>
        <v>118.6144</v>
      </c>
      <c r="Q2032" t="s">
        <v>8319</v>
      </c>
      <c r="R2032" s="10" t="s">
        <v>8349</v>
      </c>
      <c r="S2032" s="14">
        <f t="shared" si="126"/>
        <v>41242.996481481481</v>
      </c>
      <c r="T2032" s="14">
        <f t="shared" si="127"/>
        <v>41212.996481481481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4"/>
        <v>120.35</v>
      </c>
      <c r="P2033" s="6">
        <f t="shared" si="125"/>
        <v>118.45472440944881</v>
      </c>
      <c r="Q2033" t="s">
        <v>8319</v>
      </c>
      <c r="R2033" s="10" t="s">
        <v>8349</v>
      </c>
      <c r="S2033" s="14">
        <f t="shared" si="126"/>
        <v>42013.041666666672</v>
      </c>
      <c r="T2033" s="14">
        <f t="shared" si="127"/>
        <v>41975.329317129625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4"/>
        <v>304.18799999999999</v>
      </c>
      <c r="P2034" s="6">
        <f t="shared" si="125"/>
        <v>143.21468926553672</v>
      </c>
      <c r="Q2034" t="s">
        <v>8319</v>
      </c>
      <c r="R2034" s="10" t="s">
        <v>8349</v>
      </c>
      <c r="S2034" s="14">
        <f t="shared" si="126"/>
        <v>42719.208333333328</v>
      </c>
      <c r="T2034" s="14">
        <f t="shared" si="127"/>
        <v>42689.565671296295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4"/>
        <v>178.67599999999999</v>
      </c>
      <c r="P2035" s="6">
        <f t="shared" si="125"/>
        <v>282.71518987341773</v>
      </c>
      <c r="Q2035" t="s">
        <v>8319</v>
      </c>
      <c r="R2035" s="10" t="s">
        <v>8349</v>
      </c>
      <c r="S2035" s="14">
        <f t="shared" si="126"/>
        <v>41755.082384259258</v>
      </c>
      <c r="T2035" s="14">
        <f t="shared" si="127"/>
        <v>41725.082384259258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4"/>
        <v>386.81998717948721</v>
      </c>
      <c r="P2036" s="6">
        <f t="shared" si="125"/>
        <v>593.93620078740162</v>
      </c>
      <c r="Q2036" t="s">
        <v>8319</v>
      </c>
      <c r="R2036" s="10" t="s">
        <v>8349</v>
      </c>
      <c r="S2036" s="14">
        <f t="shared" si="126"/>
        <v>42131.290277777778</v>
      </c>
      <c r="T2036" s="14">
        <f t="shared" si="127"/>
        <v>42076.130011574074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4"/>
        <v>211.03642500000004</v>
      </c>
      <c r="P2037" s="6">
        <f t="shared" si="125"/>
        <v>262.15704968944101</v>
      </c>
      <c r="Q2037" t="s">
        <v>8319</v>
      </c>
      <c r="R2037" s="10" t="s">
        <v>8349</v>
      </c>
      <c r="S2037" s="14">
        <f t="shared" si="126"/>
        <v>42357.041666666672</v>
      </c>
      <c r="T2037" s="14">
        <f t="shared" si="127"/>
        <v>42311.625081018516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4"/>
        <v>131.66833333333335</v>
      </c>
      <c r="P2038" s="6">
        <f t="shared" si="125"/>
        <v>46.580778301886795</v>
      </c>
      <c r="Q2038" t="s">
        <v>8319</v>
      </c>
      <c r="R2038" s="10" t="s">
        <v>8349</v>
      </c>
      <c r="S2038" s="14">
        <f t="shared" si="126"/>
        <v>41768.864803240744</v>
      </c>
      <c r="T2038" s="14">
        <f t="shared" si="127"/>
        <v>41738.864803240744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4"/>
        <v>300.47639999999996</v>
      </c>
      <c r="P2039" s="6">
        <f t="shared" si="125"/>
        <v>70.041118881118877</v>
      </c>
      <c r="Q2039" t="s">
        <v>8319</v>
      </c>
      <c r="R2039" s="10" t="s">
        <v>8349</v>
      </c>
      <c r="S2039" s="14">
        <f t="shared" si="126"/>
        <v>41638.251770833333</v>
      </c>
      <c r="T2039" s="14">
        <f t="shared" si="127"/>
        <v>41578.210104166668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4"/>
        <v>420.51249999999999</v>
      </c>
      <c r="P2040" s="6">
        <f t="shared" si="125"/>
        <v>164.90686274509804</v>
      </c>
      <c r="Q2040" t="s">
        <v>8319</v>
      </c>
      <c r="R2040" s="10" t="s">
        <v>8349</v>
      </c>
      <c r="S2040" s="14">
        <f t="shared" si="126"/>
        <v>41456.75</v>
      </c>
      <c r="T2040" s="14">
        <f t="shared" si="127"/>
        <v>41424.27107638889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4"/>
        <v>136.21680000000001</v>
      </c>
      <c r="P2041" s="6">
        <f t="shared" si="125"/>
        <v>449.26385224274406</v>
      </c>
      <c r="Q2041" t="s">
        <v>8319</v>
      </c>
      <c r="R2041" s="10" t="s">
        <v>8349</v>
      </c>
      <c r="S2041" s="14">
        <f t="shared" si="126"/>
        <v>42705.207638888889</v>
      </c>
      <c r="T2041" s="14">
        <f t="shared" si="127"/>
        <v>42675.438946759255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4"/>
        <v>248.17133333333334</v>
      </c>
      <c r="P2042" s="6">
        <f t="shared" si="125"/>
        <v>27.472841328413285</v>
      </c>
      <c r="Q2042" t="s">
        <v>8319</v>
      </c>
      <c r="R2042" s="10" t="s">
        <v>8349</v>
      </c>
      <c r="S2042" s="14">
        <f t="shared" si="126"/>
        <v>41593.968784722223</v>
      </c>
      <c r="T2042" s="14">
        <f t="shared" si="127"/>
        <v>41578.927118055559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4"/>
        <v>181.86315789473684</v>
      </c>
      <c r="P2043" s="6">
        <f t="shared" si="125"/>
        <v>143.97499999999999</v>
      </c>
      <c r="Q2043" t="s">
        <v>8319</v>
      </c>
      <c r="R2043" s="10" t="s">
        <v>8349</v>
      </c>
      <c r="S2043" s="14">
        <f t="shared" si="126"/>
        <v>42684.567442129628</v>
      </c>
      <c r="T2043" s="14">
        <f t="shared" si="127"/>
        <v>42654.525775462964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4"/>
        <v>123.53</v>
      </c>
      <c r="P2044" s="6">
        <f t="shared" si="125"/>
        <v>88.23571428571428</v>
      </c>
      <c r="Q2044" t="s">
        <v>8319</v>
      </c>
      <c r="R2044" s="10" t="s">
        <v>8349</v>
      </c>
      <c r="S2044" s="14">
        <f t="shared" si="126"/>
        <v>42391.708032407405</v>
      </c>
      <c r="T2044" s="14">
        <f t="shared" si="127"/>
        <v>42331.708032407405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4"/>
        <v>506.20938628158842</v>
      </c>
      <c r="P2045" s="6">
        <f t="shared" si="125"/>
        <v>36.326424870466319</v>
      </c>
      <c r="Q2045" t="s">
        <v>8319</v>
      </c>
      <c r="R2045" s="10" t="s">
        <v>8349</v>
      </c>
      <c r="S2045" s="14">
        <f t="shared" si="126"/>
        <v>42715.207638888889</v>
      </c>
      <c r="T2045" s="14">
        <f t="shared" si="127"/>
        <v>42661.176817129628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4"/>
        <v>108.21333333333334</v>
      </c>
      <c r="P2046" s="6">
        <f t="shared" si="125"/>
        <v>90.177777777777777</v>
      </c>
      <c r="Q2046" t="s">
        <v>8319</v>
      </c>
      <c r="R2046" s="10" t="s">
        <v>8349</v>
      </c>
      <c r="S2046" s="14">
        <f t="shared" si="126"/>
        <v>42168.684189814812</v>
      </c>
      <c r="T2046" s="14">
        <f t="shared" si="127"/>
        <v>42138.684189814812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4"/>
        <v>819.18387755102037</v>
      </c>
      <c r="P2047" s="6">
        <f t="shared" si="125"/>
        <v>152.62361216730039</v>
      </c>
      <c r="Q2047" t="s">
        <v>8319</v>
      </c>
      <c r="R2047" s="10" t="s">
        <v>8349</v>
      </c>
      <c r="S2047" s="14">
        <f t="shared" si="126"/>
        <v>41099.088506944441</v>
      </c>
      <c r="T2047" s="14">
        <f t="shared" si="127"/>
        <v>41069.088506944441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4"/>
        <v>121.10000000000001</v>
      </c>
      <c r="P2048" s="6">
        <f t="shared" si="125"/>
        <v>55.806451612903224</v>
      </c>
      <c r="Q2048" t="s">
        <v>8319</v>
      </c>
      <c r="R2048" s="10" t="s">
        <v>8349</v>
      </c>
      <c r="S2048" s="14">
        <f t="shared" si="126"/>
        <v>41417.171805555554</v>
      </c>
      <c r="T2048" s="14">
        <f t="shared" si="127"/>
        <v>41387.171805555554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4"/>
        <v>102.99897959183673</v>
      </c>
      <c r="P2049" s="6">
        <f t="shared" si="125"/>
        <v>227.85327313769753</v>
      </c>
      <c r="Q2049" t="s">
        <v>8319</v>
      </c>
      <c r="R2049" s="10" t="s">
        <v>8349</v>
      </c>
      <c r="S2049" s="14">
        <f t="shared" si="126"/>
        <v>42111</v>
      </c>
      <c r="T2049" s="14">
        <f t="shared" si="127"/>
        <v>42081.903587962966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ref="O2050:O2113" si="128">E2050/D2050*100</f>
        <v>148.33229411764705</v>
      </c>
      <c r="P2050" s="6">
        <f t="shared" ref="P2050:P2113" si="129">AVERAGE(E2050/L2050)</f>
        <v>91.82989803350327</v>
      </c>
      <c r="Q2050" t="s">
        <v>8319</v>
      </c>
      <c r="R2050" s="10" t="s">
        <v>8349</v>
      </c>
      <c r="S2050" s="14">
        <f t="shared" ref="S2050:S2113" si="130">(((I2050/60)/60)/24)+DATE(1970,1,1)</f>
        <v>41417.651516203703</v>
      </c>
      <c r="T2050" s="14">
        <f t="shared" ref="T2050:T2113" si="131">(((J2050/60)/60)/24)+DATE(1970,1,1)</f>
        <v>41387.651516203703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si="128"/>
        <v>120.19070000000001</v>
      </c>
      <c r="P2051" s="6">
        <f t="shared" si="129"/>
        <v>80.991037735849048</v>
      </c>
      <c r="Q2051" t="s">
        <v>8319</v>
      </c>
      <c r="R2051" s="10" t="s">
        <v>8349</v>
      </c>
      <c r="S2051" s="14">
        <f t="shared" si="130"/>
        <v>41610.957638888889</v>
      </c>
      <c r="T2051" s="14">
        <f t="shared" si="131"/>
        <v>41575.527349537035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8"/>
        <v>473.27000000000004</v>
      </c>
      <c r="P2052" s="6">
        <f t="shared" si="129"/>
        <v>278.39411764705881</v>
      </c>
      <c r="Q2052" t="s">
        <v>8319</v>
      </c>
      <c r="R2052" s="10" t="s">
        <v>8349</v>
      </c>
      <c r="S2052" s="14">
        <f t="shared" si="130"/>
        <v>42155.071504629625</v>
      </c>
      <c r="T2052" s="14">
        <f t="shared" si="131"/>
        <v>42115.071504629625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8"/>
        <v>130.36250000000001</v>
      </c>
      <c r="P2053" s="6">
        <f t="shared" si="129"/>
        <v>43.095041322314053</v>
      </c>
      <c r="Q2053" t="s">
        <v>8319</v>
      </c>
      <c r="R2053" s="10" t="s">
        <v>8349</v>
      </c>
      <c r="S2053" s="14">
        <f t="shared" si="130"/>
        <v>41634.022418981483</v>
      </c>
      <c r="T2053" s="14">
        <f t="shared" si="131"/>
        <v>41604.022418981483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8"/>
        <v>353.048</v>
      </c>
      <c r="P2054" s="6">
        <f t="shared" si="129"/>
        <v>326.29205175600737</v>
      </c>
      <c r="Q2054" t="s">
        <v>8319</v>
      </c>
      <c r="R2054" s="10" t="s">
        <v>8349</v>
      </c>
      <c r="S2054" s="14">
        <f t="shared" si="130"/>
        <v>42420.08394675926</v>
      </c>
      <c r="T2054" s="14">
        <f t="shared" si="131"/>
        <v>42375.08394675926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8"/>
        <v>101.02</v>
      </c>
      <c r="P2055" s="6">
        <f t="shared" si="129"/>
        <v>41.743801652892564</v>
      </c>
      <c r="Q2055" t="s">
        <v>8319</v>
      </c>
      <c r="R2055" s="10" t="s">
        <v>8349</v>
      </c>
      <c r="S2055" s="14">
        <f t="shared" si="130"/>
        <v>42333.659155092595</v>
      </c>
      <c r="T2055" s="14">
        <f t="shared" si="131"/>
        <v>42303.617488425924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8"/>
        <v>113.59142857142857</v>
      </c>
      <c r="P2056" s="6">
        <f t="shared" si="129"/>
        <v>64.020933977455712</v>
      </c>
      <c r="Q2056" t="s">
        <v>8319</v>
      </c>
      <c r="R2056" s="10" t="s">
        <v>8349</v>
      </c>
      <c r="S2056" s="14">
        <f t="shared" si="130"/>
        <v>41761.520949074074</v>
      </c>
      <c r="T2056" s="14">
        <f t="shared" si="131"/>
        <v>41731.520949074074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8"/>
        <v>167.41666666666666</v>
      </c>
      <c r="P2057" s="6">
        <f t="shared" si="129"/>
        <v>99.455445544554451</v>
      </c>
      <c r="Q2057" t="s">
        <v>8319</v>
      </c>
      <c r="R2057" s="10" t="s">
        <v>8349</v>
      </c>
      <c r="S2057" s="14">
        <f t="shared" si="130"/>
        <v>41976.166666666672</v>
      </c>
      <c r="T2057" s="14">
        <f t="shared" si="131"/>
        <v>41946.674108796295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8"/>
        <v>153.452</v>
      </c>
      <c r="P2058" s="6">
        <f t="shared" si="129"/>
        <v>138.49458483754512</v>
      </c>
      <c r="Q2058" t="s">
        <v>8319</v>
      </c>
      <c r="R2058" s="10" t="s">
        <v>8349</v>
      </c>
      <c r="S2058" s="14">
        <f t="shared" si="130"/>
        <v>41381.76090277778</v>
      </c>
      <c r="T2058" s="14">
        <f t="shared" si="131"/>
        <v>41351.76090277778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8"/>
        <v>202.23220000000001</v>
      </c>
      <c r="P2059" s="6">
        <f t="shared" si="129"/>
        <v>45.547792792792798</v>
      </c>
      <c r="Q2059" t="s">
        <v>8319</v>
      </c>
      <c r="R2059" s="10" t="s">
        <v>8349</v>
      </c>
      <c r="S2059" s="14">
        <f t="shared" si="130"/>
        <v>42426.494583333333</v>
      </c>
      <c r="T2059" s="14">
        <f t="shared" si="131"/>
        <v>42396.494583333333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8"/>
        <v>168.28125</v>
      </c>
      <c r="P2060" s="6">
        <f t="shared" si="129"/>
        <v>10.507317073170732</v>
      </c>
      <c r="Q2060" t="s">
        <v>8319</v>
      </c>
      <c r="R2060" s="10" t="s">
        <v>8349</v>
      </c>
      <c r="S2060" s="14">
        <f t="shared" si="130"/>
        <v>42065.833333333328</v>
      </c>
      <c r="T2060" s="14">
        <f t="shared" si="131"/>
        <v>42026.370717592596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8"/>
        <v>143.45666666666668</v>
      </c>
      <c r="P2061" s="6">
        <f t="shared" si="129"/>
        <v>114.76533333333333</v>
      </c>
      <c r="Q2061" t="s">
        <v>8319</v>
      </c>
      <c r="R2061" s="10" t="s">
        <v>8349</v>
      </c>
      <c r="S2061" s="14">
        <f t="shared" si="130"/>
        <v>42400.915972222225</v>
      </c>
      <c r="T2061" s="14">
        <f t="shared" si="131"/>
        <v>42361.602476851855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8"/>
        <v>196.4</v>
      </c>
      <c r="P2062" s="6">
        <f t="shared" si="129"/>
        <v>35.997067448680355</v>
      </c>
      <c r="Q2062" t="s">
        <v>8319</v>
      </c>
      <c r="R2062" s="10" t="s">
        <v>8349</v>
      </c>
      <c r="S2062" s="14">
        <f t="shared" si="130"/>
        <v>41843.642939814818</v>
      </c>
      <c r="T2062" s="14">
        <f t="shared" si="131"/>
        <v>41783.642939814818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8"/>
        <v>107.91999999999999</v>
      </c>
      <c r="P2063" s="6">
        <f t="shared" si="129"/>
        <v>154.17142857142858</v>
      </c>
      <c r="Q2063" t="s">
        <v>8319</v>
      </c>
      <c r="R2063" s="10" t="s">
        <v>8349</v>
      </c>
      <c r="S2063" s="14">
        <f t="shared" si="130"/>
        <v>42735.764513888891</v>
      </c>
      <c r="T2063" s="14">
        <f t="shared" si="131"/>
        <v>42705.764513888891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8"/>
        <v>114.97699999999999</v>
      </c>
      <c r="P2064" s="6">
        <f t="shared" si="129"/>
        <v>566.38916256157631</v>
      </c>
      <c r="Q2064" t="s">
        <v>8319</v>
      </c>
      <c r="R2064" s="10" t="s">
        <v>8349</v>
      </c>
      <c r="S2064" s="14">
        <f t="shared" si="130"/>
        <v>42453.341412037036</v>
      </c>
      <c r="T2064" s="14">
        <f t="shared" si="131"/>
        <v>42423.3830787037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8"/>
        <v>148.04999999999998</v>
      </c>
      <c r="P2065" s="6">
        <f t="shared" si="129"/>
        <v>120.85714285714286</v>
      </c>
      <c r="Q2065" t="s">
        <v>8319</v>
      </c>
      <c r="R2065" s="10" t="s">
        <v>8349</v>
      </c>
      <c r="S2065" s="14">
        <f t="shared" si="130"/>
        <v>42505.73265046296</v>
      </c>
      <c r="T2065" s="14">
        <f t="shared" si="131"/>
        <v>42472.73265046296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8"/>
        <v>191.16676082790633</v>
      </c>
      <c r="P2066" s="6">
        <f t="shared" si="129"/>
        <v>86.163845492085343</v>
      </c>
      <c r="Q2066" t="s">
        <v>8319</v>
      </c>
      <c r="R2066" s="10" t="s">
        <v>8349</v>
      </c>
      <c r="S2066" s="14">
        <f t="shared" si="130"/>
        <v>41425.5</v>
      </c>
      <c r="T2066" s="14">
        <f t="shared" si="131"/>
        <v>41389.364849537036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8"/>
        <v>199.215125</v>
      </c>
      <c r="P2067" s="6">
        <f t="shared" si="129"/>
        <v>51.212114395886893</v>
      </c>
      <c r="Q2067" t="s">
        <v>8319</v>
      </c>
      <c r="R2067" s="10" t="s">
        <v>8349</v>
      </c>
      <c r="S2067" s="14">
        <f t="shared" si="130"/>
        <v>41633.333668981482</v>
      </c>
      <c r="T2067" s="14">
        <f t="shared" si="131"/>
        <v>41603.333668981482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8"/>
        <v>218.6</v>
      </c>
      <c r="P2068" s="6">
        <f t="shared" si="129"/>
        <v>67.261538461538464</v>
      </c>
      <c r="Q2068" t="s">
        <v>8319</v>
      </c>
      <c r="R2068" s="10" t="s">
        <v>8349</v>
      </c>
      <c r="S2068" s="14">
        <f t="shared" si="130"/>
        <v>41874.771793981483</v>
      </c>
      <c r="T2068" s="14">
        <f t="shared" si="131"/>
        <v>41844.771793981483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8"/>
        <v>126.86868686868686</v>
      </c>
      <c r="P2069" s="6">
        <f t="shared" si="129"/>
        <v>62.8</v>
      </c>
      <c r="Q2069" t="s">
        <v>8319</v>
      </c>
      <c r="R2069" s="10" t="s">
        <v>8349</v>
      </c>
      <c r="S2069" s="14">
        <f t="shared" si="130"/>
        <v>42148.853888888887</v>
      </c>
      <c r="T2069" s="14">
        <f t="shared" si="131"/>
        <v>42115.853888888887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8"/>
        <v>105.22388000000001</v>
      </c>
      <c r="P2070" s="6">
        <f t="shared" si="129"/>
        <v>346.13118421052633</v>
      </c>
      <c r="Q2070" t="s">
        <v>8319</v>
      </c>
      <c r="R2070" s="10" t="s">
        <v>8349</v>
      </c>
      <c r="S2070" s="14">
        <f t="shared" si="130"/>
        <v>42663.841608796298</v>
      </c>
      <c r="T2070" s="14">
        <f t="shared" si="131"/>
        <v>42633.841608796298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8"/>
        <v>128.40666000000002</v>
      </c>
      <c r="P2071" s="6">
        <f t="shared" si="129"/>
        <v>244.11912547528519</v>
      </c>
      <c r="Q2071" t="s">
        <v>8319</v>
      </c>
      <c r="R2071" s="10" t="s">
        <v>8349</v>
      </c>
      <c r="S2071" s="14">
        <f t="shared" si="130"/>
        <v>42371.972118055557</v>
      </c>
      <c r="T2071" s="14">
        <f t="shared" si="131"/>
        <v>42340.972118055557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8"/>
        <v>317.3272</v>
      </c>
      <c r="P2072" s="6">
        <f t="shared" si="129"/>
        <v>259.25424836601309</v>
      </c>
      <c r="Q2072" t="s">
        <v>8319</v>
      </c>
      <c r="R2072" s="10" t="s">
        <v>8349</v>
      </c>
      <c r="S2072" s="14">
        <f t="shared" si="130"/>
        <v>42549.6565162037</v>
      </c>
      <c r="T2072" s="14">
        <f t="shared" si="131"/>
        <v>42519.6565162037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8"/>
        <v>280.73</v>
      </c>
      <c r="P2073" s="6">
        <f t="shared" si="129"/>
        <v>201.96402877697841</v>
      </c>
      <c r="Q2073" t="s">
        <v>8319</v>
      </c>
      <c r="R2073" s="10" t="s">
        <v>8349</v>
      </c>
      <c r="S2073" s="14">
        <f t="shared" si="130"/>
        <v>42645.278749999998</v>
      </c>
      <c r="T2073" s="14">
        <f t="shared" si="131"/>
        <v>42600.278749999998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8"/>
        <v>110.73146853146854</v>
      </c>
      <c r="P2074" s="6">
        <f t="shared" si="129"/>
        <v>226.20857142857142</v>
      </c>
      <c r="Q2074" t="s">
        <v>8319</v>
      </c>
      <c r="R2074" s="10" t="s">
        <v>8349</v>
      </c>
      <c r="S2074" s="14">
        <f t="shared" si="130"/>
        <v>42497.581388888888</v>
      </c>
      <c r="T2074" s="14">
        <f t="shared" si="131"/>
        <v>42467.581388888888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8"/>
        <v>152.60429999999999</v>
      </c>
      <c r="P2075" s="6">
        <f t="shared" si="129"/>
        <v>324.69</v>
      </c>
      <c r="Q2075" t="s">
        <v>8319</v>
      </c>
      <c r="R2075" s="10" t="s">
        <v>8349</v>
      </c>
      <c r="S2075" s="14">
        <f t="shared" si="130"/>
        <v>42132.668032407411</v>
      </c>
      <c r="T2075" s="14">
        <f t="shared" si="131"/>
        <v>42087.668032407411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8"/>
        <v>102.49999999999999</v>
      </c>
      <c r="P2076" s="6">
        <f t="shared" si="129"/>
        <v>205</v>
      </c>
      <c r="Q2076" t="s">
        <v>8319</v>
      </c>
      <c r="R2076" s="10" t="s">
        <v>8349</v>
      </c>
      <c r="S2076" s="14">
        <f t="shared" si="130"/>
        <v>42496.826180555552</v>
      </c>
      <c r="T2076" s="14">
        <f t="shared" si="131"/>
        <v>42466.826180555552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8"/>
        <v>1678.3738373837384</v>
      </c>
      <c r="P2077" s="6">
        <f t="shared" si="129"/>
        <v>20.465926829268295</v>
      </c>
      <c r="Q2077" t="s">
        <v>8319</v>
      </c>
      <c r="R2077" s="10" t="s">
        <v>8349</v>
      </c>
      <c r="S2077" s="14">
        <f t="shared" si="130"/>
        <v>41480.681574074071</v>
      </c>
      <c r="T2077" s="14">
        <f t="shared" si="131"/>
        <v>41450.681574074071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8"/>
        <v>543.349156424581</v>
      </c>
      <c r="P2078" s="6">
        <f t="shared" si="129"/>
        <v>116.35303146309367</v>
      </c>
      <c r="Q2078" t="s">
        <v>8319</v>
      </c>
      <c r="R2078" s="10" t="s">
        <v>8349</v>
      </c>
      <c r="S2078" s="14">
        <f t="shared" si="130"/>
        <v>41843.880659722221</v>
      </c>
      <c r="T2078" s="14">
        <f t="shared" si="131"/>
        <v>41803.880659722221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8"/>
        <v>115.50800000000001</v>
      </c>
      <c r="P2079" s="6">
        <f t="shared" si="129"/>
        <v>307.20212765957444</v>
      </c>
      <c r="Q2079" t="s">
        <v>8319</v>
      </c>
      <c r="R2079" s="10" t="s">
        <v>8349</v>
      </c>
      <c r="S2079" s="14">
        <f t="shared" si="130"/>
        <v>42160.875</v>
      </c>
      <c r="T2079" s="14">
        <f t="shared" si="131"/>
        <v>42103.042546296296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8"/>
        <v>131.20499999999998</v>
      </c>
      <c r="P2080" s="6">
        <f t="shared" si="129"/>
        <v>546.6875</v>
      </c>
      <c r="Q2080" t="s">
        <v>8319</v>
      </c>
      <c r="R2080" s="10" t="s">
        <v>8349</v>
      </c>
      <c r="S2080" s="14">
        <f t="shared" si="130"/>
        <v>42722.771493055552</v>
      </c>
      <c r="T2080" s="14">
        <f t="shared" si="131"/>
        <v>42692.771493055552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8"/>
        <v>288.17</v>
      </c>
      <c r="P2081" s="6">
        <f t="shared" si="129"/>
        <v>47.474464579901152</v>
      </c>
      <c r="Q2081" t="s">
        <v>8319</v>
      </c>
      <c r="R2081" s="10" t="s">
        <v>8349</v>
      </c>
      <c r="S2081" s="14">
        <f t="shared" si="130"/>
        <v>42180.791666666672</v>
      </c>
      <c r="T2081" s="14">
        <f t="shared" si="131"/>
        <v>42150.71056712963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8"/>
        <v>507.8</v>
      </c>
      <c r="P2082" s="6">
        <f t="shared" si="129"/>
        <v>101.56</v>
      </c>
      <c r="Q2082" t="s">
        <v>8319</v>
      </c>
      <c r="R2082" s="10" t="s">
        <v>8349</v>
      </c>
      <c r="S2082" s="14">
        <f t="shared" si="130"/>
        <v>42319.998842592591</v>
      </c>
      <c r="T2082" s="14">
        <f t="shared" si="131"/>
        <v>42289.957175925927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8"/>
        <v>114.57142857142857</v>
      </c>
      <c r="P2083" s="6">
        <f t="shared" si="129"/>
        <v>72.909090909090907</v>
      </c>
      <c r="Q2083" t="s">
        <v>8325</v>
      </c>
      <c r="R2083" s="10" t="s">
        <v>8329</v>
      </c>
      <c r="S2083" s="14">
        <f t="shared" si="130"/>
        <v>41045.207638888889</v>
      </c>
      <c r="T2083" s="14">
        <f t="shared" si="131"/>
        <v>41004.156886574077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8"/>
        <v>110.73333333333333</v>
      </c>
      <c r="P2084" s="6">
        <f t="shared" si="129"/>
        <v>43.710526315789473</v>
      </c>
      <c r="Q2084" t="s">
        <v>8325</v>
      </c>
      <c r="R2084" s="10" t="s">
        <v>8329</v>
      </c>
      <c r="S2084" s="14">
        <f t="shared" si="130"/>
        <v>40871.161990740737</v>
      </c>
      <c r="T2084" s="14">
        <f t="shared" si="131"/>
        <v>40811.120324074072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8"/>
        <v>113.33333333333333</v>
      </c>
      <c r="P2085" s="6">
        <f t="shared" si="129"/>
        <v>34</v>
      </c>
      <c r="Q2085" t="s">
        <v>8325</v>
      </c>
      <c r="R2085" s="10" t="s">
        <v>8329</v>
      </c>
      <c r="S2085" s="14">
        <f t="shared" si="130"/>
        <v>41064.72216435185</v>
      </c>
      <c r="T2085" s="14">
        <f t="shared" si="131"/>
        <v>41034.72216435185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8"/>
        <v>108.33333333333333</v>
      </c>
      <c r="P2086" s="6">
        <f t="shared" si="129"/>
        <v>70.652173913043484</v>
      </c>
      <c r="Q2086" t="s">
        <v>8325</v>
      </c>
      <c r="R2086" s="10" t="s">
        <v>8329</v>
      </c>
      <c r="S2086" s="14">
        <f t="shared" si="130"/>
        <v>41763.290972222225</v>
      </c>
      <c r="T2086" s="14">
        <f t="shared" si="131"/>
        <v>41731.833124999997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8"/>
        <v>123.53333333333335</v>
      </c>
      <c r="P2087" s="6">
        <f t="shared" si="129"/>
        <v>89.301204819277103</v>
      </c>
      <c r="Q2087" t="s">
        <v>8325</v>
      </c>
      <c r="R2087" s="10" t="s">
        <v>8329</v>
      </c>
      <c r="S2087" s="14">
        <f t="shared" si="130"/>
        <v>41105.835497685184</v>
      </c>
      <c r="T2087" s="14">
        <f t="shared" si="131"/>
        <v>41075.835497685184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8"/>
        <v>100.69999999999999</v>
      </c>
      <c r="P2088" s="6">
        <f t="shared" si="129"/>
        <v>115.08571428571429</v>
      </c>
      <c r="Q2088" t="s">
        <v>8325</v>
      </c>
      <c r="R2088" s="10" t="s">
        <v>8329</v>
      </c>
      <c r="S2088" s="14">
        <f t="shared" si="130"/>
        <v>40891.207638888889</v>
      </c>
      <c r="T2088" s="14">
        <f t="shared" si="131"/>
        <v>40860.67050925926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8"/>
        <v>103.53333333333335</v>
      </c>
      <c r="P2089" s="6">
        <f t="shared" si="129"/>
        <v>62.12</v>
      </c>
      <c r="Q2089" t="s">
        <v>8325</v>
      </c>
      <c r="R2089" s="10" t="s">
        <v>8329</v>
      </c>
      <c r="S2089" s="14">
        <f t="shared" si="130"/>
        <v>40794.204375000001</v>
      </c>
      <c r="T2089" s="14">
        <f t="shared" si="131"/>
        <v>40764.204375000001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8"/>
        <v>115.51066666666668</v>
      </c>
      <c r="P2090" s="6">
        <f t="shared" si="129"/>
        <v>46.204266666666669</v>
      </c>
      <c r="Q2090" t="s">
        <v>8325</v>
      </c>
      <c r="R2090" s="10" t="s">
        <v>8329</v>
      </c>
      <c r="S2090" s="14">
        <f t="shared" si="130"/>
        <v>40432.165972222225</v>
      </c>
      <c r="T2090" s="14">
        <f t="shared" si="131"/>
        <v>40395.714722222219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8"/>
        <v>120.4004</v>
      </c>
      <c r="P2091" s="6">
        <f t="shared" si="129"/>
        <v>48.54854838709678</v>
      </c>
      <c r="Q2091" t="s">
        <v>8325</v>
      </c>
      <c r="R2091" s="10" t="s">
        <v>8329</v>
      </c>
      <c r="S2091" s="14">
        <f t="shared" si="130"/>
        <v>41488.076319444444</v>
      </c>
      <c r="T2091" s="14">
        <f t="shared" si="131"/>
        <v>41453.076319444444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8"/>
        <v>115.040375</v>
      </c>
      <c r="P2092" s="6">
        <f t="shared" si="129"/>
        <v>57.520187499999999</v>
      </c>
      <c r="Q2092" t="s">
        <v>8325</v>
      </c>
      <c r="R2092" s="10" t="s">
        <v>8329</v>
      </c>
      <c r="S2092" s="14">
        <f t="shared" si="130"/>
        <v>41329.381423611114</v>
      </c>
      <c r="T2092" s="14">
        <f t="shared" si="131"/>
        <v>41299.381423611114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8"/>
        <v>120.46777777777777</v>
      </c>
      <c r="P2093" s="6">
        <f t="shared" si="129"/>
        <v>88.147154471544724</v>
      </c>
      <c r="Q2093" t="s">
        <v>8325</v>
      </c>
      <c r="R2093" s="10" t="s">
        <v>8329</v>
      </c>
      <c r="S2093" s="14">
        <f t="shared" si="130"/>
        <v>40603.833333333336</v>
      </c>
      <c r="T2093" s="14">
        <f t="shared" si="131"/>
        <v>40555.322662037033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8"/>
        <v>101.28333333333333</v>
      </c>
      <c r="P2094" s="6">
        <f t="shared" si="129"/>
        <v>110.49090909090908</v>
      </c>
      <c r="Q2094" t="s">
        <v>8325</v>
      </c>
      <c r="R2094" s="10" t="s">
        <v>8329</v>
      </c>
      <c r="S2094" s="14">
        <f t="shared" si="130"/>
        <v>40823.707546296297</v>
      </c>
      <c r="T2094" s="14">
        <f t="shared" si="131"/>
        <v>40763.707546296297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8"/>
        <v>102.46666666666667</v>
      </c>
      <c r="P2095" s="6">
        <f t="shared" si="129"/>
        <v>66.826086956521735</v>
      </c>
      <c r="Q2095" t="s">
        <v>8325</v>
      </c>
      <c r="R2095" s="10" t="s">
        <v>8329</v>
      </c>
      <c r="S2095" s="14">
        <f t="shared" si="130"/>
        <v>41265.896203703705</v>
      </c>
      <c r="T2095" s="14">
        <f t="shared" si="131"/>
        <v>41205.854537037041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8"/>
        <v>120.54285714285714</v>
      </c>
      <c r="P2096" s="6">
        <f t="shared" si="129"/>
        <v>58.597222222222221</v>
      </c>
      <c r="Q2096" t="s">
        <v>8325</v>
      </c>
      <c r="R2096" s="10" t="s">
        <v>8329</v>
      </c>
      <c r="S2096" s="14">
        <f t="shared" si="130"/>
        <v>40973.125</v>
      </c>
      <c r="T2096" s="14">
        <f t="shared" si="131"/>
        <v>40939.02002314815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8"/>
        <v>100</v>
      </c>
      <c r="P2097" s="6">
        <f t="shared" si="129"/>
        <v>113.63636363636364</v>
      </c>
      <c r="Q2097" t="s">
        <v>8325</v>
      </c>
      <c r="R2097" s="10" t="s">
        <v>8329</v>
      </c>
      <c r="S2097" s="14">
        <f t="shared" si="130"/>
        <v>40818.733483796292</v>
      </c>
      <c r="T2097" s="14">
        <f t="shared" si="131"/>
        <v>40758.733483796292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8"/>
        <v>101.66666666666666</v>
      </c>
      <c r="P2098" s="6">
        <f t="shared" si="129"/>
        <v>43.571428571428569</v>
      </c>
      <c r="Q2098" t="s">
        <v>8325</v>
      </c>
      <c r="R2098" s="10" t="s">
        <v>8329</v>
      </c>
      <c r="S2098" s="14">
        <f t="shared" si="130"/>
        <v>41208.165972222225</v>
      </c>
      <c r="T2098" s="14">
        <f t="shared" si="131"/>
        <v>41192.758506944447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8"/>
        <v>100</v>
      </c>
      <c r="P2099" s="6">
        <f t="shared" si="129"/>
        <v>78.94736842105263</v>
      </c>
      <c r="Q2099" t="s">
        <v>8325</v>
      </c>
      <c r="R2099" s="10" t="s">
        <v>8329</v>
      </c>
      <c r="S2099" s="14">
        <f t="shared" si="130"/>
        <v>40878.626562500001</v>
      </c>
      <c r="T2099" s="14">
        <f t="shared" si="131"/>
        <v>40818.58489583333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8"/>
        <v>100.33333333333334</v>
      </c>
      <c r="P2100" s="6">
        <f t="shared" si="129"/>
        <v>188.125</v>
      </c>
      <c r="Q2100" t="s">
        <v>8325</v>
      </c>
      <c r="R2100" s="10" t="s">
        <v>8329</v>
      </c>
      <c r="S2100" s="14">
        <f t="shared" si="130"/>
        <v>40976.11383101852</v>
      </c>
      <c r="T2100" s="14">
        <f t="shared" si="131"/>
        <v>40946.11383101852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8"/>
        <v>132.36666666666667</v>
      </c>
      <c r="P2101" s="6">
        <f t="shared" si="129"/>
        <v>63.031746031746032</v>
      </c>
      <c r="Q2101" t="s">
        <v>8325</v>
      </c>
      <c r="R2101" s="10" t="s">
        <v>8329</v>
      </c>
      <c r="S2101" s="14">
        <f t="shared" si="130"/>
        <v>42187.152777777781</v>
      </c>
      <c r="T2101" s="14">
        <f t="shared" si="131"/>
        <v>42173.746342592596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8"/>
        <v>136.66666666666666</v>
      </c>
      <c r="P2102" s="6">
        <f t="shared" si="129"/>
        <v>30.37037037037037</v>
      </c>
      <c r="Q2102" t="s">
        <v>8325</v>
      </c>
      <c r="R2102" s="10" t="s">
        <v>8329</v>
      </c>
      <c r="S2102" s="14">
        <f t="shared" si="130"/>
        <v>41090.165972222225</v>
      </c>
      <c r="T2102" s="14">
        <f t="shared" si="131"/>
        <v>41074.834965277776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8"/>
        <v>113.25</v>
      </c>
      <c r="P2103" s="6">
        <f t="shared" si="129"/>
        <v>51.477272727272727</v>
      </c>
      <c r="Q2103" t="s">
        <v>8325</v>
      </c>
      <c r="R2103" s="10" t="s">
        <v>8329</v>
      </c>
      <c r="S2103" s="14">
        <f t="shared" si="130"/>
        <v>40952.149467592593</v>
      </c>
      <c r="T2103" s="14">
        <f t="shared" si="131"/>
        <v>40892.149467592593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8"/>
        <v>136</v>
      </c>
      <c r="P2104" s="6">
        <f t="shared" si="129"/>
        <v>35.789473684210527</v>
      </c>
      <c r="Q2104" t="s">
        <v>8325</v>
      </c>
      <c r="R2104" s="10" t="s">
        <v>8329</v>
      </c>
      <c r="S2104" s="14">
        <f t="shared" si="130"/>
        <v>40668.868611111109</v>
      </c>
      <c r="T2104" s="14">
        <f t="shared" si="131"/>
        <v>40638.868611111109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8"/>
        <v>146.12318374694613</v>
      </c>
      <c r="P2105" s="6">
        <f t="shared" si="129"/>
        <v>98.817391304347822</v>
      </c>
      <c r="Q2105" t="s">
        <v>8325</v>
      </c>
      <c r="R2105" s="10" t="s">
        <v>8329</v>
      </c>
      <c r="S2105" s="14">
        <f t="shared" si="130"/>
        <v>41222.7966087963</v>
      </c>
      <c r="T2105" s="14">
        <f t="shared" si="131"/>
        <v>41192.754942129628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8"/>
        <v>129.5</v>
      </c>
      <c r="P2106" s="6">
        <f t="shared" si="129"/>
        <v>28</v>
      </c>
      <c r="Q2106" t="s">
        <v>8325</v>
      </c>
      <c r="R2106" s="10" t="s">
        <v>8329</v>
      </c>
      <c r="S2106" s="14">
        <f t="shared" si="130"/>
        <v>41425</v>
      </c>
      <c r="T2106" s="14">
        <f t="shared" si="131"/>
        <v>41394.074467592596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8"/>
        <v>254</v>
      </c>
      <c r="P2107" s="6">
        <f t="shared" si="129"/>
        <v>51.313131313131315</v>
      </c>
      <c r="Q2107" t="s">
        <v>8325</v>
      </c>
      <c r="R2107" s="10" t="s">
        <v>8329</v>
      </c>
      <c r="S2107" s="14">
        <f t="shared" si="130"/>
        <v>41964.166666666672</v>
      </c>
      <c r="T2107" s="14">
        <f t="shared" si="131"/>
        <v>41951.788807870369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8"/>
        <v>107.04545454545456</v>
      </c>
      <c r="P2108" s="6">
        <f t="shared" si="129"/>
        <v>53.522727272727273</v>
      </c>
      <c r="Q2108" t="s">
        <v>8325</v>
      </c>
      <c r="R2108" s="10" t="s">
        <v>8329</v>
      </c>
      <c r="S2108" s="14">
        <f t="shared" si="130"/>
        <v>41300.21497685185</v>
      </c>
      <c r="T2108" s="14">
        <f t="shared" si="131"/>
        <v>41270.21497685185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8"/>
        <v>107.73299999999999</v>
      </c>
      <c r="P2109" s="6">
        <f t="shared" si="129"/>
        <v>37.149310344827583</v>
      </c>
      <c r="Q2109" t="s">
        <v>8325</v>
      </c>
      <c r="R2109" s="10" t="s">
        <v>8329</v>
      </c>
      <c r="S2109" s="14">
        <f t="shared" si="130"/>
        <v>41955.752233796295</v>
      </c>
      <c r="T2109" s="14">
        <f t="shared" si="131"/>
        <v>41934.71056712963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8"/>
        <v>107.31250000000001</v>
      </c>
      <c r="P2110" s="6">
        <f t="shared" si="129"/>
        <v>89.895287958115176</v>
      </c>
      <c r="Q2110" t="s">
        <v>8325</v>
      </c>
      <c r="R2110" s="10" t="s">
        <v>8329</v>
      </c>
      <c r="S2110" s="14">
        <f t="shared" si="130"/>
        <v>41162.163194444445</v>
      </c>
      <c r="T2110" s="14">
        <f t="shared" si="131"/>
        <v>41135.175694444442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8"/>
        <v>106.52500000000001</v>
      </c>
      <c r="P2111" s="6">
        <f t="shared" si="129"/>
        <v>106.52500000000001</v>
      </c>
      <c r="Q2111" t="s">
        <v>8325</v>
      </c>
      <c r="R2111" s="10" t="s">
        <v>8329</v>
      </c>
      <c r="S2111" s="14">
        <f t="shared" si="130"/>
        <v>42190.708530092597</v>
      </c>
      <c r="T2111" s="14">
        <f t="shared" si="131"/>
        <v>42160.708530092597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8"/>
        <v>100.35000000000001</v>
      </c>
      <c r="P2112" s="6">
        <f t="shared" si="129"/>
        <v>52.815789473684212</v>
      </c>
      <c r="Q2112" t="s">
        <v>8325</v>
      </c>
      <c r="R2112" s="10" t="s">
        <v>8329</v>
      </c>
      <c r="S2112" s="14">
        <f t="shared" si="130"/>
        <v>41787.207638888889</v>
      </c>
      <c r="T2112" s="14">
        <f t="shared" si="131"/>
        <v>41759.670937499999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8"/>
        <v>106.5</v>
      </c>
      <c r="P2113" s="6">
        <f t="shared" si="129"/>
        <v>54.615384615384613</v>
      </c>
      <c r="Q2113" t="s">
        <v>8325</v>
      </c>
      <c r="R2113" s="10" t="s">
        <v>8329</v>
      </c>
      <c r="S2113" s="14">
        <f t="shared" si="130"/>
        <v>40770.041666666664</v>
      </c>
      <c r="T2113" s="14">
        <f t="shared" si="131"/>
        <v>40703.197048611109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ref="O2114:O2177" si="132">E2114/D2114*100</f>
        <v>100</v>
      </c>
      <c r="P2114" s="6">
        <f t="shared" ref="P2114:P2177" si="133">AVERAGE(E2114/L2114)</f>
        <v>27.272727272727273</v>
      </c>
      <c r="Q2114" t="s">
        <v>8325</v>
      </c>
      <c r="R2114" s="10" t="s">
        <v>8329</v>
      </c>
      <c r="S2114" s="14">
        <f t="shared" ref="S2114:S2177" si="134">(((I2114/60)/60)/24)+DATE(1970,1,1)</f>
        <v>41379.928159722222</v>
      </c>
      <c r="T2114" s="14">
        <f t="shared" ref="T2114:T2177" si="135">(((J2114/60)/60)/24)+DATE(1970,1,1)</f>
        <v>41365.928159722222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si="132"/>
        <v>104.85714285714285</v>
      </c>
      <c r="P2115" s="6">
        <f t="shared" si="133"/>
        <v>68.598130841121488</v>
      </c>
      <c r="Q2115" t="s">
        <v>8325</v>
      </c>
      <c r="R2115" s="10" t="s">
        <v>8329</v>
      </c>
      <c r="S2115" s="14">
        <f t="shared" si="134"/>
        <v>41905.86546296296</v>
      </c>
      <c r="T2115" s="14">
        <f t="shared" si="135"/>
        <v>41870.86546296296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2"/>
        <v>104.69999999999999</v>
      </c>
      <c r="P2116" s="6">
        <f t="shared" si="133"/>
        <v>35.612244897959187</v>
      </c>
      <c r="Q2116" t="s">
        <v>8325</v>
      </c>
      <c r="R2116" s="10" t="s">
        <v>8329</v>
      </c>
      <c r="S2116" s="14">
        <f t="shared" si="134"/>
        <v>40521.207638888889</v>
      </c>
      <c r="T2116" s="14">
        <f t="shared" si="135"/>
        <v>40458.815625000003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2"/>
        <v>225.66666666666669</v>
      </c>
      <c r="P2117" s="6">
        <f t="shared" si="133"/>
        <v>94.027777777777771</v>
      </c>
      <c r="Q2117" t="s">
        <v>8325</v>
      </c>
      <c r="R2117" s="10" t="s">
        <v>8329</v>
      </c>
      <c r="S2117" s="14">
        <f t="shared" si="134"/>
        <v>40594.081030092595</v>
      </c>
      <c r="T2117" s="14">
        <f t="shared" si="135"/>
        <v>40564.081030092595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2"/>
        <v>100.90416666666667</v>
      </c>
      <c r="P2118" s="6">
        <f t="shared" si="133"/>
        <v>526.45652173913038</v>
      </c>
      <c r="Q2118" t="s">
        <v>8325</v>
      </c>
      <c r="R2118" s="10" t="s">
        <v>8329</v>
      </c>
      <c r="S2118" s="14">
        <f t="shared" si="134"/>
        <v>41184.777812500004</v>
      </c>
      <c r="T2118" s="14">
        <f t="shared" si="135"/>
        <v>41136.777812500004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2"/>
        <v>147.75</v>
      </c>
      <c r="P2119" s="6">
        <f t="shared" si="133"/>
        <v>50.657142857142858</v>
      </c>
      <c r="Q2119" t="s">
        <v>8325</v>
      </c>
      <c r="R2119" s="10" t="s">
        <v>8329</v>
      </c>
      <c r="S2119" s="14">
        <f t="shared" si="134"/>
        <v>42304.207638888889</v>
      </c>
      <c r="T2119" s="14">
        <f t="shared" si="135"/>
        <v>42290.059594907405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2"/>
        <v>134.61099999999999</v>
      </c>
      <c r="P2120" s="6">
        <f t="shared" si="133"/>
        <v>79.182941176470578</v>
      </c>
      <c r="Q2120" t="s">
        <v>8325</v>
      </c>
      <c r="R2120" s="10" t="s">
        <v>8329</v>
      </c>
      <c r="S2120" s="14">
        <f t="shared" si="134"/>
        <v>40748.839537037034</v>
      </c>
      <c r="T2120" s="14">
        <f t="shared" si="135"/>
        <v>40718.839537037034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2"/>
        <v>100.75</v>
      </c>
      <c r="P2121" s="6">
        <f t="shared" si="133"/>
        <v>91.590909090909093</v>
      </c>
      <c r="Q2121" t="s">
        <v>8325</v>
      </c>
      <c r="R2121" s="10" t="s">
        <v>8329</v>
      </c>
      <c r="S2121" s="14">
        <f t="shared" si="134"/>
        <v>41137.130150462966</v>
      </c>
      <c r="T2121" s="14">
        <f t="shared" si="135"/>
        <v>41107.130150462966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2"/>
        <v>100.880375</v>
      </c>
      <c r="P2122" s="6">
        <f t="shared" si="133"/>
        <v>116.96275362318841</v>
      </c>
      <c r="Q2122" t="s">
        <v>8325</v>
      </c>
      <c r="R2122" s="10" t="s">
        <v>8329</v>
      </c>
      <c r="S2122" s="14">
        <f t="shared" si="134"/>
        <v>41640.964537037034</v>
      </c>
      <c r="T2122" s="14">
        <f t="shared" si="135"/>
        <v>41591.964537037034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2"/>
        <v>0.56800000000000006</v>
      </c>
      <c r="P2123" s="6">
        <f t="shared" si="133"/>
        <v>28.4</v>
      </c>
      <c r="Q2123" t="s">
        <v>8333</v>
      </c>
      <c r="R2123" s="10" t="s">
        <v>8334</v>
      </c>
      <c r="S2123" s="14">
        <f t="shared" si="134"/>
        <v>42746.7424537037</v>
      </c>
      <c r="T2123" s="14">
        <f t="shared" si="135"/>
        <v>42716.7424537037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2"/>
        <v>0.38750000000000001</v>
      </c>
      <c r="P2124" s="6">
        <f t="shared" si="133"/>
        <v>103.33333333333333</v>
      </c>
      <c r="Q2124" t="s">
        <v>8333</v>
      </c>
      <c r="R2124" s="10" t="s">
        <v>8334</v>
      </c>
      <c r="S2124" s="14">
        <f t="shared" si="134"/>
        <v>42742.300567129627</v>
      </c>
      <c r="T2124" s="14">
        <f t="shared" si="135"/>
        <v>42712.300567129627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2"/>
        <v>10</v>
      </c>
      <c r="P2125" s="6">
        <f t="shared" si="133"/>
        <v>10</v>
      </c>
      <c r="Q2125" t="s">
        <v>8333</v>
      </c>
      <c r="R2125" s="10" t="s">
        <v>8334</v>
      </c>
      <c r="S2125" s="14">
        <f t="shared" si="134"/>
        <v>40252.290972222225</v>
      </c>
      <c r="T2125" s="14">
        <f t="shared" si="135"/>
        <v>40198.424849537041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2"/>
        <v>10.454545454545453</v>
      </c>
      <c r="P2126" s="6">
        <f t="shared" si="133"/>
        <v>23</v>
      </c>
      <c r="Q2126" t="s">
        <v>8333</v>
      </c>
      <c r="R2126" s="10" t="s">
        <v>8334</v>
      </c>
      <c r="S2126" s="14">
        <f t="shared" si="134"/>
        <v>40512.208333333336</v>
      </c>
      <c r="T2126" s="14">
        <f t="shared" si="135"/>
        <v>40464.028182870366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2"/>
        <v>1.4200000000000002</v>
      </c>
      <c r="P2127" s="6">
        <f t="shared" si="133"/>
        <v>31.555555555555557</v>
      </c>
      <c r="Q2127" t="s">
        <v>8333</v>
      </c>
      <c r="R2127" s="10" t="s">
        <v>8334</v>
      </c>
      <c r="S2127" s="14">
        <f t="shared" si="134"/>
        <v>42221.023530092592</v>
      </c>
      <c r="T2127" s="14">
        <f t="shared" si="135"/>
        <v>42191.023530092592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2"/>
        <v>0.05</v>
      </c>
      <c r="P2128" s="6">
        <f t="shared" si="133"/>
        <v>5</v>
      </c>
      <c r="Q2128" t="s">
        <v>8333</v>
      </c>
      <c r="R2128" s="10" t="s">
        <v>8334</v>
      </c>
      <c r="S2128" s="14">
        <f t="shared" si="134"/>
        <v>41981.973229166666</v>
      </c>
      <c r="T2128" s="14">
        <f t="shared" si="135"/>
        <v>41951.973229166666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2"/>
        <v>28.842857142857142</v>
      </c>
      <c r="P2129" s="6">
        <f t="shared" si="133"/>
        <v>34.220338983050844</v>
      </c>
      <c r="Q2129" t="s">
        <v>8333</v>
      </c>
      <c r="R2129" s="10" t="s">
        <v>8334</v>
      </c>
      <c r="S2129" s="14">
        <f t="shared" si="134"/>
        <v>42075.463692129633</v>
      </c>
      <c r="T2129" s="14">
        <f t="shared" si="135"/>
        <v>42045.50535879629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2"/>
        <v>0.16666666666666669</v>
      </c>
      <c r="P2130" s="6">
        <f t="shared" si="133"/>
        <v>25</v>
      </c>
      <c r="Q2130" t="s">
        <v>8333</v>
      </c>
      <c r="R2130" s="10" t="s">
        <v>8334</v>
      </c>
      <c r="S2130" s="14">
        <f t="shared" si="134"/>
        <v>41903.772789351853</v>
      </c>
      <c r="T2130" s="14">
        <f t="shared" si="135"/>
        <v>41843.772789351853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2"/>
        <v>11.799999999999999</v>
      </c>
      <c r="P2131" s="6">
        <f t="shared" si="133"/>
        <v>19.666666666666668</v>
      </c>
      <c r="Q2131" t="s">
        <v>8333</v>
      </c>
      <c r="R2131" s="10" t="s">
        <v>8334</v>
      </c>
      <c r="S2131" s="14">
        <f t="shared" si="134"/>
        <v>42439.024305555555</v>
      </c>
      <c r="T2131" s="14">
        <f t="shared" si="135"/>
        <v>42409.024305555555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2"/>
        <v>0.20238095238095236</v>
      </c>
      <c r="P2132" s="6">
        <f t="shared" si="133"/>
        <v>21.25</v>
      </c>
      <c r="Q2132" t="s">
        <v>8333</v>
      </c>
      <c r="R2132" s="10" t="s">
        <v>8334</v>
      </c>
      <c r="S2132" s="14">
        <f t="shared" si="134"/>
        <v>41867.086377314816</v>
      </c>
      <c r="T2132" s="14">
        <f t="shared" si="135"/>
        <v>41832.086377314816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2"/>
        <v>5</v>
      </c>
      <c r="P2133" s="6">
        <f t="shared" si="133"/>
        <v>8.3333333333333339</v>
      </c>
      <c r="Q2133" t="s">
        <v>8333</v>
      </c>
      <c r="R2133" s="10" t="s">
        <v>8334</v>
      </c>
      <c r="S2133" s="14">
        <f t="shared" si="134"/>
        <v>42197.207071759258</v>
      </c>
      <c r="T2133" s="14">
        <f t="shared" si="135"/>
        <v>42167.207071759258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2"/>
        <v>2.1129899999999995</v>
      </c>
      <c r="P2134" s="6">
        <f t="shared" si="133"/>
        <v>21.34333333333333</v>
      </c>
      <c r="Q2134" t="s">
        <v>8333</v>
      </c>
      <c r="R2134" s="10" t="s">
        <v>8334</v>
      </c>
      <c r="S2134" s="14">
        <f t="shared" si="134"/>
        <v>41673.487175925926</v>
      </c>
      <c r="T2134" s="14">
        <f t="shared" si="135"/>
        <v>41643.487175925926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2"/>
        <v>1.6</v>
      </c>
      <c r="P2135" s="6">
        <f t="shared" si="133"/>
        <v>5.333333333333333</v>
      </c>
      <c r="Q2135" t="s">
        <v>8333</v>
      </c>
      <c r="R2135" s="10" t="s">
        <v>8334</v>
      </c>
      <c r="S2135" s="14">
        <f t="shared" si="134"/>
        <v>40657.290972222225</v>
      </c>
      <c r="T2135" s="14">
        <f t="shared" si="135"/>
        <v>40619.097210648149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2"/>
        <v>1.7333333333333332</v>
      </c>
      <c r="P2136" s="6">
        <f t="shared" si="133"/>
        <v>34.666666666666664</v>
      </c>
      <c r="Q2136" t="s">
        <v>8333</v>
      </c>
      <c r="R2136" s="10" t="s">
        <v>8334</v>
      </c>
      <c r="S2136" s="14">
        <f t="shared" si="134"/>
        <v>41391.886469907404</v>
      </c>
      <c r="T2136" s="14">
        <f t="shared" si="135"/>
        <v>41361.886469907404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2"/>
        <v>9.56</v>
      </c>
      <c r="P2137" s="6">
        <f t="shared" si="133"/>
        <v>21.727272727272727</v>
      </c>
      <c r="Q2137" t="s">
        <v>8333</v>
      </c>
      <c r="R2137" s="10" t="s">
        <v>8334</v>
      </c>
      <c r="S2137" s="14">
        <f t="shared" si="134"/>
        <v>41186.963344907403</v>
      </c>
      <c r="T2137" s="14">
        <f t="shared" si="135"/>
        <v>41156.963344907403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2"/>
        <v>5.9612499999999999E-2</v>
      </c>
      <c r="P2138" s="6">
        <f t="shared" si="133"/>
        <v>11.922499999999999</v>
      </c>
      <c r="Q2138" t="s">
        <v>8333</v>
      </c>
      <c r="R2138" s="10" t="s">
        <v>8334</v>
      </c>
      <c r="S2138" s="14">
        <f t="shared" si="134"/>
        <v>41566.509097222224</v>
      </c>
      <c r="T2138" s="14">
        <f t="shared" si="135"/>
        <v>41536.509097222224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2"/>
        <v>28.405999999999999</v>
      </c>
      <c r="P2139" s="6">
        <f t="shared" si="133"/>
        <v>26.59737827715356</v>
      </c>
      <c r="Q2139" t="s">
        <v>8333</v>
      </c>
      <c r="R2139" s="10" t="s">
        <v>8334</v>
      </c>
      <c r="S2139" s="14">
        <f t="shared" si="134"/>
        <v>41978.771168981482</v>
      </c>
      <c r="T2139" s="14">
        <f t="shared" si="135"/>
        <v>41948.771168981482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2"/>
        <v>12.8</v>
      </c>
      <c r="P2140" s="6">
        <f t="shared" si="133"/>
        <v>10.666666666666666</v>
      </c>
      <c r="Q2140" t="s">
        <v>8333</v>
      </c>
      <c r="R2140" s="10" t="s">
        <v>8334</v>
      </c>
      <c r="S2140" s="14">
        <f t="shared" si="134"/>
        <v>41587.054849537039</v>
      </c>
      <c r="T2140" s="14">
        <f t="shared" si="135"/>
        <v>41557.013182870374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2"/>
        <v>5.42</v>
      </c>
      <c r="P2141" s="6">
        <f t="shared" si="133"/>
        <v>29.035714285714285</v>
      </c>
      <c r="Q2141" t="s">
        <v>8333</v>
      </c>
      <c r="R2141" s="10" t="s">
        <v>8334</v>
      </c>
      <c r="S2141" s="14">
        <f t="shared" si="134"/>
        <v>42677.750092592592</v>
      </c>
      <c r="T2141" s="14">
        <f t="shared" si="135"/>
        <v>42647.750092592592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2"/>
        <v>0.11199999999999999</v>
      </c>
      <c r="P2142" s="6">
        <f t="shared" si="133"/>
        <v>50.909090909090907</v>
      </c>
      <c r="Q2142" t="s">
        <v>8333</v>
      </c>
      <c r="R2142" s="10" t="s">
        <v>8334</v>
      </c>
      <c r="S2142" s="14">
        <f t="shared" si="134"/>
        <v>41285.833611111113</v>
      </c>
      <c r="T2142" s="14">
        <f t="shared" si="135"/>
        <v>41255.833611111113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2"/>
        <v>0</v>
      </c>
      <c r="P2143" s="6" t="e">
        <f t="shared" si="133"/>
        <v>#DIV/0!</v>
      </c>
      <c r="Q2143" t="s">
        <v>8333</v>
      </c>
      <c r="R2143" s="10" t="s">
        <v>8334</v>
      </c>
      <c r="S2143" s="14">
        <f t="shared" si="134"/>
        <v>41957.277303240742</v>
      </c>
      <c r="T2143" s="14">
        <f t="shared" si="135"/>
        <v>41927.235636574071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2"/>
        <v>5.7238095238095239</v>
      </c>
      <c r="P2144" s="6">
        <f t="shared" si="133"/>
        <v>50.083333333333336</v>
      </c>
      <c r="Q2144" t="s">
        <v>8333</v>
      </c>
      <c r="R2144" s="10" t="s">
        <v>8334</v>
      </c>
      <c r="S2144" s="14">
        <f t="shared" si="134"/>
        <v>42368.701504629629</v>
      </c>
      <c r="T2144" s="14">
        <f t="shared" si="135"/>
        <v>42340.701504629629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2"/>
        <v>11.25</v>
      </c>
      <c r="P2145" s="6">
        <f t="shared" si="133"/>
        <v>45</v>
      </c>
      <c r="Q2145" t="s">
        <v>8333</v>
      </c>
      <c r="R2145" s="10" t="s">
        <v>8334</v>
      </c>
      <c r="S2145" s="14">
        <f t="shared" si="134"/>
        <v>40380.791666666664</v>
      </c>
      <c r="T2145" s="14">
        <f t="shared" si="135"/>
        <v>40332.886712962965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2"/>
        <v>1.7098591549295776</v>
      </c>
      <c r="P2146" s="6">
        <f t="shared" si="133"/>
        <v>25.291666666666668</v>
      </c>
      <c r="Q2146" t="s">
        <v>8333</v>
      </c>
      <c r="R2146" s="10" t="s">
        <v>8334</v>
      </c>
      <c r="S2146" s="14">
        <f t="shared" si="134"/>
        <v>41531.546759259261</v>
      </c>
      <c r="T2146" s="14">
        <f t="shared" si="135"/>
        <v>41499.546759259261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2"/>
        <v>30.433333333333334</v>
      </c>
      <c r="P2147" s="6">
        <f t="shared" si="133"/>
        <v>51.292134831460672</v>
      </c>
      <c r="Q2147" t="s">
        <v>8333</v>
      </c>
      <c r="R2147" s="10" t="s">
        <v>8334</v>
      </c>
      <c r="S2147" s="14">
        <f t="shared" si="134"/>
        <v>41605.279097222221</v>
      </c>
      <c r="T2147" s="14">
        <f t="shared" si="135"/>
        <v>41575.237430555557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2"/>
        <v>0.02</v>
      </c>
      <c r="P2148" s="6">
        <f t="shared" si="133"/>
        <v>1</v>
      </c>
      <c r="Q2148" t="s">
        <v>8333</v>
      </c>
      <c r="R2148" s="10" t="s">
        <v>8334</v>
      </c>
      <c r="S2148" s="14">
        <f t="shared" si="134"/>
        <v>42411.679513888885</v>
      </c>
      <c r="T2148" s="14">
        <f t="shared" si="135"/>
        <v>42397.679513888885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2"/>
        <v>0.69641025641025645</v>
      </c>
      <c r="P2149" s="6">
        <f t="shared" si="133"/>
        <v>49.381818181818183</v>
      </c>
      <c r="Q2149" t="s">
        <v>8333</v>
      </c>
      <c r="R2149" s="10" t="s">
        <v>8334</v>
      </c>
      <c r="S2149" s="14">
        <f t="shared" si="134"/>
        <v>41959.337361111116</v>
      </c>
      <c r="T2149" s="14">
        <f t="shared" si="135"/>
        <v>41927.295694444445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2"/>
        <v>2</v>
      </c>
      <c r="P2150" s="6">
        <f t="shared" si="133"/>
        <v>1</v>
      </c>
      <c r="Q2150" t="s">
        <v>8333</v>
      </c>
      <c r="R2150" s="10" t="s">
        <v>8334</v>
      </c>
      <c r="S2150" s="14">
        <f t="shared" si="134"/>
        <v>42096.691921296297</v>
      </c>
      <c r="T2150" s="14">
        <f t="shared" si="135"/>
        <v>42066.733587962968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2"/>
        <v>0</v>
      </c>
      <c r="P2151" s="6" t="e">
        <f t="shared" si="133"/>
        <v>#DIV/0!</v>
      </c>
      <c r="Q2151" t="s">
        <v>8333</v>
      </c>
      <c r="R2151" s="10" t="s">
        <v>8334</v>
      </c>
      <c r="S2151" s="14">
        <f t="shared" si="134"/>
        <v>40390</v>
      </c>
      <c r="T2151" s="14">
        <f t="shared" si="135"/>
        <v>40355.024953703702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2"/>
        <v>0.80999999999999994</v>
      </c>
      <c r="P2152" s="6">
        <f t="shared" si="133"/>
        <v>101.25</v>
      </c>
      <c r="Q2152" t="s">
        <v>8333</v>
      </c>
      <c r="R2152" s="10" t="s">
        <v>8334</v>
      </c>
      <c r="S2152" s="14">
        <f t="shared" si="134"/>
        <v>42564.284710648149</v>
      </c>
      <c r="T2152" s="14">
        <f t="shared" si="135"/>
        <v>42534.284710648149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2"/>
        <v>0.26222222222222225</v>
      </c>
      <c r="P2153" s="6">
        <f t="shared" si="133"/>
        <v>19.666666666666668</v>
      </c>
      <c r="Q2153" t="s">
        <v>8333</v>
      </c>
      <c r="R2153" s="10" t="s">
        <v>8334</v>
      </c>
      <c r="S2153" s="14">
        <f t="shared" si="134"/>
        <v>42550.847384259265</v>
      </c>
      <c r="T2153" s="14">
        <f t="shared" si="135"/>
        <v>42520.847384259265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2"/>
        <v>0.16666666666666669</v>
      </c>
      <c r="P2154" s="6">
        <f t="shared" si="133"/>
        <v>12.5</v>
      </c>
      <c r="Q2154" t="s">
        <v>8333</v>
      </c>
      <c r="R2154" s="10" t="s">
        <v>8334</v>
      </c>
      <c r="S2154" s="14">
        <f t="shared" si="134"/>
        <v>41713.790613425925</v>
      </c>
      <c r="T2154" s="14">
        <f t="shared" si="135"/>
        <v>41683.832280092596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2"/>
        <v>9.124454880912446E-3</v>
      </c>
      <c r="P2155" s="6">
        <f t="shared" si="133"/>
        <v>8.5</v>
      </c>
      <c r="Q2155" t="s">
        <v>8333</v>
      </c>
      <c r="R2155" s="10" t="s">
        <v>8334</v>
      </c>
      <c r="S2155" s="14">
        <f t="shared" si="134"/>
        <v>42014.332638888889</v>
      </c>
      <c r="T2155" s="14">
        <f t="shared" si="135"/>
        <v>41974.911087962959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2"/>
        <v>0.8</v>
      </c>
      <c r="P2156" s="6">
        <f t="shared" si="133"/>
        <v>1</v>
      </c>
      <c r="Q2156" t="s">
        <v>8333</v>
      </c>
      <c r="R2156" s="10" t="s">
        <v>8334</v>
      </c>
      <c r="S2156" s="14">
        <f t="shared" si="134"/>
        <v>41667.632256944446</v>
      </c>
      <c r="T2156" s="14">
        <f t="shared" si="135"/>
        <v>41647.632256944446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2"/>
        <v>2.2999999999999998</v>
      </c>
      <c r="P2157" s="6">
        <f t="shared" si="133"/>
        <v>23</v>
      </c>
      <c r="Q2157" t="s">
        <v>8333</v>
      </c>
      <c r="R2157" s="10" t="s">
        <v>8334</v>
      </c>
      <c r="S2157" s="14">
        <f t="shared" si="134"/>
        <v>42460.70584490741</v>
      </c>
      <c r="T2157" s="14">
        <f t="shared" si="135"/>
        <v>42430.747511574074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2"/>
        <v>2.6660714285714282</v>
      </c>
      <c r="P2158" s="6">
        <f t="shared" si="133"/>
        <v>17.987951807228917</v>
      </c>
      <c r="Q2158" t="s">
        <v>8333</v>
      </c>
      <c r="R2158" s="10" t="s">
        <v>8334</v>
      </c>
      <c r="S2158" s="14">
        <f t="shared" si="134"/>
        <v>41533.85423611111</v>
      </c>
      <c r="T2158" s="14">
        <f t="shared" si="135"/>
        <v>41488.85423611111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2"/>
        <v>28.192</v>
      </c>
      <c r="P2159" s="6">
        <f t="shared" si="133"/>
        <v>370.94736842105266</v>
      </c>
      <c r="Q2159" t="s">
        <v>8333</v>
      </c>
      <c r="R2159" s="10" t="s">
        <v>8334</v>
      </c>
      <c r="S2159" s="14">
        <f t="shared" si="134"/>
        <v>42727.332638888889</v>
      </c>
      <c r="T2159" s="14">
        <f t="shared" si="135"/>
        <v>42694.98128472222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2"/>
        <v>6.5900366666666672</v>
      </c>
      <c r="P2160" s="6">
        <f t="shared" si="133"/>
        <v>63.569485530546629</v>
      </c>
      <c r="Q2160" t="s">
        <v>8333</v>
      </c>
      <c r="R2160" s="10" t="s">
        <v>8334</v>
      </c>
      <c r="S2160" s="14">
        <f t="shared" si="134"/>
        <v>41309.853865740741</v>
      </c>
      <c r="T2160" s="14">
        <f t="shared" si="135"/>
        <v>41264.853865740741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2"/>
        <v>0.72222222222222221</v>
      </c>
      <c r="P2161" s="6">
        <f t="shared" si="133"/>
        <v>13</v>
      </c>
      <c r="Q2161" t="s">
        <v>8333</v>
      </c>
      <c r="R2161" s="10" t="s">
        <v>8334</v>
      </c>
      <c r="S2161" s="14">
        <f t="shared" si="134"/>
        <v>40740.731180555551</v>
      </c>
      <c r="T2161" s="14">
        <f t="shared" si="135"/>
        <v>40710.731180555551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2"/>
        <v>0.85000000000000009</v>
      </c>
      <c r="P2162" s="6">
        <f t="shared" si="133"/>
        <v>5.3125</v>
      </c>
      <c r="Q2162" t="s">
        <v>8333</v>
      </c>
      <c r="R2162" s="10" t="s">
        <v>8334</v>
      </c>
      <c r="S2162" s="14">
        <f t="shared" si="134"/>
        <v>41048.711863425924</v>
      </c>
      <c r="T2162" s="14">
        <f t="shared" si="135"/>
        <v>41018.711863425924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2"/>
        <v>115.75</v>
      </c>
      <c r="P2163" s="6">
        <f t="shared" si="133"/>
        <v>35.615384615384613</v>
      </c>
      <c r="Q2163" t="s">
        <v>8325</v>
      </c>
      <c r="R2163" s="10" t="s">
        <v>8326</v>
      </c>
      <c r="S2163" s="14">
        <f t="shared" si="134"/>
        <v>42270.852534722217</v>
      </c>
      <c r="T2163" s="14">
        <f t="shared" si="135"/>
        <v>42240.852534722217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2"/>
        <v>112.26666666666667</v>
      </c>
      <c r="P2164" s="6">
        <f t="shared" si="133"/>
        <v>87.103448275862064</v>
      </c>
      <c r="Q2164" t="s">
        <v>8325</v>
      </c>
      <c r="R2164" s="10" t="s">
        <v>8326</v>
      </c>
      <c r="S2164" s="14">
        <f t="shared" si="134"/>
        <v>41844.766099537039</v>
      </c>
      <c r="T2164" s="14">
        <f t="shared" si="135"/>
        <v>41813.766099537039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2"/>
        <v>132.20000000000002</v>
      </c>
      <c r="P2165" s="6">
        <f t="shared" si="133"/>
        <v>75.11363636363636</v>
      </c>
      <c r="Q2165" t="s">
        <v>8325</v>
      </c>
      <c r="R2165" s="10" t="s">
        <v>8326</v>
      </c>
      <c r="S2165" s="14">
        <f t="shared" si="134"/>
        <v>42163.159722222219</v>
      </c>
      <c r="T2165" s="14">
        <f t="shared" si="135"/>
        <v>42111.899537037039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2"/>
        <v>102.63636363636364</v>
      </c>
      <c r="P2166" s="6">
        <f t="shared" si="133"/>
        <v>68.01204819277109</v>
      </c>
      <c r="Q2166" t="s">
        <v>8325</v>
      </c>
      <c r="R2166" s="10" t="s">
        <v>8326</v>
      </c>
      <c r="S2166" s="14">
        <f t="shared" si="134"/>
        <v>42546.165972222225</v>
      </c>
      <c r="T2166" s="14">
        <f t="shared" si="135"/>
        <v>42515.71775462963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2"/>
        <v>138.64000000000001</v>
      </c>
      <c r="P2167" s="6">
        <f t="shared" si="133"/>
        <v>29.623931623931625</v>
      </c>
      <c r="Q2167" t="s">
        <v>8325</v>
      </c>
      <c r="R2167" s="10" t="s">
        <v>8326</v>
      </c>
      <c r="S2167" s="14">
        <f t="shared" si="134"/>
        <v>42468.625405092593</v>
      </c>
      <c r="T2167" s="14">
        <f t="shared" si="135"/>
        <v>42438.667071759264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2"/>
        <v>146.6</v>
      </c>
      <c r="P2168" s="6">
        <f t="shared" si="133"/>
        <v>91.625</v>
      </c>
      <c r="Q2168" t="s">
        <v>8325</v>
      </c>
      <c r="R2168" s="10" t="s">
        <v>8326</v>
      </c>
      <c r="S2168" s="14">
        <f t="shared" si="134"/>
        <v>41978.879837962959</v>
      </c>
      <c r="T2168" s="14">
        <f t="shared" si="135"/>
        <v>41933.838171296295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2"/>
        <v>120</v>
      </c>
      <c r="P2169" s="6">
        <f t="shared" si="133"/>
        <v>22.5</v>
      </c>
      <c r="Q2169" t="s">
        <v>8325</v>
      </c>
      <c r="R2169" s="10" t="s">
        <v>8326</v>
      </c>
      <c r="S2169" s="14">
        <f t="shared" si="134"/>
        <v>41167.066400462965</v>
      </c>
      <c r="T2169" s="14">
        <f t="shared" si="135"/>
        <v>41153.066400462965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2"/>
        <v>121.5816111111111</v>
      </c>
      <c r="P2170" s="6">
        <f t="shared" si="133"/>
        <v>64.366735294117646</v>
      </c>
      <c r="Q2170" t="s">
        <v>8325</v>
      </c>
      <c r="R2170" s="10" t="s">
        <v>8326</v>
      </c>
      <c r="S2170" s="14">
        <f t="shared" si="134"/>
        <v>42776.208333333328</v>
      </c>
      <c r="T2170" s="14">
        <f t="shared" si="135"/>
        <v>42745.600243055553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2"/>
        <v>100</v>
      </c>
      <c r="P2171" s="6">
        <f t="shared" si="133"/>
        <v>21.857142857142858</v>
      </c>
      <c r="Q2171" t="s">
        <v>8325</v>
      </c>
      <c r="R2171" s="10" t="s">
        <v>8326</v>
      </c>
      <c r="S2171" s="14">
        <f t="shared" si="134"/>
        <v>42796.700821759259</v>
      </c>
      <c r="T2171" s="14">
        <f t="shared" si="135"/>
        <v>42793.700821759259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2"/>
        <v>180.85714285714286</v>
      </c>
      <c r="P2172" s="6">
        <f t="shared" si="133"/>
        <v>33.315789473684212</v>
      </c>
      <c r="Q2172" t="s">
        <v>8325</v>
      </c>
      <c r="R2172" s="10" t="s">
        <v>8326</v>
      </c>
      <c r="S2172" s="14">
        <f t="shared" si="134"/>
        <v>42238.750254629631</v>
      </c>
      <c r="T2172" s="14">
        <f t="shared" si="135"/>
        <v>42198.750254629631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2"/>
        <v>106.075</v>
      </c>
      <c r="P2173" s="6">
        <f t="shared" si="133"/>
        <v>90.276595744680847</v>
      </c>
      <c r="Q2173" t="s">
        <v>8325</v>
      </c>
      <c r="R2173" s="10" t="s">
        <v>8326</v>
      </c>
      <c r="S2173" s="14">
        <f t="shared" si="134"/>
        <v>42177.208333333328</v>
      </c>
      <c r="T2173" s="14">
        <f t="shared" si="135"/>
        <v>42141.95711805555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2"/>
        <v>100</v>
      </c>
      <c r="P2174" s="6">
        <f t="shared" si="133"/>
        <v>76.92307692307692</v>
      </c>
      <c r="Q2174" t="s">
        <v>8325</v>
      </c>
      <c r="R2174" s="10" t="s">
        <v>8326</v>
      </c>
      <c r="S2174" s="14">
        <f t="shared" si="134"/>
        <v>42112.580092592587</v>
      </c>
      <c r="T2174" s="14">
        <f t="shared" si="135"/>
        <v>42082.580092592587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2"/>
        <v>126.92857142857143</v>
      </c>
      <c r="P2175" s="6">
        <f t="shared" si="133"/>
        <v>59.233333333333334</v>
      </c>
      <c r="Q2175" t="s">
        <v>8325</v>
      </c>
      <c r="R2175" s="10" t="s">
        <v>8326</v>
      </c>
      <c r="S2175" s="14">
        <f t="shared" si="134"/>
        <v>41527.165972222225</v>
      </c>
      <c r="T2175" s="14">
        <f t="shared" si="135"/>
        <v>41495.692627314813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2"/>
        <v>102.97499999999999</v>
      </c>
      <c r="P2176" s="6">
        <f t="shared" si="133"/>
        <v>65.38095238095238</v>
      </c>
      <c r="Q2176" t="s">
        <v>8325</v>
      </c>
      <c r="R2176" s="10" t="s">
        <v>8326</v>
      </c>
      <c r="S2176" s="14">
        <f t="shared" si="134"/>
        <v>42495.542905092589</v>
      </c>
      <c r="T2176" s="14">
        <f t="shared" si="135"/>
        <v>42465.542905092589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2"/>
        <v>250</v>
      </c>
      <c r="P2177" s="6">
        <f t="shared" si="133"/>
        <v>67.307692307692307</v>
      </c>
      <c r="Q2177" t="s">
        <v>8325</v>
      </c>
      <c r="R2177" s="10" t="s">
        <v>8326</v>
      </c>
      <c r="S2177" s="14">
        <f t="shared" si="134"/>
        <v>42572.009097222224</v>
      </c>
      <c r="T2177" s="14">
        <f t="shared" si="135"/>
        <v>42565.009097222224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ref="O2178:O2241" si="136">E2178/D2178*100</f>
        <v>126.02</v>
      </c>
      <c r="P2178" s="6">
        <f t="shared" ref="P2178:P2241" si="137">AVERAGE(E2178/L2178)</f>
        <v>88.74647887323944</v>
      </c>
      <c r="Q2178" t="s">
        <v>8325</v>
      </c>
      <c r="R2178" s="10" t="s">
        <v>8326</v>
      </c>
      <c r="S2178" s="14">
        <f t="shared" ref="S2178:S2241" si="138">(((I2178/60)/60)/24)+DATE(1970,1,1)</f>
        <v>42126.633206018523</v>
      </c>
      <c r="T2178" s="14">
        <f t="shared" ref="T2178:T2241" si="139">(((J2178/60)/60)/24)+DATE(1970,1,1)</f>
        <v>42096.633206018523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si="136"/>
        <v>100.12</v>
      </c>
      <c r="P2179" s="6">
        <f t="shared" si="137"/>
        <v>65.868421052631575</v>
      </c>
      <c r="Q2179" t="s">
        <v>8325</v>
      </c>
      <c r="R2179" s="10" t="s">
        <v>8326</v>
      </c>
      <c r="S2179" s="14">
        <f t="shared" si="138"/>
        <v>42527.250775462962</v>
      </c>
      <c r="T2179" s="14">
        <f t="shared" si="139"/>
        <v>42502.250775462962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6"/>
        <v>138.64000000000001</v>
      </c>
      <c r="P2180" s="6">
        <f t="shared" si="137"/>
        <v>40.349243306169967</v>
      </c>
      <c r="Q2180" t="s">
        <v>8325</v>
      </c>
      <c r="R2180" s="10" t="s">
        <v>8326</v>
      </c>
      <c r="S2180" s="14">
        <f t="shared" si="138"/>
        <v>42753.63653935185</v>
      </c>
      <c r="T2180" s="14">
        <f t="shared" si="139"/>
        <v>42723.63653935185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6"/>
        <v>161.4</v>
      </c>
      <c r="P2181" s="6">
        <f t="shared" si="137"/>
        <v>76.857142857142861</v>
      </c>
      <c r="Q2181" t="s">
        <v>8325</v>
      </c>
      <c r="R2181" s="10" t="s">
        <v>8326</v>
      </c>
      <c r="S2181" s="14">
        <f t="shared" si="138"/>
        <v>42105.171203703707</v>
      </c>
      <c r="T2181" s="14">
        <f t="shared" si="139"/>
        <v>42075.171203703707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6"/>
        <v>107.18419999999999</v>
      </c>
      <c r="P2182" s="6">
        <f t="shared" si="137"/>
        <v>68.707820512820518</v>
      </c>
      <c r="Q2182" t="s">
        <v>8325</v>
      </c>
      <c r="R2182" s="10" t="s">
        <v>8326</v>
      </c>
      <c r="S2182" s="14">
        <f t="shared" si="138"/>
        <v>42321.711435185185</v>
      </c>
      <c r="T2182" s="14">
        <f t="shared" si="139"/>
        <v>42279.669768518521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6"/>
        <v>153.1</v>
      </c>
      <c r="P2183" s="6">
        <f t="shared" si="137"/>
        <v>57.773584905660378</v>
      </c>
      <c r="Q2183" t="s">
        <v>8333</v>
      </c>
      <c r="R2183" s="10" t="s">
        <v>8351</v>
      </c>
      <c r="S2183" s="14">
        <f t="shared" si="138"/>
        <v>42787.005243055552</v>
      </c>
      <c r="T2183" s="14">
        <f t="shared" si="139"/>
        <v>42773.005243055552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6"/>
        <v>524.16666666666663</v>
      </c>
      <c r="P2184" s="6">
        <f t="shared" si="137"/>
        <v>44.171348314606739</v>
      </c>
      <c r="Q2184" t="s">
        <v>8333</v>
      </c>
      <c r="R2184" s="10" t="s">
        <v>8351</v>
      </c>
      <c r="S2184" s="14">
        <f t="shared" si="138"/>
        <v>41914.900752314818</v>
      </c>
      <c r="T2184" s="14">
        <f t="shared" si="139"/>
        <v>41879.900752314818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6"/>
        <v>489.27777777777777</v>
      </c>
      <c r="P2185" s="6">
        <f t="shared" si="137"/>
        <v>31.566308243727597</v>
      </c>
      <c r="Q2185" t="s">
        <v>8333</v>
      </c>
      <c r="R2185" s="10" t="s">
        <v>8351</v>
      </c>
      <c r="S2185" s="14">
        <f t="shared" si="138"/>
        <v>42775.208333333328</v>
      </c>
      <c r="T2185" s="14">
        <f t="shared" si="139"/>
        <v>42745.365474537044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6"/>
        <v>284.74</v>
      </c>
      <c r="P2186" s="6">
        <f t="shared" si="137"/>
        <v>107.04511278195488</v>
      </c>
      <c r="Q2186" t="s">
        <v>8333</v>
      </c>
      <c r="R2186" s="10" t="s">
        <v>8351</v>
      </c>
      <c r="S2186" s="14">
        <f t="shared" si="138"/>
        <v>42394.666666666672</v>
      </c>
      <c r="T2186" s="14">
        <f t="shared" si="139"/>
        <v>42380.690289351856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6"/>
        <v>1856.97</v>
      </c>
      <c r="P2187" s="6">
        <f t="shared" si="137"/>
        <v>149.03451043338683</v>
      </c>
      <c r="Q2187" t="s">
        <v>8333</v>
      </c>
      <c r="R2187" s="10" t="s">
        <v>8351</v>
      </c>
      <c r="S2187" s="14">
        <f t="shared" si="138"/>
        <v>41359.349988425929</v>
      </c>
      <c r="T2187" s="14">
        <f t="shared" si="139"/>
        <v>41319.349988425929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6"/>
        <v>109.67499999999998</v>
      </c>
      <c r="P2188" s="6">
        <f t="shared" si="137"/>
        <v>55.956632653061227</v>
      </c>
      <c r="Q2188" t="s">
        <v>8333</v>
      </c>
      <c r="R2188" s="10" t="s">
        <v>8351</v>
      </c>
      <c r="S2188" s="14">
        <f t="shared" si="138"/>
        <v>42620.083333333328</v>
      </c>
      <c r="T2188" s="14">
        <f t="shared" si="139"/>
        <v>42583.615081018521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6"/>
        <v>1014.6425</v>
      </c>
      <c r="P2189" s="6">
        <f t="shared" si="137"/>
        <v>56.970381807973048</v>
      </c>
      <c r="Q2189" t="s">
        <v>8333</v>
      </c>
      <c r="R2189" s="10" t="s">
        <v>8351</v>
      </c>
      <c r="S2189" s="14">
        <f t="shared" si="138"/>
        <v>42097.165972222225</v>
      </c>
      <c r="T2189" s="14">
        <f t="shared" si="139"/>
        <v>42068.209097222221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6"/>
        <v>412.17692027666544</v>
      </c>
      <c r="P2190" s="6">
        <f t="shared" si="137"/>
        <v>44.056420233463037</v>
      </c>
      <c r="Q2190" t="s">
        <v>8333</v>
      </c>
      <c r="R2190" s="10" t="s">
        <v>8351</v>
      </c>
      <c r="S2190" s="14">
        <f t="shared" si="138"/>
        <v>42668.708333333328</v>
      </c>
      <c r="T2190" s="14">
        <f t="shared" si="139"/>
        <v>42633.586122685185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6"/>
        <v>503.25</v>
      </c>
      <c r="P2191" s="6">
        <f t="shared" si="137"/>
        <v>68.625</v>
      </c>
      <c r="Q2191" t="s">
        <v>8333</v>
      </c>
      <c r="R2191" s="10" t="s">
        <v>8351</v>
      </c>
      <c r="S2191" s="14">
        <f t="shared" si="138"/>
        <v>42481.916666666672</v>
      </c>
      <c r="T2191" s="14">
        <f t="shared" si="139"/>
        <v>42467.788194444445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6"/>
        <v>184.61052631578946</v>
      </c>
      <c r="P2192" s="6">
        <f t="shared" si="137"/>
        <v>65.318435754189949</v>
      </c>
      <c r="Q2192" t="s">
        <v>8333</v>
      </c>
      <c r="R2192" s="10" t="s">
        <v>8351</v>
      </c>
      <c r="S2192" s="14">
        <f t="shared" si="138"/>
        <v>42452.290972222225</v>
      </c>
      <c r="T2192" s="14">
        <f t="shared" si="139"/>
        <v>42417.625046296293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6"/>
        <v>119.73333333333333</v>
      </c>
      <c r="P2193" s="6">
        <f t="shared" si="137"/>
        <v>35.92</v>
      </c>
      <c r="Q2193" t="s">
        <v>8333</v>
      </c>
      <c r="R2193" s="10" t="s">
        <v>8351</v>
      </c>
      <c r="S2193" s="14">
        <f t="shared" si="138"/>
        <v>42780.833645833336</v>
      </c>
      <c r="T2193" s="14">
        <f t="shared" si="139"/>
        <v>42768.833645833336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6"/>
        <v>1081.2401666666667</v>
      </c>
      <c r="P2194" s="6">
        <f t="shared" si="137"/>
        <v>40.070667078443485</v>
      </c>
      <c r="Q2194" t="s">
        <v>8333</v>
      </c>
      <c r="R2194" s="10" t="s">
        <v>8351</v>
      </c>
      <c r="S2194" s="14">
        <f t="shared" si="138"/>
        <v>42719.958333333328</v>
      </c>
      <c r="T2194" s="14">
        <f t="shared" si="139"/>
        <v>42691.8512037037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6"/>
        <v>452.37333333333333</v>
      </c>
      <c r="P2195" s="6">
        <f t="shared" si="137"/>
        <v>75.647714604236342</v>
      </c>
      <c r="Q2195" t="s">
        <v>8333</v>
      </c>
      <c r="R2195" s="10" t="s">
        <v>8351</v>
      </c>
      <c r="S2195" s="14">
        <f t="shared" si="138"/>
        <v>42695.207638888889</v>
      </c>
      <c r="T2195" s="14">
        <f t="shared" si="139"/>
        <v>42664.405925925923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6"/>
        <v>537.37</v>
      </c>
      <c r="P2196" s="6">
        <f t="shared" si="137"/>
        <v>61.203872437357631</v>
      </c>
      <c r="Q2196" t="s">
        <v>8333</v>
      </c>
      <c r="R2196" s="10" t="s">
        <v>8351</v>
      </c>
      <c r="S2196" s="14">
        <f t="shared" si="138"/>
        <v>42455.716319444444</v>
      </c>
      <c r="T2196" s="14">
        <f t="shared" si="139"/>
        <v>42425.757986111115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6"/>
        <v>120.32608695652173</v>
      </c>
      <c r="P2197" s="6">
        <f t="shared" si="137"/>
        <v>48.130434782608695</v>
      </c>
      <c r="Q2197" t="s">
        <v>8333</v>
      </c>
      <c r="R2197" s="10" t="s">
        <v>8351</v>
      </c>
      <c r="S2197" s="14">
        <f t="shared" si="138"/>
        <v>42227.771990740745</v>
      </c>
      <c r="T2197" s="14">
        <f t="shared" si="139"/>
        <v>42197.771990740745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6"/>
        <v>113.83571428571429</v>
      </c>
      <c r="P2198" s="6">
        <f t="shared" si="137"/>
        <v>68.106837606837601</v>
      </c>
      <c r="Q2198" t="s">
        <v>8333</v>
      </c>
      <c r="R2198" s="10" t="s">
        <v>8351</v>
      </c>
      <c r="S2198" s="14">
        <f t="shared" si="138"/>
        <v>42706.291666666672</v>
      </c>
      <c r="T2198" s="14">
        <f t="shared" si="139"/>
        <v>42675.487291666665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6"/>
        <v>951.03109999999992</v>
      </c>
      <c r="P2199" s="6">
        <f t="shared" si="137"/>
        <v>65.891300230946882</v>
      </c>
      <c r="Q2199" t="s">
        <v>8333</v>
      </c>
      <c r="R2199" s="10" t="s">
        <v>8351</v>
      </c>
      <c r="S2199" s="14">
        <f t="shared" si="138"/>
        <v>42063.584016203706</v>
      </c>
      <c r="T2199" s="14">
        <f t="shared" si="139"/>
        <v>42033.584016203706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6"/>
        <v>132.89249999999998</v>
      </c>
      <c r="P2200" s="6">
        <f t="shared" si="137"/>
        <v>81.654377880184327</v>
      </c>
      <c r="Q2200" t="s">
        <v>8333</v>
      </c>
      <c r="R2200" s="10" t="s">
        <v>8351</v>
      </c>
      <c r="S2200" s="14">
        <f t="shared" si="138"/>
        <v>42322.555555555555</v>
      </c>
      <c r="T2200" s="14">
        <f t="shared" si="139"/>
        <v>42292.513888888891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6"/>
        <v>146.97777777777779</v>
      </c>
      <c r="P2201" s="6">
        <f t="shared" si="137"/>
        <v>52.701195219123505</v>
      </c>
      <c r="Q2201" t="s">
        <v>8333</v>
      </c>
      <c r="R2201" s="10" t="s">
        <v>8351</v>
      </c>
      <c r="S2201" s="14">
        <f t="shared" si="138"/>
        <v>42292.416643518518</v>
      </c>
      <c r="T2201" s="14">
        <f t="shared" si="139"/>
        <v>42262.416643518518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6"/>
        <v>542.15</v>
      </c>
      <c r="P2202" s="6">
        <f t="shared" si="137"/>
        <v>41.228136882129277</v>
      </c>
      <c r="Q2202" t="s">
        <v>8333</v>
      </c>
      <c r="R2202" s="10" t="s">
        <v>8351</v>
      </c>
      <c r="S2202" s="14">
        <f t="shared" si="138"/>
        <v>42191.125</v>
      </c>
      <c r="T2202" s="14">
        <f t="shared" si="139"/>
        <v>42163.625787037032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6"/>
        <v>382.71818181818185</v>
      </c>
      <c r="P2203" s="6">
        <f t="shared" si="137"/>
        <v>15.035357142857142</v>
      </c>
      <c r="Q2203" t="s">
        <v>8325</v>
      </c>
      <c r="R2203" s="10" t="s">
        <v>8330</v>
      </c>
      <c r="S2203" s="14">
        <f t="shared" si="138"/>
        <v>41290.846817129634</v>
      </c>
      <c r="T2203" s="14">
        <f t="shared" si="139"/>
        <v>41276.846817129634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6"/>
        <v>704.18124999999998</v>
      </c>
      <c r="P2204" s="6">
        <f t="shared" si="137"/>
        <v>39.066920943134534</v>
      </c>
      <c r="Q2204" t="s">
        <v>8325</v>
      </c>
      <c r="R2204" s="10" t="s">
        <v>8330</v>
      </c>
      <c r="S2204" s="14">
        <f t="shared" si="138"/>
        <v>41214.849166666667</v>
      </c>
      <c r="T2204" s="14">
        <f t="shared" si="139"/>
        <v>41184.849166666667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6"/>
        <v>109.55</v>
      </c>
      <c r="P2205" s="6">
        <f t="shared" si="137"/>
        <v>43.82</v>
      </c>
      <c r="Q2205" t="s">
        <v>8325</v>
      </c>
      <c r="R2205" s="10" t="s">
        <v>8330</v>
      </c>
      <c r="S2205" s="14">
        <f t="shared" si="138"/>
        <v>42271.85974537037</v>
      </c>
      <c r="T2205" s="14">
        <f t="shared" si="139"/>
        <v>42241.85974537037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6"/>
        <v>132.86666666666667</v>
      </c>
      <c r="P2206" s="6">
        <f t="shared" si="137"/>
        <v>27.301369863013697</v>
      </c>
      <c r="Q2206" t="s">
        <v>8325</v>
      </c>
      <c r="R2206" s="10" t="s">
        <v>8330</v>
      </c>
      <c r="S2206" s="14">
        <f t="shared" si="138"/>
        <v>41342.311562499999</v>
      </c>
      <c r="T2206" s="14">
        <f t="shared" si="139"/>
        <v>41312.311562499999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6"/>
        <v>152</v>
      </c>
      <c r="P2207" s="6">
        <f t="shared" si="137"/>
        <v>42.222222222222221</v>
      </c>
      <c r="Q2207" t="s">
        <v>8325</v>
      </c>
      <c r="R2207" s="10" t="s">
        <v>8330</v>
      </c>
      <c r="S2207" s="14">
        <f t="shared" si="138"/>
        <v>41061.82163194444</v>
      </c>
      <c r="T2207" s="14">
        <f t="shared" si="139"/>
        <v>41031.82163194444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6"/>
        <v>102.72727272727273</v>
      </c>
      <c r="P2208" s="6">
        <f t="shared" si="137"/>
        <v>33.235294117647058</v>
      </c>
      <c r="Q2208" t="s">
        <v>8325</v>
      </c>
      <c r="R2208" s="10" t="s">
        <v>8330</v>
      </c>
      <c r="S2208" s="14">
        <f t="shared" si="138"/>
        <v>41015.257222222222</v>
      </c>
      <c r="T2208" s="14">
        <f t="shared" si="139"/>
        <v>40997.257222222222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6"/>
        <v>100</v>
      </c>
      <c r="P2209" s="6">
        <f t="shared" si="137"/>
        <v>285.71428571428572</v>
      </c>
      <c r="Q2209" t="s">
        <v>8325</v>
      </c>
      <c r="R2209" s="10" t="s">
        <v>8330</v>
      </c>
      <c r="S2209" s="14">
        <f t="shared" si="138"/>
        <v>41594.235798611109</v>
      </c>
      <c r="T2209" s="14">
        <f t="shared" si="139"/>
        <v>41564.194131944445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6"/>
        <v>101.6</v>
      </c>
      <c r="P2210" s="6">
        <f t="shared" si="137"/>
        <v>42.333333333333336</v>
      </c>
      <c r="Q2210" t="s">
        <v>8325</v>
      </c>
      <c r="R2210" s="10" t="s">
        <v>8330</v>
      </c>
      <c r="S2210" s="14">
        <f t="shared" si="138"/>
        <v>41006.166666666664</v>
      </c>
      <c r="T2210" s="14">
        <f t="shared" si="139"/>
        <v>40946.882245370369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6"/>
        <v>150.80000000000001</v>
      </c>
      <c r="P2211" s="6">
        <f t="shared" si="137"/>
        <v>50.266666666666666</v>
      </c>
      <c r="Q2211" t="s">
        <v>8325</v>
      </c>
      <c r="R2211" s="10" t="s">
        <v>8330</v>
      </c>
      <c r="S2211" s="14">
        <f t="shared" si="138"/>
        <v>41743.958333333336</v>
      </c>
      <c r="T2211" s="14">
        <f t="shared" si="139"/>
        <v>41732.479675925926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6"/>
        <v>111.425</v>
      </c>
      <c r="P2212" s="6">
        <f t="shared" si="137"/>
        <v>61.902777777777779</v>
      </c>
      <c r="Q2212" t="s">
        <v>8325</v>
      </c>
      <c r="R2212" s="10" t="s">
        <v>8330</v>
      </c>
      <c r="S2212" s="14">
        <f t="shared" si="138"/>
        <v>41013.73333333333</v>
      </c>
      <c r="T2212" s="14">
        <f t="shared" si="139"/>
        <v>40956.066087962965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6"/>
        <v>195.6</v>
      </c>
      <c r="P2213" s="6">
        <f t="shared" si="137"/>
        <v>40.75</v>
      </c>
      <c r="Q2213" t="s">
        <v>8325</v>
      </c>
      <c r="R2213" s="10" t="s">
        <v>8330</v>
      </c>
      <c r="S2213" s="14">
        <f t="shared" si="138"/>
        <v>41739.290972222225</v>
      </c>
      <c r="T2213" s="14">
        <f t="shared" si="139"/>
        <v>41716.785011574073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6"/>
        <v>114.38333333333333</v>
      </c>
      <c r="P2214" s="6">
        <f t="shared" si="137"/>
        <v>55.796747967479675</v>
      </c>
      <c r="Q2214" t="s">
        <v>8325</v>
      </c>
      <c r="R2214" s="10" t="s">
        <v>8330</v>
      </c>
      <c r="S2214" s="14">
        <f t="shared" si="138"/>
        <v>41582.041666666664</v>
      </c>
      <c r="T2214" s="14">
        <f t="shared" si="139"/>
        <v>41548.747418981482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6"/>
        <v>200</v>
      </c>
      <c r="P2215" s="6">
        <f t="shared" si="137"/>
        <v>10</v>
      </c>
      <c r="Q2215" t="s">
        <v>8325</v>
      </c>
      <c r="R2215" s="10" t="s">
        <v>8330</v>
      </c>
      <c r="S2215" s="14">
        <f t="shared" si="138"/>
        <v>42139.826145833329</v>
      </c>
      <c r="T2215" s="14">
        <f t="shared" si="139"/>
        <v>42109.826145833329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6"/>
        <v>292.50166666666667</v>
      </c>
      <c r="P2216" s="6">
        <f t="shared" si="137"/>
        <v>73.125416666666666</v>
      </c>
      <c r="Q2216" t="s">
        <v>8325</v>
      </c>
      <c r="R2216" s="10" t="s">
        <v>8330</v>
      </c>
      <c r="S2216" s="14">
        <f t="shared" si="138"/>
        <v>41676.792222222226</v>
      </c>
      <c r="T2216" s="14">
        <f t="shared" si="139"/>
        <v>41646.792222222226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6"/>
        <v>156.36363636363637</v>
      </c>
      <c r="P2217" s="6">
        <f t="shared" si="137"/>
        <v>26.060606060606062</v>
      </c>
      <c r="Q2217" t="s">
        <v>8325</v>
      </c>
      <c r="R2217" s="10" t="s">
        <v>8330</v>
      </c>
      <c r="S2217" s="14">
        <f t="shared" si="138"/>
        <v>40981.290972222225</v>
      </c>
      <c r="T2217" s="14">
        <f t="shared" si="139"/>
        <v>40958.717268518521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6"/>
        <v>105.66666666666666</v>
      </c>
      <c r="P2218" s="6">
        <f t="shared" si="137"/>
        <v>22.642857142857142</v>
      </c>
      <c r="Q2218" t="s">
        <v>8325</v>
      </c>
      <c r="R2218" s="10" t="s">
        <v>8330</v>
      </c>
      <c r="S2218" s="14">
        <f t="shared" si="138"/>
        <v>42208.751678240747</v>
      </c>
      <c r="T2218" s="14">
        <f t="shared" si="139"/>
        <v>42194.751678240747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6"/>
        <v>101.19047619047619</v>
      </c>
      <c r="P2219" s="6">
        <f t="shared" si="137"/>
        <v>47.222222222222221</v>
      </c>
      <c r="Q2219" t="s">
        <v>8325</v>
      </c>
      <c r="R2219" s="10" t="s">
        <v>8330</v>
      </c>
      <c r="S2219" s="14">
        <f t="shared" si="138"/>
        <v>42310.333333333328</v>
      </c>
      <c r="T2219" s="14">
        <f t="shared" si="139"/>
        <v>42299.776770833334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6"/>
        <v>122.833</v>
      </c>
      <c r="P2220" s="6">
        <f t="shared" si="137"/>
        <v>32.324473684210524</v>
      </c>
      <c r="Q2220" t="s">
        <v>8325</v>
      </c>
      <c r="R2220" s="10" t="s">
        <v>8330</v>
      </c>
      <c r="S2220" s="14">
        <f t="shared" si="138"/>
        <v>41150</v>
      </c>
      <c r="T2220" s="14">
        <f t="shared" si="139"/>
        <v>41127.812303240738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6"/>
        <v>101.49999999999999</v>
      </c>
      <c r="P2221" s="6">
        <f t="shared" si="137"/>
        <v>53.421052631578945</v>
      </c>
      <c r="Q2221" t="s">
        <v>8325</v>
      </c>
      <c r="R2221" s="10" t="s">
        <v>8330</v>
      </c>
      <c r="S2221" s="14">
        <f t="shared" si="138"/>
        <v>42235.718888888892</v>
      </c>
      <c r="T2221" s="14">
        <f t="shared" si="139"/>
        <v>42205.718888888892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6"/>
        <v>101.14285714285714</v>
      </c>
      <c r="P2222" s="6">
        <f t="shared" si="137"/>
        <v>51.304347826086953</v>
      </c>
      <c r="Q2222" t="s">
        <v>8325</v>
      </c>
      <c r="R2222" s="10" t="s">
        <v>8330</v>
      </c>
      <c r="S2222" s="14">
        <f t="shared" si="138"/>
        <v>41482.060601851852</v>
      </c>
      <c r="T2222" s="14">
        <f t="shared" si="139"/>
        <v>41452.060601851852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6"/>
        <v>108.11999999999999</v>
      </c>
      <c r="P2223" s="6">
        <f t="shared" si="137"/>
        <v>37.197247706422019</v>
      </c>
      <c r="Q2223" t="s">
        <v>8333</v>
      </c>
      <c r="R2223" s="10" t="s">
        <v>8351</v>
      </c>
      <c r="S2223" s="14">
        <f t="shared" si="138"/>
        <v>42483</v>
      </c>
      <c r="T2223" s="14">
        <f t="shared" si="139"/>
        <v>42452.666770833333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6"/>
        <v>162.6</v>
      </c>
      <c r="P2224" s="6">
        <f t="shared" si="137"/>
        <v>27.1</v>
      </c>
      <c r="Q2224" t="s">
        <v>8333</v>
      </c>
      <c r="R2224" s="10" t="s">
        <v>8351</v>
      </c>
      <c r="S2224" s="14">
        <f t="shared" si="138"/>
        <v>40936.787581018521</v>
      </c>
      <c r="T2224" s="14">
        <f t="shared" si="139"/>
        <v>40906.787581018521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6"/>
        <v>105.80000000000001</v>
      </c>
      <c r="P2225" s="6">
        <f t="shared" si="137"/>
        <v>206.31</v>
      </c>
      <c r="Q2225" t="s">
        <v>8333</v>
      </c>
      <c r="R2225" s="10" t="s">
        <v>8351</v>
      </c>
      <c r="S2225" s="14">
        <f t="shared" si="138"/>
        <v>42182.640833333338</v>
      </c>
      <c r="T2225" s="14">
        <f t="shared" si="139"/>
        <v>42152.640833333338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6"/>
        <v>243.15000000000003</v>
      </c>
      <c r="P2226" s="6">
        <f t="shared" si="137"/>
        <v>82.145270270270274</v>
      </c>
      <c r="Q2226" t="s">
        <v>8333</v>
      </c>
      <c r="R2226" s="10" t="s">
        <v>8351</v>
      </c>
      <c r="S2226" s="14">
        <f t="shared" si="138"/>
        <v>42672.791666666672</v>
      </c>
      <c r="T2226" s="14">
        <f t="shared" si="139"/>
        <v>42644.667534722219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6"/>
        <v>944.83338095238094</v>
      </c>
      <c r="P2227" s="6">
        <f t="shared" si="137"/>
        <v>164.79651993355483</v>
      </c>
      <c r="Q2227" t="s">
        <v>8333</v>
      </c>
      <c r="R2227" s="10" t="s">
        <v>8351</v>
      </c>
      <c r="S2227" s="14">
        <f t="shared" si="138"/>
        <v>41903.79184027778</v>
      </c>
      <c r="T2227" s="14">
        <f t="shared" si="139"/>
        <v>41873.79184027778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6"/>
        <v>108.46283333333334</v>
      </c>
      <c r="P2228" s="6">
        <f t="shared" si="137"/>
        <v>60.820280373831778</v>
      </c>
      <c r="Q2228" t="s">
        <v>8333</v>
      </c>
      <c r="R2228" s="10" t="s">
        <v>8351</v>
      </c>
      <c r="S2228" s="14">
        <f t="shared" si="138"/>
        <v>42412.207638888889</v>
      </c>
      <c r="T2228" s="14">
        <f t="shared" si="139"/>
        <v>42381.79886574074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6"/>
        <v>157.37692307692308</v>
      </c>
      <c r="P2229" s="6">
        <f t="shared" si="137"/>
        <v>67.970099667774093</v>
      </c>
      <c r="Q2229" t="s">
        <v>8333</v>
      </c>
      <c r="R2229" s="10" t="s">
        <v>8351</v>
      </c>
      <c r="S2229" s="14">
        <f t="shared" si="138"/>
        <v>41591.849016203705</v>
      </c>
      <c r="T2229" s="14">
        <f t="shared" si="139"/>
        <v>41561.807349537034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6"/>
        <v>1174.49</v>
      </c>
      <c r="P2230" s="6">
        <f t="shared" si="137"/>
        <v>81.561805555555551</v>
      </c>
      <c r="Q2230" t="s">
        <v>8333</v>
      </c>
      <c r="R2230" s="10" t="s">
        <v>8351</v>
      </c>
      <c r="S2230" s="14">
        <f t="shared" si="138"/>
        <v>42232.278194444443</v>
      </c>
      <c r="T2230" s="14">
        <f t="shared" si="139"/>
        <v>42202.278194444443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6"/>
        <v>171.04755366949576</v>
      </c>
      <c r="P2231" s="6">
        <f t="shared" si="137"/>
        <v>25.42547309833024</v>
      </c>
      <c r="Q2231" t="s">
        <v>8333</v>
      </c>
      <c r="R2231" s="10" t="s">
        <v>8351</v>
      </c>
      <c r="S2231" s="14">
        <f t="shared" si="138"/>
        <v>41520.166666666664</v>
      </c>
      <c r="T2231" s="14">
        <f t="shared" si="139"/>
        <v>41484.664247685185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6"/>
        <v>125.95294117647057</v>
      </c>
      <c r="P2232" s="6">
        <f t="shared" si="137"/>
        <v>21.497991967871485</v>
      </c>
      <c r="Q2232" t="s">
        <v>8333</v>
      </c>
      <c r="R2232" s="10" t="s">
        <v>8351</v>
      </c>
      <c r="S2232" s="14">
        <f t="shared" si="138"/>
        <v>41754.881099537037</v>
      </c>
      <c r="T2232" s="14">
        <f t="shared" si="139"/>
        <v>41724.881099537037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6"/>
        <v>1212.1296000000002</v>
      </c>
      <c r="P2233" s="6">
        <f t="shared" si="137"/>
        <v>27.226630727762803</v>
      </c>
      <c r="Q2233" t="s">
        <v>8333</v>
      </c>
      <c r="R2233" s="10" t="s">
        <v>8351</v>
      </c>
      <c r="S2233" s="14">
        <f t="shared" si="138"/>
        <v>41450.208333333336</v>
      </c>
      <c r="T2233" s="14">
        <f t="shared" si="139"/>
        <v>41423.910891203705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6"/>
        <v>495.8</v>
      </c>
      <c r="P2234" s="6">
        <f t="shared" si="137"/>
        <v>25.091093117408906</v>
      </c>
      <c r="Q2234" t="s">
        <v>8333</v>
      </c>
      <c r="R2234" s="10" t="s">
        <v>8351</v>
      </c>
      <c r="S2234" s="14">
        <f t="shared" si="138"/>
        <v>41839.125</v>
      </c>
      <c r="T2234" s="14">
        <f t="shared" si="139"/>
        <v>41806.794074074074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6"/>
        <v>332.03999999999996</v>
      </c>
      <c r="P2235" s="6">
        <f t="shared" si="137"/>
        <v>21.230179028132991</v>
      </c>
      <c r="Q2235" t="s">
        <v>8333</v>
      </c>
      <c r="R2235" s="10" t="s">
        <v>8351</v>
      </c>
      <c r="S2235" s="14">
        <f t="shared" si="138"/>
        <v>42352</v>
      </c>
      <c r="T2235" s="14">
        <f t="shared" si="139"/>
        <v>42331.378923611104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6"/>
        <v>1165</v>
      </c>
      <c r="P2236" s="6">
        <f t="shared" si="137"/>
        <v>41.607142857142854</v>
      </c>
      <c r="Q2236" t="s">
        <v>8333</v>
      </c>
      <c r="R2236" s="10" t="s">
        <v>8351</v>
      </c>
      <c r="S2236" s="14">
        <f t="shared" si="138"/>
        <v>42740.824618055558</v>
      </c>
      <c r="T2236" s="14">
        <f t="shared" si="139"/>
        <v>42710.824618055558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6"/>
        <v>153.3153846153846</v>
      </c>
      <c r="P2237" s="6">
        <f t="shared" si="137"/>
        <v>135.58503401360545</v>
      </c>
      <c r="Q2237" t="s">
        <v>8333</v>
      </c>
      <c r="R2237" s="10" t="s">
        <v>8351</v>
      </c>
      <c r="S2237" s="14">
        <f t="shared" si="138"/>
        <v>42091.980451388896</v>
      </c>
      <c r="T2237" s="14">
        <f t="shared" si="139"/>
        <v>42062.022118055553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6"/>
        <v>537.10714285714289</v>
      </c>
      <c r="P2238" s="6">
        <f t="shared" si="137"/>
        <v>22.116176470588236</v>
      </c>
      <c r="Q2238" t="s">
        <v>8333</v>
      </c>
      <c r="R2238" s="10" t="s">
        <v>8351</v>
      </c>
      <c r="S2238" s="14">
        <f t="shared" si="138"/>
        <v>42401.617164351846</v>
      </c>
      <c r="T2238" s="14">
        <f t="shared" si="139"/>
        <v>42371.617164351846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6"/>
        <v>352.92777777777775</v>
      </c>
      <c r="P2239" s="6">
        <f t="shared" si="137"/>
        <v>64.625635808748726</v>
      </c>
      <c r="Q2239" t="s">
        <v>8333</v>
      </c>
      <c r="R2239" s="10" t="s">
        <v>8351</v>
      </c>
      <c r="S2239" s="14">
        <f t="shared" si="138"/>
        <v>41955.332638888889</v>
      </c>
      <c r="T2239" s="14">
        <f t="shared" si="139"/>
        <v>41915.003275462965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6"/>
        <v>137.4</v>
      </c>
      <c r="P2240" s="6">
        <f t="shared" si="137"/>
        <v>69.569620253164558</v>
      </c>
      <c r="Q2240" t="s">
        <v>8333</v>
      </c>
      <c r="R2240" s="10" t="s">
        <v>8351</v>
      </c>
      <c r="S2240" s="14">
        <f t="shared" si="138"/>
        <v>42804.621712962966</v>
      </c>
      <c r="T2240" s="14">
        <f t="shared" si="139"/>
        <v>42774.621712962966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6"/>
        <v>128.02668</v>
      </c>
      <c r="P2241" s="6">
        <f t="shared" si="137"/>
        <v>75.133028169014082</v>
      </c>
      <c r="Q2241" t="s">
        <v>8333</v>
      </c>
      <c r="R2241" s="10" t="s">
        <v>8351</v>
      </c>
      <c r="S2241" s="14">
        <f t="shared" si="138"/>
        <v>41609.168055555558</v>
      </c>
      <c r="T2241" s="14">
        <f t="shared" si="139"/>
        <v>41572.958495370374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ref="O2242:O2305" si="140">E2242/D2242*100</f>
        <v>270.68</v>
      </c>
      <c r="P2242" s="6">
        <f t="shared" ref="P2242:P2305" si="141">AVERAGE(E2242/L2242)</f>
        <v>140.97916666666666</v>
      </c>
      <c r="Q2242" t="s">
        <v>8333</v>
      </c>
      <c r="R2242" s="10" t="s">
        <v>8351</v>
      </c>
      <c r="S2242" s="14">
        <f t="shared" ref="S2242:S2305" si="142">(((I2242/60)/60)/24)+DATE(1970,1,1)</f>
        <v>42482.825740740736</v>
      </c>
      <c r="T2242" s="14">
        <f t="shared" ref="T2242:T2305" si="143">(((J2242/60)/60)/24)+DATE(1970,1,1)</f>
        <v>42452.825740740736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si="140"/>
        <v>806.4</v>
      </c>
      <c r="P2243" s="6">
        <f t="shared" si="141"/>
        <v>49.472392638036808</v>
      </c>
      <c r="Q2243" t="s">
        <v>8333</v>
      </c>
      <c r="R2243" s="10" t="s">
        <v>8351</v>
      </c>
      <c r="S2243" s="14">
        <f t="shared" si="142"/>
        <v>42796.827546296292</v>
      </c>
      <c r="T2243" s="14">
        <f t="shared" si="143"/>
        <v>42766.827546296292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0"/>
        <v>1360.0976000000001</v>
      </c>
      <c r="P2244" s="6">
        <f t="shared" si="141"/>
        <v>53.865251485148519</v>
      </c>
      <c r="Q2244" t="s">
        <v>8333</v>
      </c>
      <c r="R2244" s="10" t="s">
        <v>8351</v>
      </c>
      <c r="S2244" s="14">
        <f t="shared" si="142"/>
        <v>41605.126388888886</v>
      </c>
      <c r="T2244" s="14">
        <f t="shared" si="143"/>
        <v>41569.575613425928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0"/>
        <v>930250</v>
      </c>
      <c r="P2245" s="6">
        <f t="shared" si="141"/>
        <v>4.5712530712530715</v>
      </c>
      <c r="Q2245" t="s">
        <v>8333</v>
      </c>
      <c r="R2245" s="10" t="s">
        <v>8351</v>
      </c>
      <c r="S2245" s="14">
        <f t="shared" si="142"/>
        <v>42807.125</v>
      </c>
      <c r="T2245" s="14">
        <f t="shared" si="143"/>
        <v>42800.751041666663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0"/>
        <v>377.02</v>
      </c>
      <c r="P2246" s="6">
        <f t="shared" si="141"/>
        <v>65.00344827586207</v>
      </c>
      <c r="Q2246" t="s">
        <v>8333</v>
      </c>
      <c r="R2246" s="10" t="s">
        <v>8351</v>
      </c>
      <c r="S2246" s="14">
        <f t="shared" si="142"/>
        <v>42659.854166666672</v>
      </c>
      <c r="T2246" s="14">
        <f t="shared" si="143"/>
        <v>42647.818819444445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0"/>
        <v>2647.0250000000001</v>
      </c>
      <c r="P2247" s="6">
        <f t="shared" si="141"/>
        <v>53.475252525252522</v>
      </c>
      <c r="Q2247" t="s">
        <v>8333</v>
      </c>
      <c r="R2247" s="10" t="s">
        <v>8351</v>
      </c>
      <c r="S2247" s="14">
        <f t="shared" si="142"/>
        <v>41691.75</v>
      </c>
      <c r="T2247" s="14">
        <f t="shared" si="143"/>
        <v>41660.708530092597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0"/>
        <v>100.12</v>
      </c>
      <c r="P2248" s="6">
        <f t="shared" si="141"/>
        <v>43.912280701754383</v>
      </c>
      <c r="Q2248" t="s">
        <v>8333</v>
      </c>
      <c r="R2248" s="10" t="s">
        <v>8351</v>
      </c>
      <c r="S2248" s="14">
        <f t="shared" si="142"/>
        <v>42251.79178240741</v>
      </c>
      <c r="T2248" s="14">
        <f t="shared" si="143"/>
        <v>42221.79178240741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0"/>
        <v>104.45405405405405</v>
      </c>
      <c r="P2249" s="6">
        <f t="shared" si="141"/>
        <v>50.852631578947367</v>
      </c>
      <c r="Q2249" t="s">
        <v>8333</v>
      </c>
      <c r="R2249" s="10" t="s">
        <v>8351</v>
      </c>
      <c r="S2249" s="14">
        <f t="shared" si="142"/>
        <v>42214.666261574079</v>
      </c>
      <c r="T2249" s="14">
        <f t="shared" si="143"/>
        <v>42200.666261574079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0"/>
        <v>107.21428571428571</v>
      </c>
      <c r="P2250" s="6">
        <f t="shared" si="141"/>
        <v>58.6328125</v>
      </c>
      <c r="Q2250" t="s">
        <v>8333</v>
      </c>
      <c r="R2250" s="10" t="s">
        <v>8351</v>
      </c>
      <c r="S2250" s="14">
        <f t="shared" si="142"/>
        <v>42718.875902777778</v>
      </c>
      <c r="T2250" s="14">
        <f t="shared" si="143"/>
        <v>42688.875902777778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0"/>
        <v>168.77142857142857</v>
      </c>
      <c r="P2251" s="6">
        <f t="shared" si="141"/>
        <v>32.81666666666667</v>
      </c>
      <c r="Q2251" t="s">
        <v>8333</v>
      </c>
      <c r="R2251" s="10" t="s">
        <v>8351</v>
      </c>
      <c r="S2251" s="14">
        <f t="shared" si="142"/>
        <v>41366.661631944444</v>
      </c>
      <c r="T2251" s="14">
        <f t="shared" si="143"/>
        <v>41336.703298611108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0"/>
        <v>975.11200000000008</v>
      </c>
      <c r="P2252" s="6">
        <f t="shared" si="141"/>
        <v>426.93169877408059</v>
      </c>
      <c r="Q2252" t="s">
        <v>8333</v>
      </c>
      <c r="R2252" s="10" t="s">
        <v>8351</v>
      </c>
      <c r="S2252" s="14">
        <f t="shared" si="142"/>
        <v>42707.0471412037</v>
      </c>
      <c r="T2252" s="14">
        <f t="shared" si="143"/>
        <v>42677.005474537036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0"/>
        <v>134.44929411764704</v>
      </c>
      <c r="P2253" s="6">
        <f t="shared" si="141"/>
        <v>23.808729166666669</v>
      </c>
      <c r="Q2253" t="s">
        <v>8333</v>
      </c>
      <c r="R2253" s="10" t="s">
        <v>8351</v>
      </c>
      <c r="S2253" s="14">
        <f t="shared" si="142"/>
        <v>41867.34579861111</v>
      </c>
      <c r="T2253" s="14">
        <f t="shared" si="143"/>
        <v>41846.34579861111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0"/>
        <v>272.27777777777777</v>
      </c>
      <c r="P2254" s="6">
        <f t="shared" si="141"/>
        <v>98.413654618473899</v>
      </c>
      <c r="Q2254" t="s">
        <v>8333</v>
      </c>
      <c r="R2254" s="10" t="s">
        <v>8351</v>
      </c>
      <c r="S2254" s="14">
        <f t="shared" si="142"/>
        <v>42588.327986111108</v>
      </c>
      <c r="T2254" s="14">
        <f t="shared" si="143"/>
        <v>42573.327986111108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0"/>
        <v>112.6875</v>
      </c>
      <c r="P2255" s="6">
        <f t="shared" si="141"/>
        <v>107.32142857142857</v>
      </c>
      <c r="Q2255" t="s">
        <v>8333</v>
      </c>
      <c r="R2255" s="10" t="s">
        <v>8351</v>
      </c>
      <c r="S2255" s="14">
        <f t="shared" si="142"/>
        <v>42326.672997685186</v>
      </c>
      <c r="T2255" s="14">
        <f t="shared" si="143"/>
        <v>42296.631331018521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0"/>
        <v>459.8</v>
      </c>
      <c r="P2256" s="6">
        <f t="shared" si="141"/>
        <v>11.67005076142132</v>
      </c>
      <c r="Q2256" t="s">
        <v>8333</v>
      </c>
      <c r="R2256" s="10" t="s">
        <v>8351</v>
      </c>
      <c r="S2256" s="14">
        <f t="shared" si="142"/>
        <v>42759.647777777776</v>
      </c>
      <c r="T2256" s="14">
        <f t="shared" si="143"/>
        <v>42752.647777777776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0"/>
        <v>286.65822784810126</v>
      </c>
      <c r="P2257" s="6">
        <f t="shared" si="141"/>
        <v>41.782287822878232</v>
      </c>
      <c r="Q2257" t="s">
        <v>8333</v>
      </c>
      <c r="R2257" s="10" t="s">
        <v>8351</v>
      </c>
      <c r="S2257" s="14">
        <f t="shared" si="142"/>
        <v>42497.951979166668</v>
      </c>
      <c r="T2257" s="14">
        <f t="shared" si="143"/>
        <v>42467.951979166668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0"/>
        <v>222.70833333333334</v>
      </c>
      <c r="P2258" s="6">
        <f t="shared" si="141"/>
        <v>21.38</v>
      </c>
      <c r="Q2258" t="s">
        <v>8333</v>
      </c>
      <c r="R2258" s="10" t="s">
        <v>8351</v>
      </c>
      <c r="S2258" s="14">
        <f t="shared" si="142"/>
        <v>42696.451921296291</v>
      </c>
      <c r="T2258" s="14">
        <f t="shared" si="143"/>
        <v>42682.451921296291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0"/>
        <v>636.14</v>
      </c>
      <c r="P2259" s="6">
        <f t="shared" si="141"/>
        <v>94.103550295857985</v>
      </c>
      <c r="Q2259" t="s">
        <v>8333</v>
      </c>
      <c r="R2259" s="10" t="s">
        <v>8351</v>
      </c>
      <c r="S2259" s="14">
        <f t="shared" si="142"/>
        <v>42540.958333333328</v>
      </c>
      <c r="T2259" s="14">
        <f t="shared" si="143"/>
        <v>42505.936678240745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0"/>
        <v>146.5</v>
      </c>
      <c r="P2260" s="6">
        <f t="shared" si="141"/>
        <v>15.721951219512196</v>
      </c>
      <c r="Q2260" t="s">
        <v>8333</v>
      </c>
      <c r="R2260" s="10" t="s">
        <v>8351</v>
      </c>
      <c r="S2260" s="14">
        <f t="shared" si="142"/>
        <v>42166.75100694444</v>
      </c>
      <c r="T2260" s="14">
        <f t="shared" si="143"/>
        <v>42136.75100694444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0"/>
        <v>1867.1</v>
      </c>
      <c r="P2261" s="6">
        <f t="shared" si="141"/>
        <v>90.635922330097088</v>
      </c>
      <c r="Q2261" t="s">
        <v>8333</v>
      </c>
      <c r="R2261" s="10" t="s">
        <v>8351</v>
      </c>
      <c r="S2261" s="14">
        <f t="shared" si="142"/>
        <v>42712.804814814815</v>
      </c>
      <c r="T2261" s="14">
        <f t="shared" si="143"/>
        <v>42702.804814814815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0"/>
        <v>326.92</v>
      </c>
      <c r="P2262" s="6">
        <f t="shared" si="141"/>
        <v>97.297619047619051</v>
      </c>
      <c r="Q2262" t="s">
        <v>8333</v>
      </c>
      <c r="R2262" s="10" t="s">
        <v>8351</v>
      </c>
      <c r="S2262" s="14">
        <f t="shared" si="142"/>
        <v>41724.975115740745</v>
      </c>
      <c r="T2262" s="14">
        <f t="shared" si="143"/>
        <v>41695.016782407409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0"/>
        <v>779.5</v>
      </c>
      <c r="P2263" s="6">
        <f t="shared" si="141"/>
        <v>37.11904761904762</v>
      </c>
      <c r="Q2263" t="s">
        <v>8333</v>
      </c>
      <c r="R2263" s="10" t="s">
        <v>8351</v>
      </c>
      <c r="S2263" s="14">
        <f t="shared" si="142"/>
        <v>42780.724768518514</v>
      </c>
      <c r="T2263" s="14">
        <f t="shared" si="143"/>
        <v>42759.724768518514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0"/>
        <v>154.15151515151516</v>
      </c>
      <c r="P2264" s="6">
        <f t="shared" si="141"/>
        <v>28.104972375690608</v>
      </c>
      <c r="Q2264" t="s">
        <v>8333</v>
      </c>
      <c r="R2264" s="10" t="s">
        <v>8351</v>
      </c>
      <c r="S2264" s="14">
        <f t="shared" si="142"/>
        <v>41961</v>
      </c>
      <c r="T2264" s="14">
        <f t="shared" si="143"/>
        <v>41926.585162037038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0"/>
        <v>115.54666666666667</v>
      </c>
      <c r="P2265" s="6">
        <f t="shared" si="141"/>
        <v>144.43333333333334</v>
      </c>
      <c r="Q2265" t="s">
        <v>8333</v>
      </c>
      <c r="R2265" s="10" t="s">
        <v>8351</v>
      </c>
      <c r="S2265" s="14">
        <f t="shared" si="142"/>
        <v>42035.832326388889</v>
      </c>
      <c r="T2265" s="14">
        <f t="shared" si="143"/>
        <v>42014.832326388889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0"/>
        <v>180.03333333333333</v>
      </c>
      <c r="P2266" s="6">
        <f t="shared" si="141"/>
        <v>24.274157303370785</v>
      </c>
      <c r="Q2266" t="s">
        <v>8333</v>
      </c>
      <c r="R2266" s="10" t="s">
        <v>8351</v>
      </c>
      <c r="S2266" s="14">
        <f t="shared" si="142"/>
        <v>42513.125</v>
      </c>
      <c r="T2266" s="14">
        <f t="shared" si="143"/>
        <v>42496.582337962958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0"/>
        <v>298.5</v>
      </c>
      <c r="P2267" s="6">
        <f t="shared" si="141"/>
        <v>35.117647058823529</v>
      </c>
      <c r="Q2267" t="s">
        <v>8333</v>
      </c>
      <c r="R2267" s="10" t="s">
        <v>8351</v>
      </c>
      <c r="S2267" s="14">
        <f t="shared" si="142"/>
        <v>42696.853090277778</v>
      </c>
      <c r="T2267" s="14">
        <f t="shared" si="143"/>
        <v>42689.853090277778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0"/>
        <v>320.26666666666665</v>
      </c>
      <c r="P2268" s="6">
        <f t="shared" si="141"/>
        <v>24.762886597938145</v>
      </c>
      <c r="Q2268" t="s">
        <v>8333</v>
      </c>
      <c r="R2268" s="10" t="s">
        <v>8351</v>
      </c>
      <c r="S2268" s="14">
        <f t="shared" si="142"/>
        <v>42487.083333333328</v>
      </c>
      <c r="T2268" s="14">
        <f t="shared" si="143"/>
        <v>42469.874907407408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0"/>
        <v>380.52499999999998</v>
      </c>
      <c r="P2269" s="6">
        <f t="shared" si="141"/>
        <v>188.37871287128712</v>
      </c>
      <c r="Q2269" t="s">
        <v>8333</v>
      </c>
      <c r="R2269" s="10" t="s">
        <v>8351</v>
      </c>
      <c r="S2269" s="14">
        <f t="shared" si="142"/>
        <v>41994.041666666672</v>
      </c>
      <c r="T2269" s="14">
        <f t="shared" si="143"/>
        <v>41968.829826388886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0"/>
        <v>102.60000000000001</v>
      </c>
      <c r="P2270" s="6">
        <f t="shared" si="141"/>
        <v>148.08247422680412</v>
      </c>
      <c r="Q2270" t="s">
        <v>8333</v>
      </c>
      <c r="R2270" s="10" t="s">
        <v>8351</v>
      </c>
      <c r="S2270" s="14">
        <f t="shared" si="142"/>
        <v>42806.082349537035</v>
      </c>
      <c r="T2270" s="14">
        <f t="shared" si="143"/>
        <v>42776.082349537035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0"/>
        <v>1801.64</v>
      </c>
      <c r="P2271" s="6">
        <f t="shared" si="141"/>
        <v>49.934589800443462</v>
      </c>
      <c r="Q2271" t="s">
        <v>8333</v>
      </c>
      <c r="R2271" s="10" t="s">
        <v>8351</v>
      </c>
      <c r="S2271" s="14">
        <f t="shared" si="142"/>
        <v>42801.208333333328</v>
      </c>
      <c r="T2271" s="14">
        <f t="shared" si="143"/>
        <v>42776.704432870371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0"/>
        <v>720.24800000000005</v>
      </c>
      <c r="P2272" s="6">
        <f t="shared" si="141"/>
        <v>107.82155688622754</v>
      </c>
      <c r="Q2272" t="s">
        <v>8333</v>
      </c>
      <c r="R2272" s="10" t="s">
        <v>8351</v>
      </c>
      <c r="S2272" s="14">
        <f t="shared" si="142"/>
        <v>42745.915972222225</v>
      </c>
      <c r="T2272" s="14">
        <f t="shared" si="143"/>
        <v>42725.869363425925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0"/>
        <v>283.09000000000003</v>
      </c>
      <c r="P2273" s="6">
        <f t="shared" si="141"/>
        <v>42.63403614457831</v>
      </c>
      <c r="Q2273" t="s">
        <v>8333</v>
      </c>
      <c r="R2273" s="10" t="s">
        <v>8351</v>
      </c>
      <c r="S2273" s="14">
        <f t="shared" si="142"/>
        <v>42714.000046296293</v>
      </c>
      <c r="T2273" s="14">
        <f t="shared" si="143"/>
        <v>42684.000046296293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0"/>
        <v>1356.6000000000001</v>
      </c>
      <c r="P2274" s="6">
        <f t="shared" si="141"/>
        <v>14.370762711864407</v>
      </c>
      <c r="Q2274" t="s">
        <v>8333</v>
      </c>
      <c r="R2274" s="10" t="s">
        <v>8351</v>
      </c>
      <c r="S2274" s="14">
        <f t="shared" si="142"/>
        <v>42345.699490740735</v>
      </c>
      <c r="T2274" s="14">
        <f t="shared" si="143"/>
        <v>42315.699490740735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0"/>
        <v>220.35999999999999</v>
      </c>
      <c r="P2275" s="6">
        <f t="shared" si="141"/>
        <v>37.476190476190474</v>
      </c>
      <c r="Q2275" t="s">
        <v>8333</v>
      </c>
      <c r="R2275" s="10" t="s">
        <v>8351</v>
      </c>
      <c r="S2275" s="14">
        <f t="shared" si="142"/>
        <v>42806.507430555561</v>
      </c>
      <c r="T2275" s="14">
        <f t="shared" si="143"/>
        <v>42781.549097222218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0"/>
        <v>119.6</v>
      </c>
      <c r="P2276" s="6">
        <f t="shared" si="141"/>
        <v>30.202020202020201</v>
      </c>
      <c r="Q2276" t="s">
        <v>8333</v>
      </c>
      <c r="R2276" s="10" t="s">
        <v>8351</v>
      </c>
      <c r="S2276" s="14">
        <f t="shared" si="142"/>
        <v>41693.500659722224</v>
      </c>
      <c r="T2276" s="14">
        <f t="shared" si="143"/>
        <v>41663.500659722224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0"/>
        <v>407.76923076923077</v>
      </c>
      <c r="P2277" s="6">
        <f t="shared" si="141"/>
        <v>33.550632911392405</v>
      </c>
      <c r="Q2277" t="s">
        <v>8333</v>
      </c>
      <c r="R2277" s="10" t="s">
        <v>8351</v>
      </c>
      <c r="S2277" s="14">
        <f t="shared" si="142"/>
        <v>41995.616655092599</v>
      </c>
      <c r="T2277" s="14">
        <f t="shared" si="143"/>
        <v>41965.616655092599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0"/>
        <v>105.81826105905425</v>
      </c>
      <c r="P2278" s="6">
        <f t="shared" si="141"/>
        <v>64.74666666666667</v>
      </c>
      <c r="Q2278" t="s">
        <v>8333</v>
      </c>
      <c r="R2278" s="10" t="s">
        <v>8351</v>
      </c>
      <c r="S2278" s="14">
        <f t="shared" si="142"/>
        <v>41644.651493055557</v>
      </c>
      <c r="T2278" s="14">
        <f t="shared" si="143"/>
        <v>41614.651493055557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0"/>
        <v>141.08235294117648</v>
      </c>
      <c r="P2279" s="6">
        <f t="shared" si="141"/>
        <v>57.932367149758456</v>
      </c>
      <c r="Q2279" t="s">
        <v>8333</v>
      </c>
      <c r="R2279" s="10" t="s">
        <v>8351</v>
      </c>
      <c r="S2279" s="14">
        <f t="shared" si="142"/>
        <v>40966.678506944445</v>
      </c>
      <c r="T2279" s="14">
        <f t="shared" si="143"/>
        <v>40936.678506944445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0"/>
        <v>270.7</v>
      </c>
      <c r="P2280" s="6">
        <f t="shared" si="141"/>
        <v>53.078431372549019</v>
      </c>
      <c r="Q2280" t="s">
        <v>8333</v>
      </c>
      <c r="R2280" s="10" t="s">
        <v>8351</v>
      </c>
      <c r="S2280" s="14">
        <f t="shared" si="142"/>
        <v>42372.957638888889</v>
      </c>
      <c r="T2280" s="14">
        <f t="shared" si="143"/>
        <v>42338.709108796291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0"/>
        <v>153.80000000000001</v>
      </c>
      <c r="P2281" s="6">
        <f t="shared" si="141"/>
        <v>48.0625</v>
      </c>
      <c r="Q2281" t="s">
        <v>8333</v>
      </c>
      <c r="R2281" s="10" t="s">
        <v>8351</v>
      </c>
      <c r="S2281" s="14">
        <f t="shared" si="142"/>
        <v>42039.166666666672</v>
      </c>
      <c r="T2281" s="14">
        <f t="shared" si="143"/>
        <v>42020.806701388887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0"/>
        <v>403.57653061224488</v>
      </c>
      <c r="P2282" s="6">
        <f t="shared" si="141"/>
        <v>82.396874999999994</v>
      </c>
      <c r="Q2282" t="s">
        <v>8333</v>
      </c>
      <c r="R2282" s="10" t="s">
        <v>8351</v>
      </c>
      <c r="S2282" s="14">
        <f t="shared" si="142"/>
        <v>42264.624895833331</v>
      </c>
      <c r="T2282" s="14">
        <f t="shared" si="143"/>
        <v>42234.624895833331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0"/>
        <v>185</v>
      </c>
      <c r="P2283" s="6">
        <f t="shared" si="141"/>
        <v>50.454545454545453</v>
      </c>
      <c r="Q2283" t="s">
        <v>8325</v>
      </c>
      <c r="R2283" s="10" t="s">
        <v>8326</v>
      </c>
      <c r="S2283" s="14">
        <f t="shared" si="142"/>
        <v>40749.284722222219</v>
      </c>
      <c r="T2283" s="14">
        <f t="shared" si="143"/>
        <v>40687.285844907405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0"/>
        <v>185.33333333333331</v>
      </c>
      <c r="P2284" s="6">
        <f t="shared" si="141"/>
        <v>115.83333333333333</v>
      </c>
      <c r="Q2284" t="s">
        <v>8325</v>
      </c>
      <c r="R2284" s="10" t="s">
        <v>8326</v>
      </c>
      <c r="S2284" s="14">
        <f t="shared" si="142"/>
        <v>42383.17460648148</v>
      </c>
      <c r="T2284" s="14">
        <f t="shared" si="143"/>
        <v>42323.17460648148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0"/>
        <v>100.85533333333332</v>
      </c>
      <c r="P2285" s="6">
        <f t="shared" si="141"/>
        <v>63.03458333333333</v>
      </c>
      <c r="Q2285" t="s">
        <v>8325</v>
      </c>
      <c r="R2285" s="10" t="s">
        <v>8326</v>
      </c>
      <c r="S2285" s="14">
        <f t="shared" si="142"/>
        <v>41038.083379629628</v>
      </c>
      <c r="T2285" s="14">
        <f t="shared" si="143"/>
        <v>40978.125046296293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0"/>
        <v>106.22116666666668</v>
      </c>
      <c r="P2286" s="6">
        <f t="shared" si="141"/>
        <v>108.02152542372882</v>
      </c>
      <c r="Q2286" t="s">
        <v>8325</v>
      </c>
      <c r="R2286" s="10" t="s">
        <v>8326</v>
      </c>
      <c r="S2286" s="14">
        <f t="shared" si="142"/>
        <v>40614.166666666664</v>
      </c>
      <c r="T2286" s="14">
        <f t="shared" si="143"/>
        <v>40585.796817129631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0"/>
        <v>121.36666666666667</v>
      </c>
      <c r="P2287" s="6">
        <f t="shared" si="141"/>
        <v>46.088607594936711</v>
      </c>
      <c r="Q2287" t="s">
        <v>8325</v>
      </c>
      <c r="R2287" s="10" t="s">
        <v>8326</v>
      </c>
      <c r="S2287" s="14">
        <f t="shared" si="142"/>
        <v>41089.185682870368</v>
      </c>
      <c r="T2287" s="14">
        <f t="shared" si="143"/>
        <v>41059.185682870368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0"/>
        <v>100.06666666666666</v>
      </c>
      <c r="P2288" s="6">
        <f t="shared" si="141"/>
        <v>107.21428571428571</v>
      </c>
      <c r="Q2288" t="s">
        <v>8325</v>
      </c>
      <c r="R2288" s="10" t="s">
        <v>8326</v>
      </c>
      <c r="S2288" s="14">
        <f t="shared" si="142"/>
        <v>41523.165972222225</v>
      </c>
      <c r="T2288" s="14">
        <f t="shared" si="143"/>
        <v>41494.963587962964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0"/>
        <v>119.97755555555555</v>
      </c>
      <c r="P2289" s="6">
        <f t="shared" si="141"/>
        <v>50.9338679245283</v>
      </c>
      <c r="Q2289" t="s">
        <v>8325</v>
      </c>
      <c r="R2289" s="10" t="s">
        <v>8326</v>
      </c>
      <c r="S2289" s="14">
        <f t="shared" si="142"/>
        <v>41813.667361111111</v>
      </c>
      <c r="T2289" s="14">
        <f t="shared" si="143"/>
        <v>41792.667361111111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0"/>
        <v>100.1</v>
      </c>
      <c r="P2290" s="6">
        <f t="shared" si="141"/>
        <v>40.04</v>
      </c>
      <c r="Q2290" t="s">
        <v>8325</v>
      </c>
      <c r="R2290" s="10" t="s">
        <v>8326</v>
      </c>
      <c r="S2290" s="14">
        <f t="shared" si="142"/>
        <v>41086.75</v>
      </c>
      <c r="T2290" s="14">
        <f t="shared" si="143"/>
        <v>41067.827418981484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0"/>
        <v>107.4</v>
      </c>
      <c r="P2291" s="6">
        <f t="shared" si="141"/>
        <v>64.44</v>
      </c>
      <c r="Q2291" t="s">
        <v>8325</v>
      </c>
      <c r="R2291" s="10" t="s">
        <v>8326</v>
      </c>
      <c r="S2291" s="14">
        <f t="shared" si="142"/>
        <v>41614.973611111112</v>
      </c>
      <c r="T2291" s="14">
        <f t="shared" si="143"/>
        <v>41571.998379629629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0"/>
        <v>104.06666666666666</v>
      </c>
      <c r="P2292" s="6">
        <f t="shared" si="141"/>
        <v>53.827586206896555</v>
      </c>
      <c r="Q2292" t="s">
        <v>8325</v>
      </c>
      <c r="R2292" s="10" t="s">
        <v>8326</v>
      </c>
      <c r="S2292" s="14">
        <f t="shared" si="142"/>
        <v>40148.708333333336</v>
      </c>
      <c r="T2292" s="14">
        <f t="shared" si="143"/>
        <v>40070.253819444442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0"/>
        <v>172.8</v>
      </c>
      <c r="P2293" s="6">
        <f t="shared" si="141"/>
        <v>100.46511627906976</v>
      </c>
      <c r="Q2293" t="s">
        <v>8325</v>
      </c>
      <c r="R2293" s="10" t="s">
        <v>8326</v>
      </c>
      <c r="S2293" s="14">
        <f t="shared" si="142"/>
        <v>41022.166666666664</v>
      </c>
      <c r="T2293" s="14">
        <f t="shared" si="143"/>
        <v>40987.977060185185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0"/>
        <v>107.2505</v>
      </c>
      <c r="P2294" s="6">
        <f t="shared" si="141"/>
        <v>46.630652173913049</v>
      </c>
      <c r="Q2294" t="s">
        <v>8325</v>
      </c>
      <c r="R2294" s="10" t="s">
        <v>8326</v>
      </c>
      <c r="S2294" s="14">
        <f t="shared" si="142"/>
        <v>41017.697638888887</v>
      </c>
      <c r="T2294" s="14">
        <f t="shared" si="143"/>
        <v>40987.697638888887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0"/>
        <v>108.23529411764706</v>
      </c>
      <c r="P2295" s="6">
        <f t="shared" si="141"/>
        <v>34.074074074074076</v>
      </c>
      <c r="Q2295" t="s">
        <v>8325</v>
      </c>
      <c r="R2295" s="10" t="s">
        <v>8326</v>
      </c>
      <c r="S2295" s="14">
        <f t="shared" si="142"/>
        <v>41177.165972222225</v>
      </c>
      <c r="T2295" s="14">
        <f t="shared" si="143"/>
        <v>41151.708321759259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0"/>
        <v>146.08079999999998</v>
      </c>
      <c r="P2296" s="6">
        <f t="shared" si="141"/>
        <v>65.214642857142863</v>
      </c>
      <c r="Q2296" t="s">
        <v>8325</v>
      </c>
      <c r="R2296" s="10" t="s">
        <v>8326</v>
      </c>
      <c r="S2296" s="14">
        <f t="shared" si="142"/>
        <v>41294.72314814815</v>
      </c>
      <c r="T2296" s="14">
        <f t="shared" si="143"/>
        <v>41264.72314814815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0"/>
        <v>125.25</v>
      </c>
      <c r="P2297" s="6">
        <f t="shared" si="141"/>
        <v>44.205882352941174</v>
      </c>
      <c r="Q2297" t="s">
        <v>8325</v>
      </c>
      <c r="R2297" s="10" t="s">
        <v>8326</v>
      </c>
      <c r="S2297" s="14">
        <f t="shared" si="142"/>
        <v>41300.954351851848</v>
      </c>
      <c r="T2297" s="14">
        <f t="shared" si="143"/>
        <v>41270.954351851848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0"/>
        <v>149.07142857142856</v>
      </c>
      <c r="P2298" s="6">
        <f t="shared" si="141"/>
        <v>71.965517241379317</v>
      </c>
      <c r="Q2298" t="s">
        <v>8325</v>
      </c>
      <c r="R2298" s="10" t="s">
        <v>8326</v>
      </c>
      <c r="S2298" s="14">
        <f t="shared" si="142"/>
        <v>40962.731782407405</v>
      </c>
      <c r="T2298" s="14">
        <f t="shared" si="143"/>
        <v>40927.731782407405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0"/>
        <v>100.6</v>
      </c>
      <c r="P2299" s="6">
        <f t="shared" si="141"/>
        <v>52.94736842105263</v>
      </c>
      <c r="Q2299" t="s">
        <v>8325</v>
      </c>
      <c r="R2299" s="10" t="s">
        <v>8326</v>
      </c>
      <c r="S2299" s="14">
        <f t="shared" si="142"/>
        <v>40982.165972222225</v>
      </c>
      <c r="T2299" s="14">
        <f t="shared" si="143"/>
        <v>40948.042233796295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0"/>
        <v>105.07333333333332</v>
      </c>
      <c r="P2300" s="6">
        <f t="shared" si="141"/>
        <v>109.45138888888889</v>
      </c>
      <c r="Q2300" t="s">
        <v>8325</v>
      </c>
      <c r="R2300" s="10" t="s">
        <v>8326</v>
      </c>
      <c r="S2300" s="14">
        <f t="shared" si="142"/>
        <v>41724.798993055556</v>
      </c>
      <c r="T2300" s="14">
        <f t="shared" si="143"/>
        <v>41694.84065972222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0"/>
        <v>350.16666666666663</v>
      </c>
      <c r="P2301" s="6">
        <f t="shared" si="141"/>
        <v>75.035714285714292</v>
      </c>
      <c r="Q2301" t="s">
        <v>8325</v>
      </c>
      <c r="R2301" s="10" t="s">
        <v>8326</v>
      </c>
      <c r="S2301" s="14">
        <f t="shared" si="142"/>
        <v>40580.032511574071</v>
      </c>
      <c r="T2301" s="14">
        <f t="shared" si="143"/>
        <v>40565.032511574071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0"/>
        <v>101.25</v>
      </c>
      <c r="P2302" s="6">
        <f t="shared" si="141"/>
        <v>115.71428571428571</v>
      </c>
      <c r="Q2302" t="s">
        <v>8325</v>
      </c>
      <c r="R2302" s="10" t="s">
        <v>8326</v>
      </c>
      <c r="S2302" s="14">
        <f t="shared" si="142"/>
        <v>41088.727037037039</v>
      </c>
      <c r="T2302" s="14">
        <f t="shared" si="143"/>
        <v>41074.727037037039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0"/>
        <v>133.6044</v>
      </c>
      <c r="P2303" s="6">
        <f t="shared" si="141"/>
        <v>31.659810426540286</v>
      </c>
      <c r="Q2303" t="s">
        <v>8325</v>
      </c>
      <c r="R2303" s="10" t="s">
        <v>8329</v>
      </c>
      <c r="S2303" s="14">
        <f t="shared" si="142"/>
        <v>41446.146944444445</v>
      </c>
      <c r="T2303" s="14">
        <f t="shared" si="143"/>
        <v>41416.146944444445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0"/>
        <v>170.65217391304347</v>
      </c>
      <c r="P2304" s="6">
        <f t="shared" si="141"/>
        <v>46.176470588235297</v>
      </c>
      <c r="Q2304" t="s">
        <v>8325</v>
      </c>
      <c r="R2304" s="10" t="s">
        <v>8329</v>
      </c>
      <c r="S2304" s="14">
        <f t="shared" si="142"/>
        <v>41639.291666666664</v>
      </c>
      <c r="T2304" s="14">
        <f t="shared" si="143"/>
        <v>41605.868449074071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0"/>
        <v>109.35829457364341</v>
      </c>
      <c r="P2305" s="6">
        <f t="shared" si="141"/>
        <v>68.481650485436887</v>
      </c>
      <c r="Q2305" t="s">
        <v>8325</v>
      </c>
      <c r="R2305" s="10" t="s">
        <v>8329</v>
      </c>
      <c r="S2305" s="14">
        <f t="shared" si="142"/>
        <v>40890.152731481481</v>
      </c>
      <c r="T2305" s="14">
        <f t="shared" si="143"/>
        <v>40850.111064814817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ref="O2306:O2369" si="144">E2306/D2306*100</f>
        <v>100.70033333333335</v>
      </c>
      <c r="P2306" s="6">
        <f t="shared" ref="P2306:P2369" si="145">AVERAGE(E2306/L2306)</f>
        <v>53.469203539823013</v>
      </c>
      <c r="Q2306" t="s">
        <v>8325</v>
      </c>
      <c r="R2306" s="10" t="s">
        <v>8329</v>
      </c>
      <c r="S2306" s="14">
        <f t="shared" ref="S2306:S2369" si="146">(((I2306/60)/60)/24)+DATE(1970,1,1)</f>
        <v>40544.207638888889</v>
      </c>
      <c r="T2306" s="14">
        <f t="shared" ref="T2306:T2369" si="147">(((J2306/60)/60)/24)+DATE(1970,1,1)</f>
        <v>40502.815868055557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si="144"/>
        <v>101.22777777777779</v>
      </c>
      <c r="P2307" s="6">
        <f t="shared" si="145"/>
        <v>109.10778443113773</v>
      </c>
      <c r="Q2307" t="s">
        <v>8325</v>
      </c>
      <c r="R2307" s="10" t="s">
        <v>8329</v>
      </c>
      <c r="S2307" s="14">
        <f t="shared" si="146"/>
        <v>41859.75</v>
      </c>
      <c r="T2307" s="14">
        <f t="shared" si="147"/>
        <v>41834.695277777777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4"/>
        <v>106.75857142857143</v>
      </c>
      <c r="P2308" s="6">
        <f t="shared" si="145"/>
        <v>51.185616438356163</v>
      </c>
      <c r="Q2308" t="s">
        <v>8325</v>
      </c>
      <c r="R2308" s="10" t="s">
        <v>8329</v>
      </c>
      <c r="S2308" s="14">
        <f t="shared" si="146"/>
        <v>40978.16815972222</v>
      </c>
      <c r="T2308" s="14">
        <f t="shared" si="147"/>
        <v>40948.16815972222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4"/>
        <v>106.65777537961894</v>
      </c>
      <c r="P2309" s="6">
        <f t="shared" si="145"/>
        <v>27.936800000000002</v>
      </c>
      <c r="Q2309" t="s">
        <v>8325</v>
      </c>
      <c r="R2309" s="10" t="s">
        <v>8329</v>
      </c>
      <c r="S2309" s="14">
        <f t="shared" si="146"/>
        <v>41034.802407407406</v>
      </c>
      <c r="T2309" s="14">
        <f t="shared" si="147"/>
        <v>41004.802465277775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4"/>
        <v>101.30622</v>
      </c>
      <c r="P2310" s="6">
        <f t="shared" si="145"/>
        <v>82.496921824104234</v>
      </c>
      <c r="Q2310" t="s">
        <v>8325</v>
      </c>
      <c r="R2310" s="10" t="s">
        <v>8329</v>
      </c>
      <c r="S2310" s="14">
        <f t="shared" si="146"/>
        <v>41880.041666666664</v>
      </c>
      <c r="T2310" s="14">
        <f t="shared" si="147"/>
        <v>41851.962916666671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4"/>
        <v>106.67450000000001</v>
      </c>
      <c r="P2311" s="6">
        <f t="shared" si="145"/>
        <v>59.817476635514019</v>
      </c>
      <c r="Q2311" t="s">
        <v>8325</v>
      </c>
      <c r="R2311" s="10" t="s">
        <v>8329</v>
      </c>
      <c r="S2311" s="14">
        <f t="shared" si="146"/>
        <v>41342.987696759257</v>
      </c>
      <c r="T2311" s="14">
        <f t="shared" si="147"/>
        <v>41307.987696759257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4"/>
        <v>428.83978378378379</v>
      </c>
      <c r="P2312" s="6">
        <f t="shared" si="145"/>
        <v>64.816470588235291</v>
      </c>
      <c r="Q2312" t="s">
        <v>8325</v>
      </c>
      <c r="R2312" s="10" t="s">
        <v>8329</v>
      </c>
      <c r="S2312" s="14">
        <f t="shared" si="146"/>
        <v>41354.752488425926</v>
      </c>
      <c r="T2312" s="14">
        <f t="shared" si="147"/>
        <v>41324.79415509259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4"/>
        <v>104.11111111111111</v>
      </c>
      <c r="P2313" s="6">
        <f t="shared" si="145"/>
        <v>90.09615384615384</v>
      </c>
      <c r="Q2313" t="s">
        <v>8325</v>
      </c>
      <c r="R2313" s="10" t="s">
        <v>8329</v>
      </c>
      <c r="S2313" s="14">
        <f t="shared" si="146"/>
        <v>41766.004502314812</v>
      </c>
      <c r="T2313" s="14">
        <f t="shared" si="147"/>
        <v>41736.004502314812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4"/>
        <v>107.86666666666666</v>
      </c>
      <c r="P2314" s="6">
        <f t="shared" si="145"/>
        <v>40.962025316455694</v>
      </c>
      <c r="Q2314" t="s">
        <v>8325</v>
      </c>
      <c r="R2314" s="10" t="s">
        <v>8329</v>
      </c>
      <c r="S2314" s="14">
        <f t="shared" si="146"/>
        <v>41747.958333333336</v>
      </c>
      <c r="T2314" s="14">
        <f t="shared" si="147"/>
        <v>41716.632847222223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4"/>
        <v>175.84040000000002</v>
      </c>
      <c r="P2315" s="6">
        <f t="shared" si="145"/>
        <v>56.000127388535034</v>
      </c>
      <c r="Q2315" t="s">
        <v>8325</v>
      </c>
      <c r="R2315" s="10" t="s">
        <v>8329</v>
      </c>
      <c r="S2315" s="14">
        <f t="shared" si="146"/>
        <v>41032.958634259259</v>
      </c>
      <c r="T2315" s="14">
        <f t="shared" si="147"/>
        <v>41002.958634259259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4"/>
        <v>156.97</v>
      </c>
      <c r="P2316" s="6">
        <f t="shared" si="145"/>
        <v>37.672800000000002</v>
      </c>
      <c r="Q2316" t="s">
        <v>8325</v>
      </c>
      <c r="R2316" s="10" t="s">
        <v>8329</v>
      </c>
      <c r="S2316" s="14">
        <f t="shared" si="146"/>
        <v>41067.551585648151</v>
      </c>
      <c r="T2316" s="14">
        <f t="shared" si="147"/>
        <v>41037.551585648151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4"/>
        <v>102.60000000000001</v>
      </c>
      <c r="P2317" s="6">
        <f t="shared" si="145"/>
        <v>40.078125</v>
      </c>
      <c r="Q2317" t="s">
        <v>8325</v>
      </c>
      <c r="R2317" s="10" t="s">
        <v>8329</v>
      </c>
      <c r="S2317" s="14">
        <f t="shared" si="146"/>
        <v>41034.72619212963</v>
      </c>
      <c r="T2317" s="14">
        <f t="shared" si="147"/>
        <v>41004.72619212963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4"/>
        <v>104.04266666666666</v>
      </c>
      <c r="P2318" s="6">
        <f t="shared" si="145"/>
        <v>78.031999999999996</v>
      </c>
      <c r="Q2318" t="s">
        <v>8325</v>
      </c>
      <c r="R2318" s="10" t="s">
        <v>8329</v>
      </c>
      <c r="S2318" s="14">
        <f t="shared" si="146"/>
        <v>40156.76666666667</v>
      </c>
      <c r="T2318" s="14">
        <f t="shared" si="147"/>
        <v>40079.725115740745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4"/>
        <v>104</v>
      </c>
      <c r="P2319" s="6">
        <f t="shared" si="145"/>
        <v>18.90909090909091</v>
      </c>
      <c r="Q2319" t="s">
        <v>8325</v>
      </c>
      <c r="R2319" s="10" t="s">
        <v>8329</v>
      </c>
      <c r="S2319" s="14">
        <f t="shared" si="146"/>
        <v>40224.208333333336</v>
      </c>
      <c r="T2319" s="14">
        <f t="shared" si="147"/>
        <v>40192.542233796295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4"/>
        <v>121.05999999999999</v>
      </c>
      <c r="P2320" s="6">
        <f t="shared" si="145"/>
        <v>37.134969325153371</v>
      </c>
      <c r="Q2320" t="s">
        <v>8325</v>
      </c>
      <c r="R2320" s="10" t="s">
        <v>8329</v>
      </c>
      <c r="S2320" s="14">
        <f t="shared" si="146"/>
        <v>40082.165972222225</v>
      </c>
      <c r="T2320" s="14">
        <f t="shared" si="147"/>
        <v>40050.643680555557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4"/>
        <v>107.69999999999999</v>
      </c>
      <c r="P2321" s="6">
        <f t="shared" si="145"/>
        <v>41.961038961038959</v>
      </c>
      <c r="Q2321" t="s">
        <v>8325</v>
      </c>
      <c r="R2321" s="10" t="s">
        <v>8329</v>
      </c>
      <c r="S2321" s="14">
        <f t="shared" si="146"/>
        <v>41623.082002314812</v>
      </c>
      <c r="T2321" s="14">
        <f t="shared" si="147"/>
        <v>41593.082002314812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4"/>
        <v>108.66</v>
      </c>
      <c r="P2322" s="6">
        <f t="shared" si="145"/>
        <v>61.044943820224717</v>
      </c>
      <c r="Q2322" t="s">
        <v>8325</v>
      </c>
      <c r="R2322" s="10" t="s">
        <v>8329</v>
      </c>
      <c r="S2322" s="14">
        <f t="shared" si="146"/>
        <v>41731.775462962964</v>
      </c>
      <c r="T2322" s="14">
        <f t="shared" si="147"/>
        <v>41696.817129629628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4"/>
        <v>39.120962394619681</v>
      </c>
      <c r="P2323" s="6">
        <f t="shared" si="145"/>
        <v>64.53125</v>
      </c>
      <c r="Q2323" t="s">
        <v>8336</v>
      </c>
      <c r="R2323" s="10" t="s">
        <v>8352</v>
      </c>
      <c r="S2323" s="14">
        <f t="shared" si="146"/>
        <v>42829.21876157407</v>
      </c>
      <c r="T2323" s="14">
        <f t="shared" si="147"/>
        <v>42799.260428240741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4"/>
        <v>3.1481481481481479</v>
      </c>
      <c r="P2324" s="6">
        <f t="shared" si="145"/>
        <v>21.25</v>
      </c>
      <c r="Q2324" t="s">
        <v>8336</v>
      </c>
      <c r="R2324" s="10" t="s">
        <v>8352</v>
      </c>
      <c r="S2324" s="14">
        <f t="shared" si="146"/>
        <v>42834.853807870371</v>
      </c>
      <c r="T2324" s="14">
        <f t="shared" si="147"/>
        <v>42804.895474537043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4"/>
        <v>48</v>
      </c>
      <c r="P2325" s="6">
        <f t="shared" si="145"/>
        <v>30</v>
      </c>
      <c r="Q2325" t="s">
        <v>8336</v>
      </c>
      <c r="R2325" s="10" t="s">
        <v>8352</v>
      </c>
      <c r="S2325" s="14">
        <f t="shared" si="146"/>
        <v>42814.755173611105</v>
      </c>
      <c r="T2325" s="14">
        <f t="shared" si="147"/>
        <v>42807.755173611105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4"/>
        <v>20.733333333333334</v>
      </c>
      <c r="P2326" s="6">
        <f t="shared" si="145"/>
        <v>25.491803278688526</v>
      </c>
      <c r="Q2326" t="s">
        <v>8336</v>
      </c>
      <c r="R2326" s="10" t="s">
        <v>8352</v>
      </c>
      <c r="S2326" s="14">
        <f t="shared" si="146"/>
        <v>42820.843576388885</v>
      </c>
      <c r="T2326" s="14">
        <f t="shared" si="147"/>
        <v>42790.885243055556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4"/>
        <v>8</v>
      </c>
      <c r="P2327" s="6">
        <f t="shared" si="145"/>
        <v>11.428571428571429</v>
      </c>
      <c r="Q2327" t="s">
        <v>8336</v>
      </c>
      <c r="R2327" s="10" t="s">
        <v>8352</v>
      </c>
      <c r="S2327" s="14">
        <f t="shared" si="146"/>
        <v>42823.980682870373</v>
      </c>
      <c r="T2327" s="14">
        <f t="shared" si="147"/>
        <v>42794.022349537037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4"/>
        <v>0.72</v>
      </c>
      <c r="P2328" s="6">
        <f t="shared" si="145"/>
        <v>108</v>
      </c>
      <c r="Q2328" t="s">
        <v>8336</v>
      </c>
      <c r="R2328" s="10" t="s">
        <v>8352</v>
      </c>
      <c r="S2328" s="14">
        <f t="shared" si="146"/>
        <v>42855.708333333328</v>
      </c>
      <c r="T2328" s="14">
        <f t="shared" si="147"/>
        <v>42804.034120370372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4"/>
        <v>526.09431428571429</v>
      </c>
      <c r="P2329" s="6">
        <f t="shared" si="145"/>
        <v>54.883162444113267</v>
      </c>
      <c r="Q2329" t="s">
        <v>8336</v>
      </c>
      <c r="R2329" s="10" t="s">
        <v>8352</v>
      </c>
      <c r="S2329" s="14">
        <f t="shared" si="146"/>
        <v>41877.917129629634</v>
      </c>
      <c r="T2329" s="14">
        <f t="shared" si="147"/>
        <v>41842.917129629634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4"/>
        <v>254.45000000000002</v>
      </c>
      <c r="P2330" s="6">
        <f t="shared" si="145"/>
        <v>47.383612662942269</v>
      </c>
      <c r="Q2330" t="s">
        <v>8336</v>
      </c>
      <c r="R2330" s="10" t="s">
        <v>8352</v>
      </c>
      <c r="S2330" s="14">
        <f t="shared" si="146"/>
        <v>42169.781678240746</v>
      </c>
      <c r="T2330" s="14">
        <f t="shared" si="147"/>
        <v>42139.781678240746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4"/>
        <v>105.91999999999999</v>
      </c>
      <c r="P2331" s="6">
        <f t="shared" si="145"/>
        <v>211.84</v>
      </c>
      <c r="Q2331" t="s">
        <v>8336</v>
      </c>
      <c r="R2331" s="10" t="s">
        <v>8352</v>
      </c>
      <c r="S2331" s="14">
        <f t="shared" si="146"/>
        <v>41837.624374999999</v>
      </c>
      <c r="T2331" s="14">
        <f t="shared" si="147"/>
        <v>41807.624374999999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4"/>
        <v>102.42285714285715</v>
      </c>
      <c r="P2332" s="6">
        <f t="shared" si="145"/>
        <v>219.92638036809817</v>
      </c>
      <c r="Q2332" t="s">
        <v>8336</v>
      </c>
      <c r="R2332" s="10" t="s">
        <v>8352</v>
      </c>
      <c r="S2332" s="14">
        <f t="shared" si="146"/>
        <v>42363</v>
      </c>
      <c r="T2332" s="14">
        <f t="shared" si="147"/>
        <v>42332.89980324074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4"/>
        <v>144.31375</v>
      </c>
      <c r="P2333" s="6">
        <f t="shared" si="145"/>
        <v>40.795406360424032</v>
      </c>
      <c r="Q2333" t="s">
        <v>8336</v>
      </c>
      <c r="R2333" s="10" t="s">
        <v>8352</v>
      </c>
      <c r="S2333" s="14">
        <f t="shared" si="146"/>
        <v>41869.005671296298</v>
      </c>
      <c r="T2333" s="14">
        <f t="shared" si="147"/>
        <v>41839.005671296298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4"/>
        <v>106.30800000000001</v>
      </c>
      <c r="P2334" s="6">
        <f t="shared" si="145"/>
        <v>75.502840909090907</v>
      </c>
      <c r="Q2334" t="s">
        <v>8336</v>
      </c>
      <c r="R2334" s="10" t="s">
        <v>8352</v>
      </c>
      <c r="S2334" s="14">
        <f t="shared" si="146"/>
        <v>42041.628136574072</v>
      </c>
      <c r="T2334" s="14">
        <f t="shared" si="147"/>
        <v>42011.628136574072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4"/>
        <v>212.16666666666666</v>
      </c>
      <c r="P2335" s="6">
        <f t="shared" si="145"/>
        <v>13.542553191489361</v>
      </c>
      <c r="Q2335" t="s">
        <v>8336</v>
      </c>
      <c r="R2335" s="10" t="s">
        <v>8352</v>
      </c>
      <c r="S2335" s="14">
        <f t="shared" si="146"/>
        <v>41788.743055555555</v>
      </c>
      <c r="T2335" s="14">
        <f t="shared" si="147"/>
        <v>41767.650347222225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4"/>
        <v>101.95</v>
      </c>
      <c r="P2336" s="6">
        <f t="shared" si="145"/>
        <v>60.865671641791046</v>
      </c>
      <c r="Q2336" t="s">
        <v>8336</v>
      </c>
      <c r="R2336" s="10" t="s">
        <v>8352</v>
      </c>
      <c r="S2336" s="14">
        <f t="shared" si="146"/>
        <v>41948.731944444444</v>
      </c>
      <c r="T2336" s="14">
        <f t="shared" si="147"/>
        <v>41918.670115740737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4"/>
        <v>102.27200000000001</v>
      </c>
      <c r="P2337" s="6">
        <f t="shared" si="145"/>
        <v>115.69230769230769</v>
      </c>
      <c r="Q2337" t="s">
        <v>8336</v>
      </c>
      <c r="R2337" s="10" t="s">
        <v>8352</v>
      </c>
      <c r="S2337" s="14">
        <f t="shared" si="146"/>
        <v>41801.572256944448</v>
      </c>
      <c r="T2337" s="14">
        <f t="shared" si="147"/>
        <v>41771.572256944448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4"/>
        <v>520.73254999999995</v>
      </c>
      <c r="P2338" s="6">
        <f t="shared" si="145"/>
        <v>48.104623556581984</v>
      </c>
      <c r="Q2338" t="s">
        <v>8336</v>
      </c>
      <c r="R2338" s="10" t="s">
        <v>8352</v>
      </c>
      <c r="S2338" s="14">
        <f t="shared" si="146"/>
        <v>41706.924710648149</v>
      </c>
      <c r="T2338" s="14">
        <f t="shared" si="147"/>
        <v>41666.924710648149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4"/>
        <v>110.65833333333333</v>
      </c>
      <c r="P2339" s="6">
        <f t="shared" si="145"/>
        <v>74.184357541899445</v>
      </c>
      <c r="Q2339" t="s">
        <v>8336</v>
      </c>
      <c r="R2339" s="10" t="s">
        <v>8352</v>
      </c>
      <c r="S2339" s="14">
        <f t="shared" si="146"/>
        <v>41816.640543981484</v>
      </c>
      <c r="T2339" s="14">
        <f t="shared" si="147"/>
        <v>41786.640543981484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4"/>
        <v>101.14333333333335</v>
      </c>
      <c r="P2340" s="6">
        <f t="shared" si="145"/>
        <v>123.34552845528455</v>
      </c>
      <c r="Q2340" t="s">
        <v>8336</v>
      </c>
      <c r="R2340" s="10" t="s">
        <v>8352</v>
      </c>
      <c r="S2340" s="14">
        <f t="shared" si="146"/>
        <v>41819.896805555552</v>
      </c>
      <c r="T2340" s="14">
        <f t="shared" si="147"/>
        <v>41789.896805555552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4"/>
        <v>294.20799999999997</v>
      </c>
      <c r="P2341" s="6">
        <f t="shared" si="145"/>
        <v>66.623188405797094</v>
      </c>
      <c r="Q2341" t="s">
        <v>8336</v>
      </c>
      <c r="R2341" s="10" t="s">
        <v>8352</v>
      </c>
      <c r="S2341" s="14">
        <f t="shared" si="146"/>
        <v>42723.332638888889</v>
      </c>
      <c r="T2341" s="14">
        <f t="shared" si="147"/>
        <v>42692.79987268518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4"/>
        <v>105.77749999999999</v>
      </c>
      <c r="P2342" s="6">
        <f t="shared" si="145"/>
        <v>104.99007444168734</v>
      </c>
      <c r="Q2342" t="s">
        <v>8336</v>
      </c>
      <c r="R2342" s="10" t="s">
        <v>8352</v>
      </c>
      <c r="S2342" s="14">
        <f t="shared" si="146"/>
        <v>42673.642800925925</v>
      </c>
      <c r="T2342" s="14">
        <f t="shared" si="147"/>
        <v>42643.642800925925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4"/>
        <v>0</v>
      </c>
      <c r="P2343" s="6" t="e">
        <f t="shared" si="145"/>
        <v>#DIV/0!</v>
      </c>
      <c r="Q2343" t="s">
        <v>8319</v>
      </c>
      <c r="R2343" s="10" t="s">
        <v>8320</v>
      </c>
      <c r="S2343" s="14">
        <f t="shared" si="146"/>
        <v>42197.813703703709</v>
      </c>
      <c r="T2343" s="14">
        <f t="shared" si="147"/>
        <v>42167.813703703709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4"/>
        <v>0</v>
      </c>
      <c r="P2344" s="6" t="e">
        <f t="shared" si="145"/>
        <v>#DIV/0!</v>
      </c>
      <c r="Q2344" t="s">
        <v>8319</v>
      </c>
      <c r="R2344" s="10" t="s">
        <v>8320</v>
      </c>
      <c r="S2344" s="14">
        <f t="shared" si="146"/>
        <v>41918.208333333336</v>
      </c>
      <c r="T2344" s="14">
        <f t="shared" si="147"/>
        <v>41897.702199074076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4"/>
        <v>3</v>
      </c>
      <c r="P2345" s="6">
        <f t="shared" si="145"/>
        <v>300</v>
      </c>
      <c r="Q2345" t="s">
        <v>8319</v>
      </c>
      <c r="R2345" s="10" t="s">
        <v>8320</v>
      </c>
      <c r="S2345" s="14">
        <f t="shared" si="146"/>
        <v>42377.82430555555</v>
      </c>
      <c r="T2345" s="14">
        <f t="shared" si="147"/>
        <v>42327.825289351851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4"/>
        <v>0.1</v>
      </c>
      <c r="P2346" s="6">
        <f t="shared" si="145"/>
        <v>1</v>
      </c>
      <c r="Q2346" t="s">
        <v>8319</v>
      </c>
      <c r="R2346" s="10" t="s">
        <v>8320</v>
      </c>
      <c r="S2346" s="14">
        <f t="shared" si="146"/>
        <v>42545.727650462963</v>
      </c>
      <c r="T2346" s="14">
        <f t="shared" si="147"/>
        <v>42515.727650462963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4"/>
        <v>0</v>
      </c>
      <c r="P2347" s="6" t="e">
        <f t="shared" si="145"/>
        <v>#DIV/0!</v>
      </c>
      <c r="Q2347" t="s">
        <v>8319</v>
      </c>
      <c r="R2347" s="10" t="s">
        <v>8320</v>
      </c>
      <c r="S2347" s="14">
        <f t="shared" si="146"/>
        <v>42094.985416666663</v>
      </c>
      <c r="T2347" s="14">
        <f t="shared" si="147"/>
        <v>42060.001805555556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4"/>
        <v>6.5000000000000002E-2</v>
      </c>
      <c r="P2348" s="6">
        <f t="shared" si="145"/>
        <v>13</v>
      </c>
      <c r="Q2348" t="s">
        <v>8319</v>
      </c>
      <c r="R2348" s="10" t="s">
        <v>8320</v>
      </c>
      <c r="S2348" s="14">
        <f t="shared" si="146"/>
        <v>42660.79896990741</v>
      </c>
      <c r="T2348" s="14">
        <f t="shared" si="147"/>
        <v>42615.79896990741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4"/>
        <v>1.5</v>
      </c>
      <c r="P2349" s="6">
        <f t="shared" si="145"/>
        <v>15</v>
      </c>
      <c r="Q2349" t="s">
        <v>8319</v>
      </c>
      <c r="R2349" s="10" t="s">
        <v>8320</v>
      </c>
      <c r="S2349" s="14">
        <f t="shared" si="146"/>
        <v>42607.607361111113</v>
      </c>
      <c r="T2349" s="14">
        <f t="shared" si="147"/>
        <v>42577.607361111113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4"/>
        <v>0.38571428571428573</v>
      </c>
      <c r="P2350" s="6">
        <f t="shared" si="145"/>
        <v>54</v>
      </c>
      <c r="Q2350" t="s">
        <v>8319</v>
      </c>
      <c r="R2350" s="10" t="s">
        <v>8320</v>
      </c>
      <c r="S2350" s="14">
        <f t="shared" si="146"/>
        <v>42420.932152777779</v>
      </c>
      <c r="T2350" s="14">
        <f t="shared" si="147"/>
        <v>42360.932152777779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4"/>
        <v>0</v>
      </c>
      <c r="P2351" s="6" t="e">
        <f t="shared" si="145"/>
        <v>#DIV/0!</v>
      </c>
      <c r="Q2351" t="s">
        <v>8319</v>
      </c>
      <c r="R2351" s="10" t="s">
        <v>8320</v>
      </c>
      <c r="S2351" s="14">
        <f t="shared" si="146"/>
        <v>42227.775787037041</v>
      </c>
      <c r="T2351" s="14">
        <f t="shared" si="147"/>
        <v>42198.775787037041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4"/>
        <v>0</v>
      </c>
      <c r="P2352" s="6" t="e">
        <f t="shared" si="145"/>
        <v>#DIV/0!</v>
      </c>
      <c r="Q2352" t="s">
        <v>8319</v>
      </c>
      <c r="R2352" s="10" t="s">
        <v>8320</v>
      </c>
      <c r="S2352" s="14">
        <f t="shared" si="146"/>
        <v>42738.842245370368</v>
      </c>
      <c r="T2352" s="14">
        <f t="shared" si="147"/>
        <v>42708.842245370368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4"/>
        <v>0.5714285714285714</v>
      </c>
      <c r="P2353" s="6">
        <f t="shared" si="145"/>
        <v>15.428571428571429</v>
      </c>
      <c r="Q2353" t="s">
        <v>8319</v>
      </c>
      <c r="R2353" s="10" t="s">
        <v>8320</v>
      </c>
      <c r="S2353" s="14">
        <f t="shared" si="146"/>
        <v>42124.101145833338</v>
      </c>
      <c r="T2353" s="14">
        <f t="shared" si="147"/>
        <v>42094.101145833338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4"/>
        <v>0</v>
      </c>
      <c r="P2354" s="6" t="e">
        <f t="shared" si="145"/>
        <v>#DIV/0!</v>
      </c>
      <c r="Q2354" t="s">
        <v>8319</v>
      </c>
      <c r="R2354" s="10" t="s">
        <v>8320</v>
      </c>
      <c r="S2354" s="14">
        <f t="shared" si="146"/>
        <v>42161.633703703701</v>
      </c>
      <c r="T2354" s="14">
        <f t="shared" si="147"/>
        <v>42101.633703703701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4"/>
        <v>0</v>
      </c>
      <c r="P2355" s="6" t="e">
        <f t="shared" si="145"/>
        <v>#DIV/0!</v>
      </c>
      <c r="Q2355" t="s">
        <v>8319</v>
      </c>
      <c r="R2355" s="10" t="s">
        <v>8320</v>
      </c>
      <c r="S2355" s="14">
        <f t="shared" si="146"/>
        <v>42115.676180555558</v>
      </c>
      <c r="T2355" s="14">
        <f t="shared" si="147"/>
        <v>42103.676180555558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4"/>
        <v>7.1428571428571425E-2</v>
      </c>
      <c r="P2356" s="6">
        <f t="shared" si="145"/>
        <v>25</v>
      </c>
      <c r="Q2356" t="s">
        <v>8319</v>
      </c>
      <c r="R2356" s="10" t="s">
        <v>8320</v>
      </c>
      <c r="S2356" s="14">
        <f t="shared" si="146"/>
        <v>42014.722916666666</v>
      </c>
      <c r="T2356" s="14">
        <f t="shared" si="147"/>
        <v>41954.722916666666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4"/>
        <v>0.6875</v>
      </c>
      <c r="P2357" s="6">
        <f t="shared" si="145"/>
        <v>27.5</v>
      </c>
      <c r="Q2357" t="s">
        <v>8319</v>
      </c>
      <c r="R2357" s="10" t="s">
        <v>8320</v>
      </c>
      <c r="S2357" s="14">
        <f t="shared" si="146"/>
        <v>42126.918240740735</v>
      </c>
      <c r="T2357" s="14">
        <f t="shared" si="147"/>
        <v>42096.918240740735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4"/>
        <v>0</v>
      </c>
      <c r="P2358" s="6" t="e">
        <f t="shared" si="145"/>
        <v>#DIV/0!</v>
      </c>
      <c r="Q2358" t="s">
        <v>8319</v>
      </c>
      <c r="R2358" s="10" t="s">
        <v>8320</v>
      </c>
      <c r="S2358" s="14">
        <f t="shared" si="146"/>
        <v>42160.78361111111</v>
      </c>
      <c r="T2358" s="14">
        <f t="shared" si="147"/>
        <v>42130.78361111111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4"/>
        <v>0</v>
      </c>
      <c r="P2359" s="6" t="e">
        <f t="shared" si="145"/>
        <v>#DIV/0!</v>
      </c>
      <c r="Q2359" t="s">
        <v>8319</v>
      </c>
      <c r="R2359" s="10" t="s">
        <v>8320</v>
      </c>
      <c r="S2359" s="14">
        <f t="shared" si="146"/>
        <v>42294.620115740734</v>
      </c>
      <c r="T2359" s="14">
        <f t="shared" si="147"/>
        <v>42264.620115740734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4"/>
        <v>0</v>
      </c>
      <c r="P2360" s="6" t="e">
        <f t="shared" si="145"/>
        <v>#DIV/0!</v>
      </c>
      <c r="Q2360" t="s">
        <v>8319</v>
      </c>
      <c r="R2360" s="10" t="s">
        <v>8320</v>
      </c>
      <c r="S2360" s="14">
        <f t="shared" si="146"/>
        <v>42035.027083333334</v>
      </c>
      <c r="T2360" s="14">
        <f t="shared" si="147"/>
        <v>41978.930972222224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4"/>
        <v>14.680000000000001</v>
      </c>
      <c r="P2361" s="6">
        <f t="shared" si="145"/>
        <v>367</v>
      </c>
      <c r="Q2361" t="s">
        <v>8319</v>
      </c>
      <c r="R2361" s="10" t="s">
        <v>8320</v>
      </c>
      <c r="S2361" s="14">
        <f t="shared" si="146"/>
        <v>42219.649583333332</v>
      </c>
      <c r="T2361" s="14">
        <f t="shared" si="147"/>
        <v>42159.649583333332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4"/>
        <v>0.04</v>
      </c>
      <c r="P2362" s="6">
        <f t="shared" si="145"/>
        <v>2</v>
      </c>
      <c r="Q2362" t="s">
        <v>8319</v>
      </c>
      <c r="R2362" s="10" t="s">
        <v>8320</v>
      </c>
      <c r="S2362" s="14">
        <f t="shared" si="146"/>
        <v>42407.70694444445</v>
      </c>
      <c r="T2362" s="14">
        <f t="shared" si="147"/>
        <v>42377.70694444445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4"/>
        <v>0</v>
      </c>
      <c r="P2363" s="6" t="e">
        <f t="shared" si="145"/>
        <v>#DIV/0!</v>
      </c>
      <c r="Q2363" t="s">
        <v>8319</v>
      </c>
      <c r="R2363" s="10" t="s">
        <v>8320</v>
      </c>
      <c r="S2363" s="14">
        <f t="shared" si="146"/>
        <v>42490.916666666672</v>
      </c>
      <c r="T2363" s="14">
        <f t="shared" si="147"/>
        <v>42466.858888888892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4"/>
        <v>28.571428571428569</v>
      </c>
      <c r="P2364" s="6">
        <f t="shared" si="145"/>
        <v>60</v>
      </c>
      <c r="Q2364" t="s">
        <v>8319</v>
      </c>
      <c r="R2364" s="10" t="s">
        <v>8320</v>
      </c>
      <c r="S2364" s="14">
        <f t="shared" si="146"/>
        <v>41984.688310185185</v>
      </c>
      <c r="T2364" s="14">
        <f t="shared" si="147"/>
        <v>41954.688310185185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4"/>
        <v>0</v>
      </c>
      <c r="P2365" s="6" t="e">
        <f t="shared" si="145"/>
        <v>#DIV/0!</v>
      </c>
      <c r="Q2365" t="s">
        <v>8319</v>
      </c>
      <c r="R2365" s="10" t="s">
        <v>8320</v>
      </c>
      <c r="S2365" s="14">
        <f t="shared" si="146"/>
        <v>42367.011574074073</v>
      </c>
      <c r="T2365" s="14">
        <f t="shared" si="147"/>
        <v>42322.011574074073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4"/>
        <v>0</v>
      </c>
      <c r="P2366" s="6" t="e">
        <f t="shared" si="145"/>
        <v>#DIV/0!</v>
      </c>
      <c r="Q2366" t="s">
        <v>8319</v>
      </c>
      <c r="R2366" s="10" t="s">
        <v>8320</v>
      </c>
      <c r="S2366" s="14">
        <f t="shared" si="146"/>
        <v>42303.934675925921</v>
      </c>
      <c r="T2366" s="14">
        <f t="shared" si="147"/>
        <v>42248.934675925921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4"/>
        <v>0</v>
      </c>
      <c r="P2367" s="6" t="e">
        <f t="shared" si="145"/>
        <v>#DIV/0!</v>
      </c>
      <c r="Q2367" t="s">
        <v>8319</v>
      </c>
      <c r="R2367" s="10" t="s">
        <v>8320</v>
      </c>
      <c r="S2367" s="14">
        <f t="shared" si="146"/>
        <v>42386.958333333328</v>
      </c>
      <c r="T2367" s="14">
        <f t="shared" si="147"/>
        <v>42346.736400462964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4"/>
        <v>10.52</v>
      </c>
      <c r="P2368" s="6">
        <f t="shared" si="145"/>
        <v>97.407407407407405</v>
      </c>
      <c r="Q2368" t="s">
        <v>8319</v>
      </c>
      <c r="R2368" s="10" t="s">
        <v>8320</v>
      </c>
      <c r="S2368" s="14">
        <f t="shared" si="146"/>
        <v>42298.531631944439</v>
      </c>
      <c r="T2368" s="14">
        <f t="shared" si="147"/>
        <v>42268.531631944439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4"/>
        <v>1.34</v>
      </c>
      <c r="P2369" s="6">
        <f t="shared" si="145"/>
        <v>47.857142857142854</v>
      </c>
      <c r="Q2369" t="s">
        <v>8319</v>
      </c>
      <c r="R2369" s="10" t="s">
        <v>8320</v>
      </c>
      <c r="S2369" s="14">
        <f t="shared" si="146"/>
        <v>42485.928425925929</v>
      </c>
      <c r="T2369" s="14">
        <f t="shared" si="147"/>
        <v>42425.970092592594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ref="O2370:O2433" si="148">E2370/D2370*100</f>
        <v>0.25</v>
      </c>
      <c r="P2370" s="6">
        <f t="shared" ref="P2370:P2433" si="149">AVERAGE(E2370/L2370)</f>
        <v>50</v>
      </c>
      <c r="Q2370" t="s">
        <v>8319</v>
      </c>
      <c r="R2370" s="10" t="s">
        <v>8320</v>
      </c>
      <c r="S2370" s="14">
        <f t="shared" ref="S2370:S2433" si="150">(((I2370/60)/60)/24)+DATE(1970,1,1)</f>
        <v>42108.680150462969</v>
      </c>
      <c r="T2370" s="14">
        <f t="shared" ref="T2370:T2433" si="151">(((J2370/60)/60)/24)+DATE(1970,1,1)</f>
        <v>42063.721817129626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si="148"/>
        <v>0</v>
      </c>
      <c r="P2371" s="6" t="e">
        <f t="shared" si="149"/>
        <v>#DIV/0!</v>
      </c>
      <c r="Q2371" t="s">
        <v>8319</v>
      </c>
      <c r="R2371" s="10" t="s">
        <v>8320</v>
      </c>
      <c r="S2371" s="14">
        <f t="shared" si="150"/>
        <v>42410.812627314815</v>
      </c>
      <c r="T2371" s="14">
        <f t="shared" si="151"/>
        <v>42380.812627314815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8"/>
        <v>0.32800000000000001</v>
      </c>
      <c r="P2372" s="6">
        <f t="shared" si="149"/>
        <v>20.5</v>
      </c>
      <c r="Q2372" t="s">
        <v>8319</v>
      </c>
      <c r="R2372" s="10" t="s">
        <v>8320</v>
      </c>
      <c r="S2372" s="14">
        <f t="shared" si="150"/>
        <v>41991.18913194444</v>
      </c>
      <c r="T2372" s="14">
        <f t="shared" si="151"/>
        <v>41961.18913194444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48"/>
        <v>0</v>
      </c>
      <c r="P2373" s="6" t="e">
        <f t="shared" si="149"/>
        <v>#DIV/0!</v>
      </c>
      <c r="Q2373" t="s">
        <v>8319</v>
      </c>
      <c r="R2373" s="10" t="s">
        <v>8320</v>
      </c>
      <c r="S2373" s="14">
        <f t="shared" si="150"/>
        <v>42180.777731481481</v>
      </c>
      <c r="T2373" s="14">
        <f t="shared" si="151"/>
        <v>42150.777731481481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8"/>
        <v>3.2727272727272729</v>
      </c>
      <c r="P2374" s="6">
        <f t="shared" si="149"/>
        <v>30</v>
      </c>
      <c r="Q2374" t="s">
        <v>8319</v>
      </c>
      <c r="R2374" s="10" t="s">
        <v>8320</v>
      </c>
      <c r="S2374" s="14">
        <f t="shared" si="150"/>
        <v>42118.069108796291</v>
      </c>
      <c r="T2374" s="14">
        <f t="shared" si="151"/>
        <v>42088.069108796291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8"/>
        <v>5.8823529411764705E-3</v>
      </c>
      <c r="P2375" s="6">
        <f t="shared" si="149"/>
        <v>50</v>
      </c>
      <c r="Q2375" t="s">
        <v>8319</v>
      </c>
      <c r="R2375" s="10" t="s">
        <v>8320</v>
      </c>
      <c r="S2375" s="14">
        <f t="shared" si="150"/>
        <v>42245.662314814821</v>
      </c>
      <c r="T2375" s="14">
        <f t="shared" si="151"/>
        <v>42215.662314814821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8"/>
        <v>4.5454545454545456E-2</v>
      </c>
      <c r="P2376" s="6">
        <f t="shared" si="149"/>
        <v>10</v>
      </c>
      <c r="Q2376" t="s">
        <v>8319</v>
      </c>
      <c r="R2376" s="10" t="s">
        <v>8320</v>
      </c>
      <c r="S2376" s="14">
        <f t="shared" si="150"/>
        <v>42047.843287037031</v>
      </c>
      <c r="T2376" s="14">
        <f t="shared" si="151"/>
        <v>42017.843287037031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48"/>
        <v>0</v>
      </c>
      <c r="P2377" s="6" t="e">
        <f t="shared" si="149"/>
        <v>#DIV/0!</v>
      </c>
      <c r="Q2377" t="s">
        <v>8319</v>
      </c>
      <c r="R2377" s="10" t="s">
        <v>8320</v>
      </c>
      <c r="S2377" s="14">
        <f t="shared" si="150"/>
        <v>42622.836076388892</v>
      </c>
      <c r="T2377" s="14">
        <f t="shared" si="151"/>
        <v>42592.836076388892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8"/>
        <v>10.877666666666666</v>
      </c>
      <c r="P2378" s="6">
        <f t="shared" si="149"/>
        <v>81.582499999999996</v>
      </c>
      <c r="Q2378" t="s">
        <v>8319</v>
      </c>
      <c r="R2378" s="10" t="s">
        <v>8320</v>
      </c>
      <c r="S2378" s="14">
        <f t="shared" si="150"/>
        <v>42348.925532407404</v>
      </c>
      <c r="T2378" s="14">
        <f t="shared" si="151"/>
        <v>42318.925532407404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48"/>
        <v>0</v>
      </c>
      <c r="P2379" s="6" t="e">
        <f t="shared" si="149"/>
        <v>#DIV/0!</v>
      </c>
      <c r="Q2379" t="s">
        <v>8319</v>
      </c>
      <c r="R2379" s="10" t="s">
        <v>8320</v>
      </c>
      <c r="S2379" s="14">
        <f t="shared" si="150"/>
        <v>42699.911840277782</v>
      </c>
      <c r="T2379" s="14">
        <f t="shared" si="151"/>
        <v>42669.870173611111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48"/>
        <v>0</v>
      </c>
      <c r="P2380" s="6" t="e">
        <f t="shared" si="149"/>
        <v>#DIV/0!</v>
      </c>
      <c r="Q2380" t="s">
        <v>8319</v>
      </c>
      <c r="R2380" s="10" t="s">
        <v>8320</v>
      </c>
      <c r="S2380" s="14">
        <f t="shared" si="150"/>
        <v>42242.013078703705</v>
      </c>
      <c r="T2380" s="14">
        <f t="shared" si="151"/>
        <v>42213.013078703705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48"/>
        <v>0</v>
      </c>
      <c r="P2381" s="6" t="e">
        <f t="shared" si="149"/>
        <v>#DIV/0!</v>
      </c>
      <c r="Q2381" t="s">
        <v>8319</v>
      </c>
      <c r="R2381" s="10" t="s">
        <v>8320</v>
      </c>
      <c r="S2381" s="14">
        <f t="shared" si="150"/>
        <v>42282.016388888893</v>
      </c>
      <c r="T2381" s="14">
        <f t="shared" si="151"/>
        <v>42237.016388888893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8"/>
        <v>0.36666666666666664</v>
      </c>
      <c r="P2382" s="6">
        <f t="shared" si="149"/>
        <v>18.333333333333332</v>
      </c>
      <c r="Q2382" t="s">
        <v>8319</v>
      </c>
      <c r="R2382" s="10" t="s">
        <v>8320</v>
      </c>
      <c r="S2382" s="14">
        <f t="shared" si="150"/>
        <v>42278.793310185181</v>
      </c>
      <c r="T2382" s="14">
        <f t="shared" si="151"/>
        <v>42248.793310185181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8"/>
        <v>1.8193398957730169</v>
      </c>
      <c r="P2383" s="6">
        <f t="shared" si="149"/>
        <v>224.42857142857142</v>
      </c>
      <c r="Q2383" t="s">
        <v>8319</v>
      </c>
      <c r="R2383" s="10" t="s">
        <v>8320</v>
      </c>
      <c r="S2383" s="14">
        <f t="shared" si="150"/>
        <v>42104.935740740737</v>
      </c>
      <c r="T2383" s="14">
        <f t="shared" si="151"/>
        <v>42074.935740740737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8"/>
        <v>2.5</v>
      </c>
      <c r="P2384" s="6">
        <f t="shared" si="149"/>
        <v>37.5</v>
      </c>
      <c r="Q2384" t="s">
        <v>8319</v>
      </c>
      <c r="R2384" s="10" t="s">
        <v>8320</v>
      </c>
      <c r="S2384" s="14">
        <f t="shared" si="150"/>
        <v>42220.187534722223</v>
      </c>
      <c r="T2384" s="14">
        <f t="shared" si="151"/>
        <v>42195.187534722223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8"/>
        <v>4.3499999999999996</v>
      </c>
      <c r="P2385" s="6">
        <f t="shared" si="149"/>
        <v>145</v>
      </c>
      <c r="Q2385" t="s">
        <v>8319</v>
      </c>
      <c r="R2385" s="10" t="s">
        <v>8320</v>
      </c>
      <c r="S2385" s="14">
        <f t="shared" si="150"/>
        <v>42057.056793981479</v>
      </c>
      <c r="T2385" s="14">
        <f t="shared" si="151"/>
        <v>42027.056793981479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8"/>
        <v>0.8</v>
      </c>
      <c r="P2386" s="6">
        <f t="shared" si="149"/>
        <v>1</v>
      </c>
      <c r="Q2386" t="s">
        <v>8319</v>
      </c>
      <c r="R2386" s="10" t="s">
        <v>8320</v>
      </c>
      <c r="S2386" s="14">
        <f t="shared" si="150"/>
        <v>41957.109293981484</v>
      </c>
      <c r="T2386" s="14">
        <f t="shared" si="151"/>
        <v>41927.067627314813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8"/>
        <v>1.2123076923076923</v>
      </c>
      <c r="P2387" s="6">
        <f t="shared" si="149"/>
        <v>112.57142857142857</v>
      </c>
      <c r="Q2387" t="s">
        <v>8319</v>
      </c>
      <c r="R2387" s="10" t="s">
        <v>8320</v>
      </c>
      <c r="S2387" s="14">
        <f t="shared" si="150"/>
        <v>42221.70175925926</v>
      </c>
      <c r="T2387" s="14">
        <f t="shared" si="151"/>
        <v>42191.70175925926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48"/>
        <v>0</v>
      </c>
      <c r="P2388" s="6" t="e">
        <f t="shared" si="149"/>
        <v>#DIV/0!</v>
      </c>
      <c r="Q2388" t="s">
        <v>8319</v>
      </c>
      <c r="R2388" s="10" t="s">
        <v>8320</v>
      </c>
      <c r="S2388" s="14">
        <f t="shared" si="150"/>
        <v>42014.838240740741</v>
      </c>
      <c r="T2388" s="14">
        <f t="shared" si="151"/>
        <v>41954.838240740741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8"/>
        <v>0.68399999999999994</v>
      </c>
      <c r="P2389" s="6">
        <f t="shared" si="149"/>
        <v>342</v>
      </c>
      <c r="Q2389" t="s">
        <v>8319</v>
      </c>
      <c r="R2389" s="10" t="s">
        <v>8320</v>
      </c>
      <c r="S2389" s="14">
        <f t="shared" si="150"/>
        <v>42573.626620370371</v>
      </c>
      <c r="T2389" s="14">
        <f t="shared" si="151"/>
        <v>42528.626620370371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8"/>
        <v>1.2513513513513512</v>
      </c>
      <c r="P2390" s="6">
        <f t="shared" si="149"/>
        <v>57.875</v>
      </c>
      <c r="Q2390" t="s">
        <v>8319</v>
      </c>
      <c r="R2390" s="10" t="s">
        <v>8320</v>
      </c>
      <c r="S2390" s="14">
        <f t="shared" si="150"/>
        <v>42019.811805555553</v>
      </c>
      <c r="T2390" s="14">
        <f t="shared" si="151"/>
        <v>41989.853692129633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8"/>
        <v>0.1875</v>
      </c>
      <c r="P2391" s="6">
        <f t="shared" si="149"/>
        <v>30</v>
      </c>
      <c r="Q2391" t="s">
        <v>8319</v>
      </c>
      <c r="R2391" s="10" t="s">
        <v>8320</v>
      </c>
      <c r="S2391" s="14">
        <f t="shared" si="150"/>
        <v>42210.915972222225</v>
      </c>
      <c r="T2391" s="14">
        <f t="shared" si="151"/>
        <v>42179.653379629628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48"/>
        <v>0</v>
      </c>
      <c r="P2392" s="6" t="e">
        <f t="shared" si="149"/>
        <v>#DIV/0!</v>
      </c>
      <c r="Q2392" t="s">
        <v>8319</v>
      </c>
      <c r="R2392" s="10" t="s">
        <v>8320</v>
      </c>
      <c r="S2392" s="14">
        <f t="shared" si="150"/>
        <v>42008.262314814812</v>
      </c>
      <c r="T2392" s="14">
        <f t="shared" si="151"/>
        <v>41968.262314814812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8"/>
        <v>0.125</v>
      </c>
      <c r="P2393" s="6">
        <f t="shared" si="149"/>
        <v>25</v>
      </c>
      <c r="Q2393" t="s">
        <v>8319</v>
      </c>
      <c r="R2393" s="10" t="s">
        <v>8320</v>
      </c>
      <c r="S2393" s="14">
        <f t="shared" si="150"/>
        <v>42094.752824074079</v>
      </c>
      <c r="T2393" s="14">
        <f t="shared" si="151"/>
        <v>42064.794490740736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48"/>
        <v>0</v>
      </c>
      <c r="P2394" s="6" t="e">
        <f t="shared" si="149"/>
        <v>#DIV/0!</v>
      </c>
      <c r="Q2394" t="s">
        <v>8319</v>
      </c>
      <c r="R2394" s="10" t="s">
        <v>8320</v>
      </c>
      <c r="S2394" s="14">
        <f t="shared" si="150"/>
        <v>42306.120636574073</v>
      </c>
      <c r="T2394" s="14">
        <f t="shared" si="151"/>
        <v>42276.120636574073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8"/>
        <v>0.05</v>
      </c>
      <c r="P2395" s="6">
        <f t="shared" si="149"/>
        <v>50</v>
      </c>
      <c r="Q2395" t="s">
        <v>8319</v>
      </c>
      <c r="R2395" s="10" t="s">
        <v>8320</v>
      </c>
      <c r="S2395" s="14">
        <f t="shared" si="150"/>
        <v>42224.648344907408</v>
      </c>
      <c r="T2395" s="14">
        <f t="shared" si="151"/>
        <v>42194.648344907408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8"/>
        <v>0.06</v>
      </c>
      <c r="P2396" s="6">
        <f t="shared" si="149"/>
        <v>1.5</v>
      </c>
      <c r="Q2396" t="s">
        <v>8319</v>
      </c>
      <c r="R2396" s="10" t="s">
        <v>8320</v>
      </c>
      <c r="S2396" s="14">
        <f t="shared" si="150"/>
        <v>42061.362187499995</v>
      </c>
      <c r="T2396" s="14">
        <f t="shared" si="151"/>
        <v>42031.362187499995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48"/>
        <v>0</v>
      </c>
      <c r="P2397" s="6" t="e">
        <f t="shared" si="149"/>
        <v>#DIV/0!</v>
      </c>
      <c r="Q2397" t="s">
        <v>8319</v>
      </c>
      <c r="R2397" s="10" t="s">
        <v>8320</v>
      </c>
      <c r="S2397" s="14">
        <f t="shared" si="150"/>
        <v>42745.372916666667</v>
      </c>
      <c r="T2397" s="14">
        <f t="shared" si="151"/>
        <v>42717.121377314819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8"/>
        <v>0.2</v>
      </c>
      <c r="P2398" s="6">
        <f t="shared" si="149"/>
        <v>10</v>
      </c>
      <c r="Q2398" t="s">
        <v>8319</v>
      </c>
      <c r="R2398" s="10" t="s">
        <v>8320</v>
      </c>
      <c r="S2398" s="14">
        <f t="shared" si="150"/>
        <v>42292.849050925928</v>
      </c>
      <c r="T2398" s="14">
        <f t="shared" si="151"/>
        <v>42262.849050925928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48"/>
        <v>0</v>
      </c>
      <c r="P2399" s="6" t="e">
        <f t="shared" si="149"/>
        <v>#DIV/0!</v>
      </c>
      <c r="Q2399" t="s">
        <v>8319</v>
      </c>
      <c r="R2399" s="10" t="s">
        <v>8320</v>
      </c>
      <c r="S2399" s="14">
        <f t="shared" si="150"/>
        <v>42006.88490740741</v>
      </c>
      <c r="T2399" s="14">
        <f t="shared" si="151"/>
        <v>41976.88490740741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48"/>
        <v>0</v>
      </c>
      <c r="P2400" s="6" t="e">
        <f t="shared" si="149"/>
        <v>#DIV/0!</v>
      </c>
      <c r="Q2400" t="s">
        <v>8319</v>
      </c>
      <c r="R2400" s="10" t="s">
        <v>8320</v>
      </c>
      <c r="S2400" s="14">
        <f t="shared" si="150"/>
        <v>42187.916481481487</v>
      </c>
      <c r="T2400" s="14">
        <f t="shared" si="151"/>
        <v>42157.916481481487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48"/>
        <v>0</v>
      </c>
      <c r="P2401" s="6" t="e">
        <f t="shared" si="149"/>
        <v>#DIV/0!</v>
      </c>
      <c r="Q2401" t="s">
        <v>8319</v>
      </c>
      <c r="R2401" s="10" t="s">
        <v>8320</v>
      </c>
      <c r="S2401" s="14">
        <f t="shared" si="150"/>
        <v>41991.853078703702</v>
      </c>
      <c r="T2401" s="14">
        <f t="shared" si="151"/>
        <v>41956.853078703702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48"/>
        <v>0</v>
      </c>
      <c r="P2402" s="6" t="e">
        <f t="shared" si="149"/>
        <v>#DIV/0!</v>
      </c>
      <c r="Q2402" t="s">
        <v>8319</v>
      </c>
      <c r="R2402" s="10" t="s">
        <v>8320</v>
      </c>
      <c r="S2402" s="14">
        <f t="shared" si="150"/>
        <v>42474.268101851849</v>
      </c>
      <c r="T2402" s="14">
        <f t="shared" si="151"/>
        <v>42444.268101851849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8"/>
        <v>0.71785714285714286</v>
      </c>
      <c r="P2403" s="6">
        <f t="shared" si="149"/>
        <v>22.333333333333332</v>
      </c>
      <c r="Q2403" t="s">
        <v>8336</v>
      </c>
      <c r="R2403" s="10" t="s">
        <v>8337</v>
      </c>
      <c r="S2403" s="14">
        <f t="shared" si="150"/>
        <v>42434.822870370372</v>
      </c>
      <c r="T2403" s="14">
        <f t="shared" si="151"/>
        <v>42374.822870370372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8"/>
        <v>0.43333333333333329</v>
      </c>
      <c r="P2404" s="6">
        <f t="shared" si="149"/>
        <v>52</v>
      </c>
      <c r="Q2404" t="s">
        <v>8336</v>
      </c>
      <c r="R2404" s="10" t="s">
        <v>8337</v>
      </c>
      <c r="S2404" s="14">
        <f t="shared" si="150"/>
        <v>42137.679756944446</v>
      </c>
      <c r="T2404" s="14">
        <f t="shared" si="151"/>
        <v>42107.679756944446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8"/>
        <v>16.833333333333332</v>
      </c>
      <c r="P2405" s="6">
        <f t="shared" si="149"/>
        <v>16.833333333333332</v>
      </c>
      <c r="Q2405" t="s">
        <v>8336</v>
      </c>
      <c r="R2405" s="10" t="s">
        <v>8337</v>
      </c>
      <c r="S2405" s="14">
        <f t="shared" si="150"/>
        <v>42459.840949074074</v>
      </c>
      <c r="T2405" s="14">
        <f t="shared" si="151"/>
        <v>42399.882615740738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48"/>
        <v>0</v>
      </c>
      <c r="P2406" s="6" t="e">
        <f t="shared" si="149"/>
        <v>#DIV/0!</v>
      </c>
      <c r="Q2406" t="s">
        <v>8336</v>
      </c>
      <c r="R2406" s="10" t="s">
        <v>8337</v>
      </c>
      <c r="S2406" s="14">
        <f t="shared" si="150"/>
        <v>42372.03943287037</v>
      </c>
      <c r="T2406" s="14">
        <f t="shared" si="151"/>
        <v>42342.03943287037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8"/>
        <v>22.52</v>
      </c>
      <c r="P2407" s="6">
        <f t="shared" si="149"/>
        <v>56.3</v>
      </c>
      <c r="Q2407" t="s">
        <v>8336</v>
      </c>
      <c r="R2407" s="10" t="s">
        <v>8337</v>
      </c>
      <c r="S2407" s="14">
        <f t="shared" si="150"/>
        <v>42616.585358796292</v>
      </c>
      <c r="T2407" s="14">
        <f t="shared" si="151"/>
        <v>42595.585358796292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8"/>
        <v>41.384615384615387</v>
      </c>
      <c r="P2408" s="6">
        <f t="shared" si="149"/>
        <v>84.0625</v>
      </c>
      <c r="Q2408" t="s">
        <v>8336</v>
      </c>
      <c r="R2408" s="10" t="s">
        <v>8337</v>
      </c>
      <c r="S2408" s="14">
        <f t="shared" si="150"/>
        <v>42023.110995370371</v>
      </c>
      <c r="T2408" s="14">
        <f t="shared" si="151"/>
        <v>41983.110995370371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8"/>
        <v>25.259090909090908</v>
      </c>
      <c r="P2409" s="6">
        <f t="shared" si="149"/>
        <v>168.39393939393941</v>
      </c>
      <c r="Q2409" t="s">
        <v>8336</v>
      </c>
      <c r="R2409" s="10" t="s">
        <v>8337</v>
      </c>
      <c r="S2409" s="14">
        <f t="shared" si="150"/>
        <v>42105.25</v>
      </c>
      <c r="T2409" s="14">
        <f t="shared" si="151"/>
        <v>42082.575555555552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8"/>
        <v>0.2</v>
      </c>
      <c r="P2410" s="6">
        <f t="shared" si="149"/>
        <v>15</v>
      </c>
      <c r="Q2410" t="s">
        <v>8336</v>
      </c>
      <c r="R2410" s="10" t="s">
        <v>8337</v>
      </c>
      <c r="S2410" s="14">
        <f t="shared" si="150"/>
        <v>41949.182372685187</v>
      </c>
      <c r="T2410" s="14">
        <f t="shared" si="151"/>
        <v>41919.140706018516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8"/>
        <v>1.8399999999999999</v>
      </c>
      <c r="P2411" s="6">
        <f t="shared" si="149"/>
        <v>76.666666666666671</v>
      </c>
      <c r="Q2411" t="s">
        <v>8336</v>
      </c>
      <c r="R2411" s="10" t="s">
        <v>8337</v>
      </c>
      <c r="S2411" s="14">
        <f t="shared" si="150"/>
        <v>42234.875868055555</v>
      </c>
      <c r="T2411" s="14">
        <f t="shared" si="151"/>
        <v>42204.875868055555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48"/>
        <v>0</v>
      </c>
      <c r="P2412" s="6" t="e">
        <f t="shared" si="149"/>
        <v>#DIV/0!</v>
      </c>
      <c r="Q2412" t="s">
        <v>8336</v>
      </c>
      <c r="R2412" s="10" t="s">
        <v>8337</v>
      </c>
      <c r="S2412" s="14">
        <f t="shared" si="150"/>
        <v>42254.408275462964</v>
      </c>
      <c r="T2412" s="14">
        <f t="shared" si="151"/>
        <v>42224.408275462964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8"/>
        <v>0.60399999999999998</v>
      </c>
      <c r="P2413" s="6">
        <f t="shared" si="149"/>
        <v>50.333333333333336</v>
      </c>
      <c r="Q2413" t="s">
        <v>8336</v>
      </c>
      <c r="R2413" s="10" t="s">
        <v>8337</v>
      </c>
      <c r="S2413" s="14">
        <f t="shared" si="150"/>
        <v>42241.732430555552</v>
      </c>
      <c r="T2413" s="14">
        <f t="shared" si="151"/>
        <v>42211.732430555552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48"/>
        <v>0</v>
      </c>
      <c r="P2414" s="6" t="e">
        <f t="shared" si="149"/>
        <v>#DIV/0!</v>
      </c>
      <c r="Q2414" t="s">
        <v>8336</v>
      </c>
      <c r="R2414" s="10" t="s">
        <v>8337</v>
      </c>
      <c r="S2414" s="14">
        <f t="shared" si="150"/>
        <v>42700.778622685189</v>
      </c>
      <c r="T2414" s="14">
        <f t="shared" si="151"/>
        <v>42655.736956018518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8"/>
        <v>0.83333333333333337</v>
      </c>
      <c r="P2415" s="6">
        <f t="shared" si="149"/>
        <v>8.3333333333333339</v>
      </c>
      <c r="Q2415" t="s">
        <v>8336</v>
      </c>
      <c r="R2415" s="10" t="s">
        <v>8337</v>
      </c>
      <c r="S2415" s="14">
        <f t="shared" si="150"/>
        <v>41790.979166666664</v>
      </c>
      <c r="T2415" s="14">
        <f t="shared" si="151"/>
        <v>41760.10974537037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8"/>
        <v>3.0666666666666664</v>
      </c>
      <c r="P2416" s="6">
        <f t="shared" si="149"/>
        <v>35.384615384615387</v>
      </c>
      <c r="Q2416" t="s">
        <v>8336</v>
      </c>
      <c r="R2416" s="10" t="s">
        <v>8337</v>
      </c>
      <c r="S2416" s="14">
        <f t="shared" si="150"/>
        <v>42238.165972222225</v>
      </c>
      <c r="T2416" s="14">
        <f t="shared" si="151"/>
        <v>42198.695138888885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8"/>
        <v>0.55833333333333335</v>
      </c>
      <c r="P2417" s="6">
        <f t="shared" si="149"/>
        <v>55.833333333333336</v>
      </c>
      <c r="Q2417" t="s">
        <v>8336</v>
      </c>
      <c r="R2417" s="10" t="s">
        <v>8337</v>
      </c>
      <c r="S2417" s="14">
        <f t="shared" si="150"/>
        <v>42566.862800925926</v>
      </c>
      <c r="T2417" s="14">
        <f t="shared" si="151"/>
        <v>42536.862800925926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8"/>
        <v>2.5000000000000001E-2</v>
      </c>
      <c r="P2418" s="6">
        <f t="shared" si="149"/>
        <v>5</v>
      </c>
      <c r="Q2418" t="s">
        <v>8336</v>
      </c>
      <c r="R2418" s="10" t="s">
        <v>8337</v>
      </c>
      <c r="S2418" s="14">
        <f t="shared" si="150"/>
        <v>42077.625</v>
      </c>
      <c r="T2418" s="14">
        <f t="shared" si="151"/>
        <v>42019.737766203703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48"/>
        <v>0</v>
      </c>
      <c r="P2419" s="6" t="e">
        <f t="shared" si="149"/>
        <v>#DIV/0!</v>
      </c>
      <c r="Q2419" t="s">
        <v>8336</v>
      </c>
      <c r="R2419" s="10" t="s">
        <v>8337</v>
      </c>
      <c r="S2419" s="14">
        <f t="shared" si="150"/>
        <v>41861.884108796294</v>
      </c>
      <c r="T2419" s="14">
        <f t="shared" si="151"/>
        <v>41831.884108796294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8"/>
        <v>0.02</v>
      </c>
      <c r="P2420" s="6">
        <f t="shared" si="149"/>
        <v>1</v>
      </c>
      <c r="Q2420" t="s">
        <v>8336</v>
      </c>
      <c r="R2420" s="10" t="s">
        <v>8337</v>
      </c>
      <c r="S2420" s="14">
        <f t="shared" si="150"/>
        <v>42087.815324074079</v>
      </c>
      <c r="T2420" s="14">
        <f t="shared" si="151"/>
        <v>42027.856990740736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48"/>
        <v>0</v>
      </c>
      <c r="P2421" s="6" t="e">
        <f t="shared" si="149"/>
        <v>#DIV/0!</v>
      </c>
      <c r="Q2421" t="s">
        <v>8336</v>
      </c>
      <c r="R2421" s="10" t="s">
        <v>8337</v>
      </c>
      <c r="S2421" s="14">
        <f t="shared" si="150"/>
        <v>42053.738298611104</v>
      </c>
      <c r="T2421" s="14">
        <f t="shared" si="151"/>
        <v>41993.738298611104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8"/>
        <v>14.825133372851216</v>
      </c>
      <c r="P2422" s="6">
        <f t="shared" si="149"/>
        <v>69.472222222222229</v>
      </c>
      <c r="Q2422" t="s">
        <v>8336</v>
      </c>
      <c r="R2422" s="10" t="s">
        <v>8337</v>
      </c>
      <c r="S2422" s="14">
        <f t="shared" si="150"/>
        <v>41953.070543981477</v>
      </c>
      <c r="T2422" s="14">
        <f t="shared" si="151"/>
        <v>41893.028877314813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8"/>
        <v>1.6666666666666666E-2</v>
      </c>
      <c r="P2423" s="6">
        <f t="shared" si="149"/>
        <v>1</v>
      </c>
      <c r="Q2423" t="s">
        <v>8336</v>
      </c>
      <c r="R2423" s="10" t="s">
        <v>8337</v>
      </c>
      <c r="S2423" s="14">
        <f t="shared" si="150"/>
        <v>42056.687453703707</v>
      </c>
      <c r="T2423" s="14">
        <f t="shared" si="151"/>
        <v>42026.687453703707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8"/>
        <v>0.2</v>
      </c>
      <c r="P2424" s="6">
        <f t="shared" si="149"/>
        <v>1</v>
      </c>
      <c r="Q2424" t="s">
        <v>8336</v>
      </c>
      <c r="R2424" s="10" t="s">
        <v>8337</v>
      </c>
      <c r="S2424" s="14">
        <f t="shared" si="150"/>
        <v>42074.683287037042</v>
      </c>
      <c r="T2424" s="14">
        <f t="shared" si="151"/>
        <v>42044.724953703699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8"/>
        <v>1.3333333333333334E-2</v>
      </c>
      <c r="P2425" s="6">
        <f t="shared" si="149"/>
        <v>8</v>
      </c>
      <c r="Q2425" t="s">
        <v>8336</v>
      </c>
      <c r="R2425" s="10" t="s">
        <v>8337</v>
      </c>
      <c r="S2425" s="14">
        <f t="shared" si="150"/>
        <v>42004.704745370371</v>
      </c>
      <c r="T2425" s="14">
        <f t="shared" si="151"/>
        <v>41974.704745370371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8"/>
        <v>1.24</v>
      </c>
      <c r="P2426" s="6">
        <f t="shared" si="149"/>
        <v>34.444444444444443</v>
      </c>
      <c r="Q2426" t="s">
        <v>8336</v>
      </c>
      <c r="R2426" s="10" t="s">
        <v>8337</v>
      </c>
      <c r="S2426" s="14">
        <f t="shared" si="150"/>
        <v>41939.892453703702</v>
      </c>
      <c r="T2426" s="14">
        <f t="shared" si="151"/>
        <v>41909.892453703702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8"/>
        <v>2.8571428571428574E-2</v>
      </c>
      <c r="P2427" s="6">
        <f t="shared" si="149"/>
        <v>1</v>
      </c>
      <c r="Q2427" t="s">
        <v>8336</v>
      </c>
      <c r="R2427" s="10" t="s">
        <v>8337</v>
      </c>
      <c r="S2427" s="14">
        <f t="shared" si="150"/>
        <v>42517.919444444444</v>
      </c>
      <c r="T2427" s="14">
        <f t="shared" si="151"/>
        <v>42502.913761574076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48"/>
        <v>0</v>
      </c>
      <c r="P2428" s="6" t="e">
        <f t="shared" si="149"/>
        <v>#DIV/0!</v>
      </c>
      <c r="Q2428" t="s">
        <v>8336</v>
      </c>
      <c r="R2428" s="10" t="s">
        <v>8337</v>
      </c>
      <c r="S2428" s="14">
        <f t="shared" si="150"/>
        <v>42224.170046296291</v>
      </c>
      <c r="T2428" s="14">
        <f t="shared" si="151"/>
        <v>42164.170046296291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8"/>
        <v>2E-3</v>
      </c>
      <c r="P2429" s="6">
        <f t="shared" si="149"/>
        <v>1</v>
      </c>
      <c r="Q2429" t="s">
        <v>8336</v>
      </c>
      <c r="R2429" s="10" t="s">
        <v>8337</v>
      </c>
      <c r="S2429" s="14">
        <f t="shared" si="150"/>
        <v>42452.277002314819</v>
      </c>
      <c r="T2429" s="14">
        <f t="shared" si="151"/>
        <v>42412.318668981476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8"/>
        <v>2.8571428571428571E-3</v>
      </c>
      <c r="P2430" s="6">
        <f t="shared" si="149"/>
        <v>1</v>
      </c>
      <c r="Q2430" t="s">
        <v>8336</v>
      </c>
      <c r="R2430" s="10" t="s">
        <v>8337</v>
      </c>
      <c r="S2430" s="14">
        <f t="shared" si="150"/>
        <v>42075.742488425924</v>
      </c>
      <c r="T2430" s="14">
        <f t="shared" si="151"/>
        <v>42045.784155092595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8"/>
        <v>1.4321428571428572</v>
      </c>
      <c r="P2431" s="6">
        <f t="shared" si="149"/>
        <v>501.25</v>
      </c>
      <c r="Q2431" t="s">
        <v>8336</v>
      </c>
      <c r="R2431" s="10" t="s">
        <v>8337</v>
      </c>
      <c r="S2431" s="14">
        <f t="shared" si="150"/>
        <v>42771.697222222225</v>
      </c>
      <c r="T2431" s="14">
        <f t="shared" si="151"/>
        <v>42734.879236111112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8"/>
        <v>0.70000000000000007</v>
      </c>
      <c r="P2432" s="6">
        <f t="shared" si="149"/>
        <v>10.5</v>
      </c>
      <c r="Q2432" t="s">
        <v>8336</v>
      </c>
      <c r="R2432" s="10" t="s">
        <v>8337</v>
      </c>
      <c r="S2432" s="14">
        <f t="shared" si="150"/>
        <v>42412.130833333329</v>
      </c>
      <c r="T2432" s="14">
        <f t="shared" si="151"/>
        <v>42382.130833333329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8"/>
        <v>2E-3</v>
      </c>
      <c r="P2433" s="6">
        <f t="shared" si="149"/>
        <v>1</v>
      </c>
      <c r="Q2433" t="s">
        <v>8336</v>
      </c>
      <c r="R2433" s="10" t="s">
        <v>8337</v>
      </c>
      <c r="S2433" s="14">
        <f t="shared" si="150"/>
        <v>42549.099687499998</v>
      </c>
      <c r="T2433" s="14">
        <f t="shared" si="151"/>
        <v>42489.099687499998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ref="O2434:O2497" si="152">E2434/D2434*100</f>
        <v>1.4285714285714287E-2</v>
      </c>
      <c r="P2434" s="6">
        <f t="shared" ref="P2434:P2497" si="153">AVERAGE(E2434/L2434)</f>
        <v>1</v>
      </c>
      <c r="Q2434" t="s">
        <v>8336</v>
      </c>
      <c r="R2434" s="10" t="s">
        <v>8337</v>
      </c>
      <c r="S2434" s="14">
        <f t="shared" ref="S2434:S2497" si="154">(((I2434/60)/60)/24)+DATE(1970,1,1)</f>
        <v>42071.218715277777</v>
      </c>
      <c r="T2434" s="14">
        <f t="shared" ref="T2434:T2497" si="155">(((J2434/60)/60)/24)+DATE(1970,1,1)</f>
        <v>42041.218715277777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si="152"/>
        <v>0</v>
      </c>
      <c r="P2435" s="6" t="e">
        <f t="shared" si="153"/>
        <v>#DIV/0!</v>
      </c>
      <c r="Q2435" t="s">
        <v>8336</v>
      </c>
      <c r="R2435" s="10" t="s">
        <v>8337</v>
      </c>
      <c r="S2435" s="14">
        <f t="shared" si="154"/>
        <v>42427.89980324074</v>
      </c>
      <c r="T2435" s="14">
        <f t="shared" si="155"/>
        <v>42397.89980324074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2"/>
        <v>0.13</v>
      </c>
      <c r="P2436" s="6">
        <f t="shared" si="153"/>
        <v>13</v>
      </c>
      <c r="Q2436" t="s">
        <v>8336</v>
      </c>
      <c r="R2436" s="10" t="s">
        <v>8337</v>
      </c>
      <c r="S2436" s="14">
        <f t="shared" si="154"/>
        <v>42220.18604166666</v>
      </c>
      <c r="T2436" s="14">
        <f t="shared" si="155"/>
        <v>42180.18604166666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2"/>
        <v>0.48960000000000004</v>
      </c>
      <c r="P2437" s="6">
        <f t="shared" si="153"/>
        <v>306</v>
      </c>
      <c r="Q2437" t="s">
        <v>8336</v>
      </c>
      <c r="R2437" s="10" t="s">
        <v>8337</v>
      </c>
      <c r="S2437" s="14">
        <f t="shared" si="154"/>
        <v>42282.277615740735</v>
      </c>
      <c r="T2437" s="14">
        <f t="shared" si="155"/>
        <v>42252.277615740735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2"/>
        <v>3.8461538461538464E-2</v>
      </c>
      <c r="P2438" s="6">
        <f t="shared" si="153"/>
        <v>22.5</v>
      </c>
      <c r="Q2438" t="s">
        <v>8336</v>
      </c>
      <c r="R2438" s="10" t="s">
        <v>8337</v>
      </c>
      <c r="S2438" s="14">
        <f t="shared" si="154"/>
        <v>42398.615393518514</v>
      </c>
      <c r="T2438" s="14">
        <f t="shared" si="155"/>
        <v>42338.615393518514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2"/>
        <v>0</v>
      </c>
      <c r="P2439" s="6" t="e">
        <f t="shared" si="153"/>
        <v>#DIV/0!</v>
      </c>
      <c r="Q2439" t="s">
        <v>8336</v>
      </c>
      <c r="R2439" s="10" t="s">
        <v>8337</v>
      </c>
      <c r="S2439" s="14">
        <f t="shared" si="154"/>
        <v>42080.75</v>
      </c>
      <c r="T2439" s="14">
        <f t="shared" si="155"/>
        <v>42031.965138888889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2"/>
        <v>0.33333333333333337</v>
      </c>
      <c r="P2440" s="6">
        <f t="shared" si="153"/>
        <v>50</v>
      </c>
      <c r="Q2440" t="s">
        <v>8336</v>
      </c>
      <c r="R2440" s="10" t="s">
        <v>8337</v>
      </c>
      <c r="S2440" s="14">
        <f t="shared" si="154"/>
        <v>42345.956736111111</v>
      </c>
      <c r="T2440" s="14">
        <f t="shared" si="155"/>
        <v>42285.91506944444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2"/>
        <v>0</v>
      </c>
      <c r="P2441" s="6" t="e">
        <f t="shared" si="153"/>
        <v>#DIV/0!</v>
      </c>
      <c r="Q2441" t="s">
        <v>8336</v>
      </c>
      <c r="R2441" s="10" t="s">
        <v>8337</v>
      </c>
      <c r="S2441" s="14">
        <f t="shared" si="154"/>
        <v>42295.818622685183</v>
      </c>
      <c r="T2441" s="14">
        <f t="shared" si="155"/>
        <v>42265.818622685183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2"/>
        <v>0.2</v>
      </c>
      <c r="P2442" s="6">
        <f t="shared" si="153"/>
        <v>5</v>
      </c>
      <c r="Q2442" t="s">
        <v>8336</v>
      </c>
      <c r="R2442" s="10" t="s">
        <v>8337</v>
      </c>
      <c r="S2442" s="14">
        <f t="shared" si="154"/>
        <v>42413.899456018517</v>
      </c>
      <c r="T2442" s="14">
        <f t="shared" si="155"/>
        <v>42383.899456018517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2"/>
        <v>107.88</v>
      </c>
      <c r="P2443" s="6">
        <f t="shared" si="153"/>
        <v>74.22935779816514</v>
      </c>
      <c r="Q2443" t="s">
        <v>8336</v>
      </c>
      <c r="R2443" s="10" t="s">
        <v>8352</v>
      </c>
      <c r="S2443" s="14">
        <f t="shared" si="154"/>
        <v>42208.207638888889</v>
      </c>
      <c r="T2443" s="14">
        <f t="shared" si="155"/>
        <v>42187.125625000001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2"/>
        <v>125.94166666666666</v>
      </c>
      <c r="P2444" s="6">
        <f t="shared" si="153"/>
        <v>81.252688172043008</v>
      </c>
      <c r="Q2444" t="s">
        <v>8336</v>
      </c>
      <c r="R2444" s="10" t="s">
        <v>8352</v>
      </c>
      <c r="S2444" s="14">
        <f t="shared" si="154"/>
        <v>42082.625324074077</v>
      </c>
      <c r="T2444" s="14">
        <f t="shared" si="155"/>
        <v>42052.666990740734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2"/>
        <v>202.51495</v>
      </c>
      <c r="P2445" s="6">
        <f t="shared" si="153"/>
        <v>130.23469453376205</v>
      </c>
      <c r="Q2445" t="s">
        <v>8336</v>
      </c>
      <c r="R2445" s="10" t="s">
        <v>8352</v>
      </c>
      <c r="S2445" s="14">
        <f t="shared" si="154"/>
        <v>41866.625254629631</v>
      </c>
      <c r="T2445" s="14">
        <f t="shared" si="155"/>
        <v>41836.625254629631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2"/>
        <v>108.60000000000001</v>
      </c>
      <c r="P2446" s="6">
        <f t="shared" si="153"/>
        <v>53.409836065573771</v>
      </c>
      <c r="Q2446" t="s">
        <v>8336</v>
      </c>
      <c r="R2446" s="10" t="s">
        <v>8352</v>
      </c>
      <c r="S2446" s="14">
        <f t="shared" si="154"/>
        <v>42515.754525462966</v>
      </c>
      <c r="T2446" s="14">
        <f t="shared" si="155"/>
        <v>42485.754525462966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2"/>
        <v>172.8</v>
      </c>
      <c r="P2447" s="6">
        <f t="shared" si="153"/>
        <v>75.130434782608702</v>
      </c>
      <c r="Q2447" t="s">
        <v>8336</v>
      </c>
      <c r="R2447" s="10" t="s">
        <v>8352</v>
      </c>
      <c r="S2447" s="14">
        <f t="shared" si="154"/>
        <v>42273.190057870372</v>
      </c>
      <c r="T2447" s="14">
        <f t="shared" si="155"/>
        <v>42243.190057870372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2"/>
        <v>167.98</v>
      </c>
      <c r="P2448" s="6">
        <f t="shared" si="153"/>
        <v>75.666666666666671</v>
      </c>
      <c r="Q2448" t="s">
        <v>8336</v>
      </c>
      <c r="R2448" s="10" t="s">
        <v>8352</v>
      </c>
      <c r="S2448" s="14">
        <f t="shared" si="154"/>
        <v>42700.64434027778</v>
      </c>
      <c r="T2448" s="14">
        <f t="shared" si="155"/>
        <v>42670.602673611109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2"/>
        <v>427.20000000000005</v>
      </c>
      <c r="P2449" s="6">
        <f t="shared" si="153"/>
        <v>31.691394658753708</v>
      </c>
      <c r="Q2449" t="s">
        <v>8336</v>
      </c>
      <c r="R2449" s="10" t="s">
        <v>8352</v>
      </c>
      <c r="S2449" s="14">
        <f t="shared" si="154"/>
        <v>42686.166666666672</v>
      </c>
      <c r="T2449" s="14">
        <f t="shared" si="155"/>
        <v>42654.469826388886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2"/>
        <v>107.5</v>
      </c>
      <c r="P2450" s="6">
        <f t="shared" si="153"/>
        <v>47.777777777777779</v>
      </c>
      <c r="Q2450" t="s">
        <v>8336</v>
      </c>
      <c r="R2450" s="10" t="s">
        <v>8352</v>
      </c>
      <c r="S2450" s="14">
        <f t="shared" si="154"/>
        <v>42613.233333333337</v>
      </c>
      <c r="T2450" s="14">
        <f t="shared" si="155"/>
        <v>42607.316122685181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2"/>
        <v>108</v>
      </c>
      <c r="P2451" s="6">
        <f t="shared" si="153"/>
        <v>90</v>
      </c>
      <c r="Q2451" t="s">
        <v>8336</v>
      </c>
      <c r="R2451" s="10" t="s">
        <v>8352</v>
      </c>
      <c r="S2451" s="14">
        <f t="shared" si="154"/>
        <v>41973.184201388889</v>
      </c>
      <c r="T2451" s="14">
        <f t="shared" si="155"/>
        <v>41943.142534722225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2"/>
        <v>101.53353333333335</v>
      </c>
      <c r="P2452" s="6">
        <f t="shared" si="153"/>
        <v>149.31401960784314</v>
      </c>
      <c r="Q2452" t="s">
        <v>8336</v>
      </c>
      <c r="R2452" s="10" t="s">
        <v>8352</v>
      </c>
      <c r="S2452" s="14">
        <f t="shared" si="154"/>
        <v>41940.132638888892</v>
      </c>
      <c r="T2452" s="14">
        <f t="shared" si="155"/>
        <v>41902.07240740741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2"/>
        <v>115.45</v>
      </c>
      <c r="P2453" s="6">
        <f t="shared" si="153"/>
        <v>62.06989247311828</v>
      </c>
      <c r="Q2453" t="s">
        <v>8336</v>
      </c>
      <c r="R2453" s="10" t="s">
        <v>8352</v>
      </c>
      <c r="S2453" s="14">
        <f t="shared" si="154"/>
        <v>42799.908449074079</v>
      </c>
      <c r="T2453" s="14">
        <f t="shared" si="155"/>
        <v>42779.908449074079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2"/>
        <v>133.5</v>
      </c>
      <c r="P2454" s="6">
        <f t="shared" si="153"/>
        <v>53.4</v>
      </c>
      <c r="Q2454" t="s">
        <v>8336</v>
      </c>
      <c r="R2454" s="10" t="s">
        <v>8352</v>
      </c>
      <c r="S2454" s="14">
        <f t="shared" si="154"/>
        <v>42367.958333333328</v>
      </c>
      <c r="T2454" s="14">
        <f t="shared" si="155"/>
        <v>42338.84375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2"/>
        <v>154.69999999999999</v>
      </c>
      <c r="P2455" s="6">
        <f t="shared" si="153"/>
        <v>69.268656716417908</v>
      </c>
      <c r="Q2455" t="s">
        <v>8336</v>
      </c>
      <c r="R2455" s="10" t="s">
        <v>8352</v>
      </c>
      <c r="S2455" s="14">
        <f t="shared" si="154"/>
        <v>42768.692233796297</v>
      </c>
      <c r="T2455" s="14">
        <f t="shared" si="155"/>
        <v>42738.692233796297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2"/>
        <v>100.84571428571429</v>
      </c>
      <c r="P2456" s="6">
        <f t="shared" si="153"/>
        <v>271.50769230769231</v>
      </c>
      <c r="Q2456" t="s">
        <v>8336</v>
      </c>
      <c r="R2456" s="10" t="s">
        <v>8352</v>
      </c>
      <c r="S2456" s="14">
        <f t="shared" si="154"/>
        <v>42805.201481481476</v>
      </c>
      <c r="T2456" s="14">
        <f t="shared" si="155"/>
        <v>42770.201481481476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2"/>
        <v>182</v>
      </c>
      <c r="P2457" s="6">
        <f t="shared" si="153"/>
        <v>34.125</v>
      </c>
      <c r="Q2457" t="s">
        <v>8336</v>
      </c>
      <c r="R2457" s="10" t="s">
        <v>8352</v>
      </c>
      <c r="S2457" s="14">
        <f t="shared" si="154"/>
        <v>42480.781828703708</v>
      </c>
      <c r="T2457" s="14">
        <f t="shared" si="155"/>
        <v>42452.781828703708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2"/>
        <v>180.86666666666667</v>
      </c>
      <c r="P2458" s="6">
        <f t="shared" si="153"/>
        <v>40.492537313432834</v>
      </c>
      <c r="Q2458" t="s">
        <v>8336</v>
      </c>
      <c r="R2458" s="10" t="s">
        <v>8352</v>
      </c>
      <c r="S2458" s="14">
        <f t="shared" si="154"/>
        <v>42791.961099537039</v>
      </c>
      <c r="T2458" s="14">
        <f t="shared" si="155"/>
        <v>42761.961099537039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2"/>
        <v>102.30434782608695</v>
      </c>
      <c r="P2459" s="6">
        <f t="shared" si="153"/>
        <v>189.75806451612902</v>
      </c>
      <c r="Q2459" t="s">
        <v>8336</v>
      </c>
      <c r="R2459" s="10" t="s">
        <v>8352</v>
      </c>
      <c r="S2459" s="14">
        <f t="shared" si="154"/>
        <v>42453.560833333337</v>
      </c>
      <c r="T2459" s="14">
        <f t="shared" si="155"/>
        <v>42423.602500000001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2"/>
        <v>110.17999999999999</v>
      </c>
      <c r="P2460" s="6">
        <f t="shared" si="153"/>
        <v>68.862499999999997</v>
      </c>
      <c r="Q2460" t="s">
        <v>8336</v>
      </c>
      <c r="R2460" s="10" t="s">
        <v>8352</v>
      </c>
      <c r="S2460" s="14">
        <f t="shared" si="154"/>
        <v>42530.791666666672</v>
      </c>
      <c r="T2460" s="14">
        <f t="shared" si="155"/>
        <v>42495.871736111112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2"/>
        <v>102.25</v>
      </c>
      <c r="P2461" s="6">
        <f t="shared" si="153"/>
        <v>108.77659574468085</v>
      </c>
      <c r="Q2461" t="s">
        <v>8336</v>
      </c>
      <c r="R2461" s="10" t="s">
        <v>8352</v>
      </c>
      <c r="S2461" s="14">
        <f t="shared" si="154"/>
        <v>42452.595891203702</v>
      </c>
      <c r="T2461" s="14">
        <f t="shared" si="155"/>
        <v>42407.637557870374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2"/>
        <v>100.78823529411764</v>
      </c>
      <c r="P2462" s="6">
        <f t="shared" si="153"/>
        <v>125.98529411764706</v>
      </c>
      <c r="Q2462" t="s">
        <v>8336</v>
      </c>
      <c r="R2462" s="10" t="s">
        <v>8352</v>
      </c>
      <c r="S2462" s="14">
        <f t="shared" si="154"/>
        <v>42738.178472222222</v>
      </c>
      <c r="T2462" s="14">
        <f t="shared" si="155"/>
        <v>42704.187118055561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2"/>
        <v>103.8</v>
      </c>
      <c r="P2463" s="6">
        <f t="shared" si="153"/>
        <v>90.523255813953483</v>
      </c>
      <c r="Q2463" t="s">
        <v>8325</v>
      </c>
      <c r="R2463" s="10" t="s">
        <v>8329</v>
      </c>
      <c r="S2463" s="14">
        <f t="shared" si="154"/>
        <v>40817.125</v>
      </c>
      <c r="T2463" s="14">
        <f t="shared" si="155"/>
        <v>40784.012696759259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2"/>
        <v>110.70833333333334</v>
      </c>
      <c r="P2464" s="6">
        <f t="shared" si="153"/>
        <v>28.880434782608695</v>
      </c>
      <c r="Q2464" t="s">
        <v>8325</v>
      </c>
      <c r="R2464" s="10" t="s">
        <v>8329</v>
      </c>
      <c r="S2464" s="14">
        <f t="shared" si="154"/>
        <v>41109.186296296299</v>
      </c>
      <c r="T2464" s="14">
        <f t="shared" si="155"/>
        <v>41089.186296296299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2"/>
        <v>116.25000000000001</v>
      </c>
      <c r="P2465" s="6">
        <f t="shared" si="153"/>
        <v>31</v>
      </c>
      <c r="Q2465" t="s">
        <v>8325</v>
      </c>
      <c r="R2465" s="10" t="s">
        <v>8329</v>
      </c>
      <c r="S2465" s="14">
        <f t="shared" si="154"/>
        <v>41380.791666666664</v>
      </c>
      <c r="T2465" s="14">
        <f t="shared" si="155"/>
        <v>41341.111400462964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2"/>
        <v>111.1</v>
      </c>
      <c r="P2466" s="6">
        <f t="shared" si="153"/>
        <v>51.674418604651166</v>
      </c>
      <c r="Q2466" t="s">
        <v>8325</v>
      </c>
      <c r="R2466" s="10" t="s">
        <v>8329</v>
      </c>
      <c r="S2466" s="14">
        <f t="shared" si="154"/>
        <v>42277.811805555553</v>
      </c>
      <c r="T2466" s="14">
        <f t="shared" si="155"/>
        <v>42248.90042824074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2"/>
        <v>180.14285714285714</v>
      </c>
      <c r="P2467" s="6">
        <f t="shared" si="153"/>
        <v>26.270833333333332</v>
      </c>
      <c r="Q2467" t="s">
        <v>8325</v>
      </c>
      <c r="R2467" s="10" t="s">
        <v>8329</v>
      </c>
      <c r="S2467" s="14">
        <f t="shared" si="154"/>
        <v>41175.719305555554</v>
      </c>
      <c r="T2467" s="14">
        <f t="shared" si="155"/>
        <v>41145.719305555554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2"/>
        <v>100</v>
      </c>
      <c r="P2468" s="6">
        <f t="shared" si="153"/>
        <v>48.07692307692308</v>
      </c>
      <c r="Q2468" t="s">
        <v>8325</v>
      </c>
      <c r="R2468" s="10" t="s">
        <v>8329</v>
      </c>
      <c r="S2468" s="14">
        <f t="shared" si="154"/>
        <v>41403.102465277778</v>
      </c>
      <c r="T2468" s="14">
        <f t="shared" si="155"/>
        <v>41373.102465277778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2"/>
        <v>118.5</v>
      </c>
      <c r="P2469" s="6">
        <f t="shared" si="153"/>
        <v>27.558139534883722</v>
      </c>
      <c r="Q2469" t="s">
        <v>8325</v>
      </c>
      <c r="R2469" s="10" t="s">
        <v>8329</v>
      </c>
      <c r="S2469" s="14">
        <f t="shared" si="154"/>
        <v>41039.708333333336</v>
      </c>
      <c r="T2469" s="14">
        <f t="shared" si="155"/>
        <v>41025.874201388891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2"/>
        <v>107.21700000000001</v>
      </c>
      <c r="P2470" s="6">
        <f t="shared" si="153"/>
        <v>36.97137931034483</v>
      </c>
      <c r="Q2470" t="s">
        <v>8325</v>
      </c>
      <c r="R2470" s="10" t="s">
        <v>8329</v>
      </c>
      <c r="S2470" s="14">
        <f t="shared" si="154"/>
        <v>41210.208333333336</v>
      </c>
      <c r="T2470" s="14">
        <f t="shared" si="155"/>
        <v>41174.154178240737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2"/>
        <v>113.66666666666667</v>
      </c>
      <c r="P2471" s="6">
        <f t="shared" si="153"/>
        <v>29.021276595744681</v>
      </c>
      <c r="Q2471" t="s">
        <v>8325</v>
      </c>
      <c r="R2471" s="10" t="s">
        <v>8329</v>
      </c>
      <c r="S2471" s="14">
        <f t="shared" si="154"/>
        <v>40582.429733796293</v>
      </c>
      <c r="T2471" s="14">
        <f t="shared" si="155"/>
        <v>40557.429733796293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2"/>
        <v>103.16400000000002</v>
      </c>
      <c r="P2472" s="6">
        <f t="shared" si="153"/>
        <v>28.65666666666667</v>
      </c>
      <c r="Q2472" t="s">
        <v>8325</v>
      </c>
      <c r="R2472" s="10" t="s">
        <v>8329</v>
      </c>
      <c r="S2472" s="14">
        <f t="shared" si="154"/>
        <v>41053.07471064815</v>
      </c>
      <c r="T2472" s="14">
        <f t="shared" si="155"/>
        <v>41023.07471064815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2"/>
        <v>128</v>
      </c>
      <c r="P2473" s="6">
        <f t="shared" si="153"/>
        <v>37.647058823529413</v>
      </c>
      <c r="Q2473" t="s">
        <v>8325</v>
      </c>
      <c r="R2473" s="10" t="s">
        <v>8329</v>
      </c>
      <c r="S2473" s="14">
        <f t="shared" si="154"/>
        <v>40933.992962962962</v>
      </c>
      <c r="T2473" s="14">
        <f t="shared" si="155"/>
        <v>40893.992962962962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2"/>
        <v>135.76026666666667</v>
      </c>
      <c r="P2474" s="6">
        <f t="shared" si="153"/>
        <v>97.904038461538462</v>
      </c>
      <c r="Q2474" t="s">
        <v>8325</v>
      </c>
      <c r="R2474" s="10" t="s">
        <v>8329</v>
      </c>
      <c r="S2474" s="14">
        <f t="shared" si="154"/>
        <v>40425.043749999997</v>
      </c>
      <c r="T2474" s="14">
        <f t="shared" si="155"/>
        <v>40354.11550925926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2"/>
        <v>100</v>
      </c>
      <c r="P2475" s="6">
        <f t="shared" si="153"/>
        <v>42.553191489361701</v>
      </c>
      <c r="Q2475" t="s">
        <v>8325</v>
      </c>
      <c r="R2475" s="10" t="s">
        <v>8329</v>
      </c>
      <c r="S2475" s="14">
        <f t="shared" si="154"/>
        <v>41223.790150462963</v>
      </c>
      <c r="T2475" s="14">
        <f t="shared" si="155"/>
        <v>41193.748483796298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2"/>
        <v>100.00360000000002</v>
      </c>
      <c r="P2476" s="6">
        <f t="shared" si="153"/>
        <v>131.58368421052631</v>
      </c>
      <c r="Q2476" t="s">
        <v>8325</v>
      </c>
      <c r="R2476" s="10" t="s">
        <v>8329</v>
      </c>
      <c r="S2476" s="14">
        <f t="shared" si="154"/>
        <v>40462.011296296296</v>
      </c>
      <c r="T2476" s="14">
        <f t="shared" si="155"/>
        <v>40417.011296296296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2"/>
        <v>104.71999999999998</v>
      </c>
      <c r="P2477" s="6">
        <f t="shared" si="153"/>
        <v>32.320987654320987</v>
      </c>
      <c r="Q2477" t="s">
        <v>8325</v>
      </c>
      <c r="R2477" s="10" t="s">
        <v>8329</v>
      </c>
      <c r="S2477" s="14">
        <f t="shared" si="154"/>
        <v>40369.916666666664</v>
      </c>
      <c r="T2477" s="14">
        <f t="shared" si="155"/>
        <v>40310.287673611114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2"/>
        <v>105.02249999999999</v>
      </c>
      <c r="P2478" s="6">
        <f t="shared" si="153"/>
        <v>61.103999999999999</v>
      </c>
      <c r="Q2478" t="s">
        <v>8325</v>
      </c>
      <c r="R2478" s="10" t="s">
        <v>8329</v>
      </c>
      <c r="S2478" s="14">
        <f t="shared" si="154"/>
        <v>41946.370023148149</v>
      </c>
      <c r="T2478" s="14">
        <f t="shared" si="155"/>
        <v>41913.328356481477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2"/>
        <v>171.33333333333334</v>
      </c>
      <c r="P2479" s="6">
        <f t="shared" si="153"/>
        <v>31.341463414634145</v>
      </c>
      <c r="Q2479" t="s">
        <v>8325</v>
      </c>
      <c r="R2479" s="10" t="s">
        <v>8329</v>
      </c>
      <c r="S2479" s="14">
        <f t="shared" si="154"/>
        <v>41133.691493055558</v>
      </c>
      <c r="T2479" s="14">
        <f t="shared" si="155"/>
        <v>41088.691493055558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2"/>
        <v>127.49999999999999</v>
      </c>
      <c r="P2480" s="6">
        <f t="shared" si="153"/>
        <v>129.1139240506329</v>
      </c>
      <c r="Q2480" t="s">
        <v>8325</v>
      </c>
      <c r="R2480" s="10" t="s">
        <v>8329</v>
      </c>
      <c r="S2480" s="14">
        <f t="shared" si="154"/>
        <v>41287.950381944444</v>
      </c>
      <c r="T2480" s="14">
        <f t="shared" si="155"/>
        <v>41257.950381944444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2"/>
        <v>133.44333333333333</v>
      </c>
      <c r="P2481" s="6">
        <f t="shared" si="153"/>
        <v>25.020624999999999</v>
      </c>
      <c r="Q2481" t="s">
        <v>8325</v>
      </c>
      <c r="R2481" s="10" t="s">
        <v>8329</v>
      </c>
      <c r="S2481" s="14">
        <f t="shared" si="154"/>
        <v>41118.083333333336</v>
      </c>
      <c r="T2481" s="14">
        <f t="shared" si="155"/>
        <v>41107.726782407408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2"/>
        <v>100</v>
      </c>
      <c r="P2482" s="6">
        <f t="shared" si="153"/>
        <v>250</v>
      </c>
      <c r="Q2482" t="s">
        <v>8325</v>
      </c>
      <c r="R2482" s="10" t="s">
        <v>8329</v>
      </c>
      <c r="S2482" s="14">
        <f t="shared" si="154"/>
        <v>42287.936157407406</v>
      </c>
      <c r="T2482" s="14">
        <f t="shared" si="155"/>
        <v>42227.936157407406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2"/>
        <v>112.91099999999999</v>
      </c>
      <c r="P2483" s="6">
        <f t="shared" si="153"/>
        <v>47.541473684210523</v>
      </c>
      <c r="Q2483" t="s">
        <v>8325</v>
      </c>
      <c r="R2483" s="10" t="s">
        <v>8329</v>
      </c>
      <c r="S2483" s="14">
        <f t="shared" si="154"/>
        <v>41029.645925925928</v>
      </c>
      <c r="T2483" s="14">
        <f t="shared" si="155"/>
        <v>40999.645925925928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2"/>
        <v>100.1</v>
      </c>
      <c r="P2484" s="6">
        <f t="shared" si="153"/>
        <v>40.04</v>
      </c>
      <c r="Q2484" t="s">
        <v>8325</v>
      </c>
      <c r="R2484" s="10" t="s">
        <v>8329</v>
      </c>
      <c r="S2484" s="14">
        <f t="shared" si="154"/>
        <v>40756.782210648147</v>
      </c>
      <c r="T2484" s="14">
        <f t="shared" si="155"/>
        <v>40711.782210648147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2"/>
        <v>113.72727272727272</v>
      </c>
      <c r="P2485" s="6">
        <f t="shared" si="153"/>
        <v>65.84210526315789</v>
      </c>
      <c r="Q2485" t="s">
        <v>8325</v>
      </c>
      <c r="R2485" s="10" t="s">
        <v>8329</v>
      </c>
      <c r="S2485" s="14">
        <f t="shared" si="154"/>
        <v>41030.708368055559</v>
      </c>
      <c r="T2485" s="14">
        <f t="shared" si="155"/>
        <v>40970.750034722223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2"/>
        <v>119.31742857142855</v>
      </c>
      <c r="P2486" s="6">
        <f t="shared" si="153"/>
        <v>46.401222222222216</v>
      </c>
      <c r="Q2486" t="s">
        <v>8325</v>
      </c>
      <c r="R2486" s="10" t="s">
        <v>8329</v>
      </c>
      <c r="S2486" s="14">
        <f t="shared" si="154"/>
        <v>40801.916701388887</v>
      </c>
      <c r="T2486" s="14">
        <f t="shared" si="155"/>
        <v>40771.916701388887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2"/>
        <v>103.25</v>
      </c>
      <c r="P2487" s="6">
        <f t="shared" si="153"/>
        <v>50.365853658536587</v>
      </c>
      <c r="Q2487" t="s">
        <v>8325</v>
      </c>
      <c r="R2487" s="10" t="s">
        <v>8329</v>
      </c>
      <c r="S2487" s="14">
        <f t="shared" si="154"/>
        <v>40828.998599537037</v>
      </c>
      <c r="T2487" s="14">
        <f t="shared" si="155"/>
        <v>40793.998599537037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2"/>
        <v>265.66666666666669</v>
      </c>
      <c r="P2488" s="6">
        <f t="shared" si="153"/>
        <v>26.566666666666666</v>
      </c>
      <c r="Q2488" t="s">
        <v>8325</v>
      </c>
      <c r="R2488" s="10" t="s">
        <v>8329</v>
      </c>
      <c r="S2488" s="14">
        <f t="shared" si="154"/>
        <v>41021.708055555559</v>
      </c>
      <c r="T2488" s="14">
        <f t="shared" si="155"/>
        <v>40991.708055555559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2"/>
        <v>100.05066666666667</v>
      </c>
      <c r="P2489" s="6">
        <f t="shared" si="153"/>
        <v>39.493684210526318</v>
      </c>
      <c r="Q2489" t="s">
        <v>8325</v>
      </c>
      <c r="R2489" s="10" t="s">
        <v>8329</v>
      </c>
      <c r="S2489" s="14">
        <f t="shared" si="154"/>
        <v>41056.083298611113</v>
      </c>
      <c r="T2489" s="14">
        <f t="shared" si="155"/>
        <v>41026.083298611113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2"/>
        <v>106.69999999999999</v>
      </c>
      <c r="P2490" s="6">
        <f t="shared" si="153"/>
        <v>49.246153846153845</v>
      </c>
      <c r="Q2490" t="s">
        <v>8325</v>
      </c>
      <c r="R2490" s="10" t="s">
        <v>8329</v>
      </c>
      <c r="S2490" s="14">
        <f t="shared" si="154"/>
        <v>40863.674861111111</v>
      </c>
      <c r="T2490" s="14">
        <f t="shared" si="155"/>
        <v>40833.633194444446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2"/>
        <v>133.67142857142858</v>
      </c>
      <c r="P2491" s="6">
        <f t="shared" si="153"/>
        <v>62.38</v>
      </c>
      <c r="Q2491" t="s">
        <v>8325</v>
      </c>
      <c r="R2491" s="10" t="s">
        <v>8329</v>
      </c>
      <c r="S2491" s="14">
        <f t="shared" si="154"/>
        <v>41403.690266203703</v>
      </c>
      <c r="T2491" s="14">
        <f t="shared" si="155"/>
        <v>41373.690266203703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2"/>
        <v>121.39999999999999</v>
      </c>
      <c r="P2492" s="6">
        <f t="shared" si="153"/>
        <v>37.9375</v>
      </c>
      <c r="Q2492" t="s">
        <v>8325</v>
      </c>
      <c r="R2492" s="10" t="s">
        <v>8329</v>
      </c>
      <c r="S2492" s="14">
        <f t="shared" si="154"/>
        <v>41083.227731481478</v>
      </c>
      <c r="T2492" s="14">
        <f t="shared" si="155"/>
        <v>41023.227731481478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2"/>
        <v>103.2</v>
      </c>
      <c r="P2493" s="6">
        <f t="shared" si="153"/>
        <v>51.6</v>
      </c>
      <c r="Q2493" t="s">
        <v>8325</v>
      </c>
      <c r="R2493" s="10" t="s">
        <v>8329</v>
      </c>
      <c r="S2493" s="14">
        <f t="shared" si="154"/>
        <v>40559.07708333333</v>
      </c>
      <c r="T2493" s="14">
        <f t="shared" si="155"/>
        <v>40542.839282407411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2"/>
        <v>125</v>
      </c>
      <c r="P2494" s="6">
        <f t="shared" si="153"/>
        <v>27.777777777777779</v>
      </c>
      <c r="Q2494" t="s">
        <v>8325</v>
      </c>
      <c r="R2494" s="10" t="s">
        <v>8329</v>
      </c>
      <c r="S2494" s="14">
        <f t="shared" si="154"/>
        <v>41076.415972222225</v>
      </c>
      <c r="T2494" s="14">
        <f t="shared" si="155"/>
        <v>41024.985972222225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2"/>
        <v>128.69999999999999</v>
      </c>
      <c r="P2495" s="6">
        <f t="shared" si="153"/>
        <v>99.382239382239376</v>
      </c>
      <c r="Q2495" t="s">
        <v>8325</v>
      </c>
      <c r="R2495" s="10" t="s">
        <v>8329</v>
      </c>
      <c r="S2495" s="14">
        <f t="shared" si="154"/>
        <v>41393.168287037035</v>
      </c>
      <c r="T2495" s="14">
        <f t="shared" si="155"/>
        <v>41348.168287037035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2"/>
        <v>101.00533333333333</v>
      </c>
      <c r="P2496" s="6">
        <f t="shared" si="153"/>
        <v>38.848205128205123</v>
      </c>
      <c r="Q2496" t="s">
        <v>8325</v>
      </c>
      <c r="R2496" s="10" t="s">
        <v>8329</v>
      </c>
      <c r="S2496" s="14">
        <f t="shared" si="154"/>
        <v>41052.645185185182</v>
      </c>
      <c r="T2496" s="14">
        <f t="shared" si="155"/>
        <v>41022.645185185182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2"/>
        <v>127.53666666666665</v>
      </c>
      <c r="P2497" s="6">
        <f t="shared" si="153"/>
        <v>45.548809523809524</v>
      </c>
      <c r="Q2497" t="s">
        <v>8325</v>
      </c>
      <c r="R2497" s="10" t="s">
        <v>8329</v>
      </c>
      <c r="S2497" s="14">
        <f t="shared" si="154"/>
        <v>41066.946469907409</v>
      </c>
      <c r="T2497" s="14">
        <f t="shared" si="155"/>
        <v>41036.946469907409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ref="O2498:O2561" si="156">E2498/D2498*100</f>
        <v>100</v>
      </c>
      <c r="P2498" s="6">
        <f t="shared" ref="P2498:P2561" si="157">AVERAGE(E2498/L2498)</f>
        <v>600</v>
      </c>
      <c r="Q2498" t="s">
        <v>8325</v>
      </c>
      <c r="R2498" s="10" t="s">
        <v>8329</v>
      </c>
      <c r="S2498" s="14">
        <f t="shared" ref="S2498:S2561" si="158">(((I2498/60)/60)/24)+DATE(1970,1,1)</f>
        <v>41362.954768518517</v>
      </c>
      <c r="T2498" s="14">
        <f t="shared" ref="T2498:T2561" si="159">(((J2498/60)/60)/24)+DATE(1970,1,1)</f>
        <v>41327.996435185189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si="156"/>
        <v>112.7715</v>
      </c>
      <c r="P2499" s="6">
        <f t="shared" si="157"/>
        <v>80.551071428571419</v>
      </c>
      <c r="Q2499" t="s">
        <v>8325</v>
      </c>
      <c r="R2499" s="10" t="s">
        <v>8329</v>
      </c>
      <c r="S2499" s="14">
        <f t="shared" si="158"/>
        <v>40760.878912037035</v>
      </c>
      <c r="T2499" s="14">
        <f t="shared" si="159"/>
        <v>40730.878912037035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6"/>
        <v>105.60000000000001</v>
      </c>
      <c r="P2500" s="6">
        <f t="shared" si="157"/>
        <v>52.8</v>
      </c>
      <c r="Q2500" t="s">
        <v>8325</v>
      </c>
      <c r="R2500" s="10" t="s">
        <v>8329</v>
      </c>
      <c r="S2500" s="14">
        <f t="shared" si="158"/>
        <v>42031.967442129629</v>
      </c>
      <c r="T2500" s="14">
        <f t="shared" si="159"/>
        <v>42017.967442129629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6"/>
        <v>202.625</v>
      </c>
      <c r="P2501" s="6">
        <f t="shared" si="157"/>
        <v>47.676470588235297</v>
      </c>
      <c r="Q2501" t="s">
        <v>8325</v>
      </c>
      <c r="R2501" s="10" t="s">
        <v>8329</v>
      </c>
      <c r="S2501" s="14">
        <f t="shared" si="158"/>
        <v>41274.75</v>
      </c>
      <c r="T2501" s="14">
        <f t="shared" si="159"/>
        <v>41226.648576388885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6"/>
        <v>113.33333333333333</v>
      </c>
      <c r="P2502" s="6">
        <f t="shared" si="157"/>
        <v>23.448275862068964</v>
      </c>
      <c r="Q2502" t="s">
        <v>8325</v>
      </c>
      <c r="R2502" s="10" t="s">
        <v>8329</v>
      </c>
      <c r="S2502" s="14">
        <f t="shared" si="158"/>
        <v>41083.772858796299</v>
      </c>
      <c r="T2502" s="14">
        <f t="shared" si="159"/>
        <v>41053.772858796299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6"/>
        <v>2.5545454545454547</v>
      </c>
      <c r="P2503" s="6">
        <f t="shared" si="157"/>
        <v>40.142857142857146</v>
      </c>
      <c r="Q2503" t="s">
        <v>8336</v>
      </c>
      <c r="R2503" s="10" t="s">
        <v>8353</v>
      </c>
      <c r="S2503" s="14">
        <f t="shared" si="158"/>
        <v>42274.776666666665</v>
      </c>
      <c r="T2503" s="14">
        <f t="shared" si="159"/>
        <v>42244.776666666665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6"/>
        <v>7.8181818181818186E-2</v>
      </c>
      <c r="P2504" s="6">
        <f t="shared" si="157"/>
        <v>17.2</v>
      </c>
      <c r="Q2504" t="s">
        <v>8336</v>
      </c>
      <c r="R2504" s="10" t="s">
        <v>8353</v>
      </c>
      <c r="S2504" s="14">
        <f t="shared" si="158"/>
        <v>41903.825439814813</v>
      </c>
      <c r="T2504" s="14">
        <f t="shared" si="159"/>
        <v>41858.825439814813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6"/>
        <v>0</v>
      </c>
      <c r="P2505" s="6" t="e">
        <f t="shared" si="157"/>
        <v>#DIV/0!</v>
      </c>
      <c r="Q2505" t="s">
        <v>8336</v>
      </c>
      <c r="R2505" s="10" t="s">
        <v>8353</v>
      </c>
      <c r="S2505" s="14">
        <f t="shared" si="158"/>
        <v>42528.879166666666</v>
      </c>
      <c r="T2505" s="14">
        <f t="shared" si="159"/>
        <v>42498.899398148147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6"/>
        <v>0</v>
      </c>
      <c r="P2506" s="6" t="e">
        <f t="shared" si="157"/>
        <v>#DIV/0!</v>
      </c>
      <c r="Q2506" t="s">
        <v>8336</v>
      </c>
      <c r="R2506" s="10" t="s">
        <v>8353</v>
      </c>
      <c r="S2506" s="14">
        <f t="shared" si="158"/>
        <v>41958.057106481487</v>
      </c>
      <c r="T2506" s="14">
        <f t="shared" si="159"/>
        <v>41928.015439814815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6"/>
        <v>0</v>
      </c>
      <c r="P2507" s="6" t="e">
        <f t="shared" si="157"/>
        <v>#DIV/0!</v>
      </c>
      <c r="Q2507" t="s">
        <v>8336</v>
      </c>
      <c r="R2507" s="10" t="s">
        <v>8353</v>
      </c>
      <c r="S2507" s="14">
        <f t="shared" si="158"/>
        <v>42077.014074074075</v>
      </c>
      <c r="T2507" s="14">
        <f t="shared" si="159"/>
        <v>42047.05574074074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6"/>
        <v>0.6</v>
      </c>
      <c r="P2508" s="6">
        <f t="shared" si="157"/>
        <v>15</v>
      </c>
      <c r="Q2508" t="s">
        <v>8336</v>
      </c>
      <c r="R2508" s="10" t="s">
        <v>8353</v>
      </c>
      <c r="S2508" s="14">
        <f t="shared" si="158"/>
        <v>42280.875</v>
      </c>
      <c r="T2508" s="14">
        <f t="shared" si="159"/>
        <v>42258.297094907408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6"/>
        <v>0</v>
      </c>
      <c r="P2509" s="6" t="e">
        <f t="shared" si="157"/>
        <v>#DIV/0!</v>
      </c>
      <c r="Q2509" t="s">
        <v>8336</v>
      </c>
      <c r="R2509" s="10" t="s">
        <v>8353</v>
      </c>
      <c r="S2509" s="14">
        <f t="shared" si="158"/>
        <v>42135.072962962964</v>
      </c>
      <c r="T2509" s="14">
        <f t="shared" si="159"/>
        <v>42105.072962962964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6"/>
        <v>0</v>
      </c>
      <c r="P2510" s="6" t="e">
        <f t="shared" si="157"/>
        <v>#DIV/0!</v>
      </c>
      <c r="Q2510" t="s">
        <v>8336</v>
      </c>
      <c r="R2510" s="10" t="s">
        <v>8353</v>
      </c>
      <c r="S2510" s="14">
        <f t="shared" si="158"/>
        <v>41865.951782407406</v>
      </c>
      <c r="T2510" s="14">
        <f t="shared" si="159"/>
        <v>41835.951782407406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6"/>
        <v>1.0526315789473684</v>
      </c>
      <c r="P2511" s="6">
        <f t="shared" si="157"/>
        <v>35.714285714285715</v>
      </c>
      <c r="Q2511" t="s">
        <v>8336</v>
      </c>
      <c r="R2511" s="10" t="s">
        <v>8353</v>
      </c>
      <c r="S2511" s="14">
        <f t="shared" si="158"/>
        <v>42114.767928240741</v>
      </c>
      <c r="T2511" s="14">
        <f t="shared" si="159"/>
        <v>42058.809594907405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6"/>
        <v>0.15</v>
      </c>
      <c r="P2512" s="6">
        <f t="shared" si="157"/>
        <v>37.5</v>
      </c>
      <c r="Q2512" t="s">
        <v>8336</v>
      </c>
      <c r="R2512" s="10" t="s">
        <v>8353</v>
      </c>
      <c r="S2512" s="14">
        <f t="shared" si="158"/>
        <v>42138.997361111105</v>
      </c>
      <c r="T2512" s="14">
        <f t="shared" si="159"/>
        <v>42078.997361111105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6"/>
        <v>0</v>
      </c>
      <c r="P2513" s="6" t="e">
        <f t="shared" si="157"/>
        <v>#DIV/0!</v>
      </c>
      <c r="Q2513" t="s">
        <v>8336</v>
      </c>
      <c r="R2513" s="10" t="s">
        <v>8353</v>
      </c>
      <c r="S2513" s="14">
        <f t="shared" si="158"/>
        <v>42401.446909722217</v>
      </c>
      <c r="T2513" s="14">
        <f t="shared" si="159"/>
        <v>42371.446909722217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6"/>
        <v>0</v>
      </c>
      <c r="P2514" s="6" t="e">
        <f t="shared" si="157"/>
        <v>#DIV/0!</v>
      </c>
      <c r="Q2514" t="s">
        <v>8336</v>
      </c>
      <c r="R2514" s="10" t="s">
        <v>8353</v>
      </c>
      <c r="S2514" s="14">
        <f t="shared" si="158"/>
        <v>41986.876863425925</v>
      </c>
      <c r="T2514" s="14">
        <f t="shared" si="159"/>
        <v>41971.876863425925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6"/>
        <v>0</v>
      </c>
      <c r="P2515" s="6" t="e">
        <f t="shared" si="157"/>
        <v>#DIV/0!</v>
      </c>
      <c r="Q2515" t="s">
        <v>8336</v>
      </c>
      <c r="R2515" s="10" t="s">
        <v>8353</v>
      </c>
      <c r="S2515" s="14">
        <f t="shared" si="158"/>
        <v>42792.00681712963</v>
      </c>
      <c r="T2515" s="14">
        <f t="shared" si="159"/>
        <v>42732.00681712963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6"/>
        <v>1.7500000000000002</v>
      </c>
      <c r="P2516" s="6">
        <f t="shared" si="157"/>
        <v>52.5</v>
      </c>
      <c r="Q2516" t="s">
        <v>8336</v>
      </c>
      <c r="R2516" s="10" t="s">
        <v>8353</v>
      </c>
      <c r="S2516" s="14">
        <f t="shared" si="158"/>
        <v>41871.389780092592</v>
      </c>
      <c r="T2516" s="14">
        <f t="shared" si="159"/>
        <v>41854.389780092592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6"/>
        <v>18.600000000000001</v>
      </c>
      <c r="P2517" s="6">
        <f t="shared" si="157"/>
        <v>77.5</v>
      </c>
      <c r="Q2517" t="s">
        <v>8336</v>
      </c>
      <c r="R2517" s="10" t="s">
        <v>8353</v>
      </c>
      <c r="S2517" s="14">
        <f t="shared" si="158"/>
        <v>42057.839733796296</v>
      </c>
      <c r="T2517" s="14">
        <f t="shared" si="159"/>
        <v>42027.839733796296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6"/>
        <v>0</v>
      </c>
      <c r="P2518" s="6" t="e">
        <f t="shared" si="157"/>
        <v>#DIV/0!</v>
      </c>
      <c r="Q2518" t="s">
        <v>8336</v>
      </c>
      <c r="R2518" s="10" t="s">
        <v>8353</v>
      </c>
      <c r="S2518" s="14">
        <f t="shared" si="158"/>
        <v>41972.6950462963</v>
      </c>
      <c r="T2518" s="14">
        <f t="shared" si="159"/>
        <v>41942.653379629628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6"/>
        <v>9.8166666666666664</v>
      </c>
      <c r="P2519" s="6">
        <f t="shared" si="157"/>
        <v>53.545454545454547</v>
      </c>
      <c r="Q2519" t="s">
        <v>8336</v>
      </c>
      <c r="R2519" s="10" t="s">
        <v>8353</v>
      </c>
      <c r="S2519" s="14">
        <f t="shared" si="158"/>
        <v>42082.760763888888</v>
      </c>
      <c r="T2519" s="14">
        <f t="shared" si="159"/>
        <v>42052.802430555559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6"/>
        <v>0</v>
      </c>
      <c r="P2520" s="6" t="e">
        <f t="shared" si="157"/>
        <v>#DIV/0!</v>
      </c>
      <c r="Q2520" t="s">
        <v>8336</v>
      </c>
      <c r="R2520" s="10" t="s">
        <v>8353</v>
      </c>
      <c r="S2520" s="14">
        <f t="shared" si="158"/>
        <v>41956.722546296296</v>
      </c>
      <c r="T2520" s="14">
        <f t="shared" si="159"/>
        <v>41926.680879629632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6"/>
        <v>4.3333333333333335E-2</v>
      </c>
      <c r="P2521" s="6">
        <f t="shared" si="157"/>
        <v>16.25</v>
      </c>
      <c r="Q2521" t="s">
        <v>8336</v>
      </c>
      <c r="R2521" s="10" t="s">
        <v>8353</v>
      </c>
      <c r="S2521" s="14">
        <f t="shared" si="158"/>
        <v>41839.155138888891</v>
      </c>
      <c r="T2521" s="14">
        <f t="shared" si="159"/>
        <v>41809.155138888891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6"/>
        <v>0</v>
      </c>
      <c r="P2522" s="6" t="e">
        <f t="shared" si="157"/>
        <v>#DIV/0!</v>
      </c>
      <c r="Q2522" t="s">
        <v>8336</v>
      </c>
      <c r="R2522" s="10" t="s">
        <v>8353</v>
      </c>
      <c r="S2522" s="14">
        <f t="shared" si="158"/>
        <v>42658.806249999994</v>
      </c>
      <c r="T2522" s="14">
        <f t="shared" si="159"/>
        <v>42612.600520833337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6"/>
        <v>109.48792</v>
      </c>
      <c r="P2523" s="6">
        <f t="shared" si="157"/>
        <v>103.68174242424243</v>
      </c>
      <c r="Q2523" t="s">
        <v>8325</v>
      </c>
      <c r="R2523" s="10" t="s">
        <v>8354</v>
      </c>
      <c r="S2523" s="14">
        <f t="shared" si="158"/>
        <v>42290.967835648145</v>
      </c>
      <c r="T2523" s="14">
        <f t="shared" si="159"/>
        <v>42269.967835648145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6"/>
        <v>100</v>
      </c>
      <c r="P2524" s="6">
        <f t="shared" si="157"/>
        <v>185.18518518518519</v>
      </c>
      <c r="Q2524" t="s">
        <v>8325</v>
      </c>
      <c r="R2524" s="10" t="s">
        <v>8354</v>
      </c>
      <c r="S2524" s="14">
        <f t="shared" si="158"/>
        <v>42482.619444444441</v>
      </c>
      <c r="T2524" s="14">
        <f t="shared" si="159"/>
        <v>42460.573611111111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6"/>
        <v>156.44444444444446</v>
      </c>
      <c r="P2525" s="6">
        <f t="shared" si="157"/>
        <v>54.153846153846153</v>
      </c>
      <c r="Q2525" t="s">
        <v>8325</v>
      </c>
      <c r="R2525" s="10" t="s">
        <v>8354</v>
      </c>
      <c r="S2525" s="14">
        <f t="shared" si="158"/>
        <v>41961.017268518524</v>
      </c>
      <c r="T2525" s="14">
        <f t="shared" si="159"/>
        <v>41930.975601851853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6"/>
        <v>101.6</v>
      </c>
      <c r="P2526" s="6">
        <f t="shared" si="157"/>
        <v>177.2093023255814</v>
      </c>
      <c r="Q2526" t="s">
        <v>8325</v>
      </c>
      <c r="R2526" s="10" t="s">
        <v>8354</v>
      </c>
      <c r="S2526" s="14">
        <f t="shared" si="158"/>
        <v>41994.1875</v>
      </c>
      <c r="T2526" s="14">
        <f t="shared" si="159"/>
        <v>41961.807372685187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6"/>
        <v>100.325</v>
      </c>
      <c r="P2527" s="6">
        <f t="shared" si="157"/>
        <v>100.325</v>
      </c>
      <c r="Q2527" t="s">
        <v>8325</v>
      </c>
      <c r="R2527" s="10" t="s">
        <v>8354</v>
      </c>
      <c r="S2527" s="14">
        <f t="shared" si="158"/>
        <v>41088.844571759262</v>
      </c>
      <c r="T2527" s="14">
        <f t="shared" si="159"/>
        <v>41058.844571759262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6"/>
        <v>112.94999999999999</v>
      </c>
      <c r="P2528" s="6">
        <f t="shared" si="157"/>
        <v>136.90909090909091</v>
      </c>
      <c r="Q2528" t="s">
        <v>8325</v>
      </c>
      <c r="R2528" s="10" t="s">
        <v>8354</v>
      </c>
      <c r="S2528" s="14">
        <f t="shared" si="158"/>
        <v>41981.207638888889</v>
      </c>
      <c r="T2528" s="14">
        <f t="shared" si="159"/>
        <v>41953.091134259259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6"/>
        <v>102.125</v>
      </c>
      <c r="P2529" s="6">
        <f t="shared" si="157"/>
        <v>57.535211267605632</v>
      </c>
      <c r="Q2529" t="s">
        <v>8325</v>
      </c>
      <c r="R2529" s="10" t="s">
        <v>8354</v>
      </c>
      <c r="S2529" s="14">
        <f t="shared" si="158"/>
        <v>41565.165972222225</v>
      </c>
      <c r="T2529" s="14">
        <f t="shared" si="159"/>
        <v>41546.75105324074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6"/>
        <v>107.24974999999999</v>
      </c>
      <c r="P2530" s="6">
        <f t="shared" si="157"/>
        <v>52.962839506172834</v>
      </c>
      <c r="Q2530" t="s">
        <v>8325</v>
      </c>
      <c r="R2530" s="10" t="s">
        <v>8354</v>
      </c>
      <c r="S2530" s="14">
        <f t="shared" si="158"/>
        <v>42236.458333333328</v>
      </c>
      <c r="T2530" s="14">
        <f t="shared" si="159"/>
        <v>42217.834525462968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6"/>
        <v>104.28333333333333</v>
      </c>
      <c r="P2531" s="6">
        <f t="shared" si="157"/>
        <v>82.328947368421055</v>
      </c>
      <c r="Q2531" t="s">
        <v>8325</v>
      </c>
      <c r="R2531" s="10" t="s">
        <v>8354</v>
      </c>
      <c r="S2531" s="14">
        <f t="shared" si="158"/>
        <v>40993.0390625</v>
      </c>
      <c r="T2531" s="14">
        <f t="shared" si="159"/>
        <v>40948.080729166664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6"/>
        <v>100</v>
      </c>
      <c r="P2532" s="6">
        <f t="shared" si="157"/>
        <v>135.41666666666666</v>
      </c>
      <c r="Q2532" t="s">
        <v>8325</v>
      </c>
      <c r="R2532" s="10" t="s">
        <v>8354</v>
      </c>
      <c r="S2532" s="14">
        <f t="shared" si="158"/>
        <v>42114.201388888891</v>
      </c>
      <c r="T2532" s="14">
        <f t="shared" si="159"/>
        <v>42081.864641203705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6"/>
        <v>100.4</v>
      </c>
      <c r="P2533" s="6">
        <f t="shared" si="157"/>
        <v>74.06557377049181</v>
      </c>
      <c r="Q2533" t="s">
        <v>8325</v>
      </c>
      <c r="R2533" s="10" t="s">
        <v>8354</v>
      </c>
      <c r="S2533" s="14">
        <f t="shared" si="158"/>
        <v>42231.165972222225</v>
      </c>
      <c r="T2533" s="14">
        <f t="shared" si="159"/>
        <v>42208.680023148147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6"/>
        <v>126.125</v>
      </c>
      <c r="P2534" s="6">
        <f t="shared" si="157"/>
        <v>84.083333333333329</v>
      </c>
      <c r="Q2534" t="s">
        <v>8325</v>
      </c>
      <c r="R2534" s="10" t="s">
        <v>8354</v>
      </c>
      <c r="S2534" s="14">
        <f t="shared" si="158"/>
        <v>41137.849143518521</v>
      </c>
      <c r="T2534" s="14">
        <f t="shared" si="159"/>
        <v>41107.849143518521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6"/>
        <v>110.66666666666667</v>
      </c>
      <c r="P2535" s="6">
        <f t="shared" si="157"/>
        <v>61.029411764705884</v>
      </c>
      <c r="Q2535" t="s">
        <v>8325</v>
      </c>
      <c r="R2535" s="10" t="s">
        <v>8354</v>
      </c>
      <c r="S2535" s="14">
        <f t="shared" si="158"/>
        <v>41334.750787037039</v>
      </c>
      <c r="T2535" s="14">
        <f t="shared" si="159"/>
        <v>41304.751284722224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6"/>
        <v>105</v>
      </c>
      <c r="P2536" s="6">
        <f t="shared" si="157"/>
        <v>150</v>
      </c>
      <c r="Q2536" t="s">
        <v>8325</v>
      </c>
      <c r="R2536" s="10" t="s">
        <v>8354</v>
      </c>
      <c r="S2536" s="14">
        <f t="shared" si="158"/>
        <v>40179.25</v>
      </c>
      <c r="T2536" s="14">
        <f t="shared" si="159"/>
        <v>40127.700370370374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6"/>
        <v>103.77499999999999</v>
      </c>
      <c r="P2537" s="6">
        <f t="shared" si="157"/>
        <v>266.08974358974359</v>
      </c>
      <c r="Q2537" t="s">
        <v>8325</v>
      </c>
      <c r="R2537" s="10" t="s">
        <v>8354</v>
      </c>
      <c r="S2537" s="14">
        <f t="shared" si="158"/>
        <v>41974.832696759258</v>
      </c>
      <c r="T2537" s="14">
        <f t="shared" si="159"/>
        <v>41943.791030092594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6"/>
        <v>115.99999999999999</v>
      </c>
      <c r="P2538" s="6">
        <f t="shared" si="157"/>
        <v>7.25</v>
      </c>
      <c r="Q2538" t="s">
        <v>8325</v>
      </c>
      <c r="R2538" s="10" t="s">
        <v>8354</v>
      </c>
      <c r="S2538" s="14">
        <f t="shared" si="158"/>
        <v>41485.106087962966</v>
      </c>
      <c r="T2538" s="14">
        <f t="shared" si="159"/>
        <v>41464.106087962966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6"/>
        <v>110.00000000000001</v>
      </c>
      <c r="P2539" s="6">
        <f t="shared" si="157"/>
        <v>100</v>
      </c>
      <c r="Q2539" t="s">
        <v>8325</v>
      </c>
      <c r="R2539" s="10" t="s">
        <v>8354</v>
      </c>
      <c r="S2539" s="14">
        <f t="shared" si="158"/>
        <v>40756.648784722223</v>
      </c>
      <c r="T2539" s="14">
        <f t="shared" si="159"/>
        <v>40696.648784722223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6"/>
        <v>113.01761111111111</v>
      </c>
      <c r="P2540" s="6">
        <f t="shared" si="157"/>
        <v>109.96308108108107</v>
      </c>
      <c r="Q2540" t="s">
        <v>8325</v>
      </c>
      <c r="R2540" s="10" t="s">
        <v>8354</v>
      </c>
      <c r="S2540" s="14">
        <f t="shared" si="158"/>
        <v>41329.207638888889</v>
      </c>
      <c r="T2540" s="14">
        <f t="shared" si="159"/>
        <v>41298.509965277779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6"/>
        <v>100.25</v>
      </c>
      <c r="P2541" s="6">
        <f t="shared" si="157"/>
        <v>169.91525423728814</v>
      </c>
      <c r="Q2541" t="s">
        <v>8325</v>
      </c>
      <c r="R2541" s="10" t="s">
        <v>8354</v>
      </c>
      <c r="S2541" s="14">
        <f t="shared" si="158"/>
        <v>42037.902222222227</v>
      </c>
      <c r="T2541" s="14">
        <f t="shared" si="159"/>
        <v>41977.902222222227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6"/>
        <v>103.4</v>
      </c>
      <c r="P2542" s="6">
        <f t="shared" si="157"/>
        <v>95.740740740740748</v>
      </c>
      <c r="Q2542" t="s">
        <v>8325</v>
      </c>
      <c r="R2542" s="10" t="s">
        <v>8354</v>
      </c>
      <c r="S2542" s="14">
        <f t="shared" si="158"/>
        <v>40845.675011574072</v>
      </c>
      <c r="T2542" s="14">
        <f t="shared" si="159"/>
        <v>40785.675011574072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6"/>
        <v>107.02857142857142</v>
      </c>
      <c r="P2543" s="6">
        <f t="shared" si="157"/>
        <v>59.460317460317462</v>
      </c>
      <c r="Q2543" t="s">
        <v>8325</v>
      </c>
      <c r="R2543" s="10" t="s">
        <v>8354</v>
      </c>
      <c r="S2543" s="14">
        <f t="shared" si="158"/>
        <v>41543.449282407404</v>
      </c>
      <c r="T2543" s="14">
        <f t="shared" si="159"/>
        <v>41483.449282407404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6"/>
        <v>103.57142857142858</v>
      </c>
      <c r="P2544" s="6">
        <f t="shared" si="157"/>
        <v>55.769230769230766</v>
      </c>
      <c r="Q2544" t="s">
        <v>8325</v>
      </c>
      <c r="R2544" s="10" t="s">
        <v>8354</v>
      </c>
      <c r="S2544" s="14">
        <f t="shared" si="158"/>
        <v>41548.165972222225</v>
      </c>
      <c r="T2544" s="14">
        <f t="shared" si="159"/>
        <v>41509.426585648151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6"/>
        <v>156.4</v>
      </c>
      <c r="P2545" s="6">
        <f t="shared" si="157"/>
        <v>30.076923076923077</v>
      </c>
      <c r="Q2545" t="s">
        <v>8325</v>
      </c>
      <c r="R2545" s="10" t="s">
        <v>8354</v>
      </c>
      <c r="S2545" s="14">
        <f t="shared" si="158"/>
        <v>40545.125</v>
      </c>
      <c r="T2545" s="14">
        <f t="shared" si="159"/>
        <v>40514.107615740737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6"/>
        <v>100.82</v>
      </c>
      <c r="P2546" s="6">
        <f t="shared" si="157"/>
        <v>88.438596491228068</v>
      </c>
      <c r="Q2546" t="s">
        <v>8325</v>
      </c>
      <c r="R2546" s="10" t="s">
        <v>8354</v>
      </c>
      <c r="S2546" s="14">
        <f t="shared" si="158"/>
        <v>41098.520474537036</v>
      </c>
      <c r="T2546" s="14">
        <f t="shared" si="159"/>
        <v>41068.520474537036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6"/>
        <v>195.3</v>
      </c>
      <c r="P2547" s="6">
        <f t="shared" si="157"/>
        <v>64.032786885245898</v>
      </c>
      <c r="Q2547" t="s">
        <v>8325</v>
      </c>
      <c r="R2547" s="10" t="s">
        <v>8354</v>
      </c>
      <c r="S2547" s="14">
        <f t="shared" si="158"/>
        <v>42062.020833333328</v>
      </c>
      <c r="T2547" s="14">
        <f t="shared" si="159"/>
        <v>42027.13817129629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6"/>
        <v>111.71428571428572</v>
      </c>
      <c r="P2548" s="6">
        <f t="shared" si="157"/>
        <v>60.153846153846153</v>
      </c>
      <c r="Q2548" t="s">
        <v>8325</v>
      </c>
      <c r="R2548" s="10" t="s">
        <v>8354</v>
      </c>
      <c r="S2548" s="14">
        <f t="shared" si="158"/>
        <v>41552.208333333336</v>
      </c>
      <c r="T2548" s="14">
        <f t="shared" si="159"/>
        <v>41524.858553240738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6"/>
        <v>119.85454545454546</v>
      </c>
      <c r="P2549" s="6">
        <f t="shared" si="157"/>
        <v>49.194029850746269</v>
      </c>
      <c r="Q2549" t="s">
        <v>8325</v>
      </c>
      <c r="R2549" s="10" t="s">
        <v>8354</v>
      </c>
      <c r="S2549" s="14">
        <f t="shared" si="158"/>
        <v>41003.731516203705</v>
      </c>
      <c r="T2549" s="14">
        <f t="shared" si="159"/>
        <v>40973.773182870369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6"/>
        <v>101.85</v>
      </c>
      <c r="P2550" s="6">
        <f t="shared" si="157"/>
        <v>165.16216216216216</v>
      </c>
      <c r="Q2550" t="s">
        <v>8325</v>
      </c>
      <c r="R2550" s="10" t="s">
        <v>8354</v>
      </c>
      <c r="S2550" s="14">
        <f t="shared" si="158"/>
        <v>42643.185416666667</v>
      </c>
      <c r="T2550" s="14">
        <f t="shared" si="159"/>
        <v>42618.625428240746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6"/>
        <v>102.80254777070064</v>
      </c>
      <c r="P2551" s="6">
        <f t="shared" si="157"/>
        <v>43.621621621621621</v>
      </c>
      <c r="Q2551" t="s">
        <v>8325</v>
      </c>
      <c r="R2551" s="10" t="s">
        <v>8354</v>
      </c>
      <c r="S2551" s="14">
        <f t="shared" si="158"/>
        <v>41425.708333333336</v>
      </c>
      <c r="T2551" s="14">
        <f t="shared" si="159"/>
        <v>41390.757754629631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6"/>
        <v>100.84615384615385</v>
      </c>
      <c r="P2552" s="6">
        <f t="shared" si="157"/>
        <v>43.7</v>
      </c>
      <c r="Q2552" t="s">
        <v>8325</v>
      </c>
      <c r="R2552" s="10" t="s">
        <v>8354</v>
      </c>
      <c r="S2552" s="14">
        <f t="shared" si="158"/>
        <v>42285.165972222225</v>
      </c>
      <c r="T2552" s="14">
        <f t="shared" si="159"/>
        <v>42228.634328703702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6"/>
        <v>102.73469387755102</v>
      </c>
      <c r="P2553" s="6">
        <f t="shared" si="157"/>
        <v>67.419642857142861</v>
      </c>
      <c r="Q2553" t="s">
        <v>8325</v>
      </c>
      <c r="R2553" s="10" t="s">
        <v>8354</v>
      </c>
      <c r="S2553" s="14">
        <f t="shared" si="158"/>
        <v>40989.866666666669</v>
      </c>
      <c r="T2553" s="14">
        <f t="shared" si="159"/>
        <v>40961.252141203702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6"/>
        <v>106.5</v>
      </c>
      <c r="P2554" s="6">
        <f t="shared" si="157"/>
        <v>177.5</v>
      </c>
      <c r="Q2554" t="s">
        <v>8325</v>
      </c>
      <c r="R2554" s="10" t="s">
        <v>8354</v>
      </c>
      <c r="S2554" s="14">
        <f t="shared" si="158"/>
        <v>42799.809965277775</v>
      </c>
      <c r="T2554" s="14">
        <f t="shared" si="159"/>
        <v>42769.809965277775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6"/>
        <v>155.53333333333333</v>
      </c>
      <c r="P2555" s="6">
        <f t="shared" si="157"/>
        <v>38.883333333333333</v>
      </c>
      <c r="Q2555" t="s">
        <v>8325</v>
      </c>
      <c r="R2555" s="10" t="s">
        <v>8354</v>
      </c>
      <c r="S2555" s="14">
        <f t="shared" si="158"/>
        <v>41173.199155092596</v>
      </c>
      <c r="T2555" s="14">
        <f t="shared" si="159"/>
        <v>41113.199155092596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6"/>
        <v>122.8</v>
      </c>
      <c r="P2556" s="6">
        <f t="shared" si="157"/>
        <v>54.985074626865675</v>
      </c>
      <c r="Q2556" t="s">
        <v>8325</v>
      </c>
      <c r="R2556" s="10" t="s">
        <v>8354</v>
      </c>
      <c r="S2556" s="14">
        <f t="shared" si="158"/>
        <v>42156.165972222225</v>
      </c>
      <c r="T2556" s="14">
        <f t="shared" si="159"/>
        <v>42125.078275462962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6"/>
        <v>107.35</v>
      </c>
      <c r="P2557" s="6">
        <f t="shared" si="157"/>
        <v>61.342857142857142</v>
      </c>
      <c r="Q2557" t="s">
        <v>8325</v>
      </c>
      <c r="R2557" s="10" t="s">
        <v>8354</v>
      </c>
      <c r="S2557" s="14">
        <f t="shared" si="158"/>
        <v>41057.655011574076</v>
      </c>
      <c r="T2557" s="14">
        <f t="shared" si="159"/>
        <v>41026.655011574076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6"/>
        <v>105.50335570469798</v>
      </c>
      <c r="P2558" s="6">
        <f t="shared" si="157"/>
        <v>23.117647058823529</v>
      </c>
      <c r="Q2558" t="s">
        <v>8325</v>
      </c>
      <c r="R2558" s="10" t="s">
        <v>8354</v>
      </c>
      <c r="S2558" s="14">
        <f t="shared" si="158"/>
        <v>41267.991400462961</v>
      </c>
      <c r="T2558" s="14">
        <f t="shared" si="159"/>
        <v>41222.991400462961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6"/>
        <v>118.44444444444444</v>
      </c>
      <c r="P2559" s="6">
        <f t="shared" si="157"/>
        <v>29.611111111111111</v>
      </c>
      <c r="Q2559" t="s">
        <v>8325</v>
      </c>
      <c r="R2559" s="10" t="s">
        <v>8354</v>
      </c>
      <c r="S2559" s="14">
        <f t="shared" si="158"/>
        <v>41774.745208333334</v>
      </c>
      <c r="T2559" s="14">
        <f t="shared" si="159"/>
        <v>41744.745208333334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6"/>
        <v>108.88</v>
      </c>
      <c r="P2560" s="6">
        <f t="shared" si="157"/>
        <v>75.611111111111114</v>
      </c>
      <c r="Q2560" t="s">
        <v>8325</v>
      </c>
      <c r="R2560" s="10" t="s">
        <v>8354</v>
      </c>
      <c r="S2560" s="14">
        <f t="shared" si="158"/>
        <v>42125.582638888889</v>
      </c>
      <c r="T2560" s="14">
        <f t="shared" si="159"/>
        <v>42093.860023148154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6"/>
        <v>111.25</v>
      </c>
      <c r="P2561" s="6">
        <f t="shared" si="157"/>
        <v>35.6</v>
      </c>
      <c r="Q2561" t="s">
        <v>8325</v>
      </c>
      <c r="R2561" s="10" t="s">
        <v>8354</v>
      </c>
      <c r="S2561" s="14">
        <f t="shared" si="158"/>
        <v>40862.817361111112</v>
      </c>
      <c r="T2561" s="14">
        <f t="shared" si="159"/>
        <v>40829.873657407406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ref="O2562:O2625" si="160">E2562/D2562*100</f>
        <v>100.1</v>
      </c>
      <c r="P2562" s="6">
        <f t="shared" ref="P2562:P2625" si="161">AVERAGE(E2562/L2562)</f>
        <v>143</v>
      </c>
      <c r="Q2562" t="s">
        <v>8325</v>
      </c>
      <c r="R2562" s="10" t="s">
        <v>8354</v>
      </c>
      <c r="S2562" s="14">
        <f t="shared" ref="S2562:S2625" si="162">(((I2562/60)/60)/24)+DATE(1970,1,1)</f>
        <v>42069.951087962967</v>
      </c>
      <c r="T2562" s="14">
        <f t="shared" ref="T2562:T2625" si="163">(((J2562/60)/60)/24)+DATE(1970,1,1)</f>
        <v>42039.951087962967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si="160"/>
        <v>0</v>
      </c>
      <c r="P2563" s="6" t="e">
        <f t="shared" si="161"/>
        <v>#DIV/0!</v>
      </c>
      <c r="Q2563" t="s">
        <v>8336</v>
      </c>
      <c r="R2563" s="10" t="s">
        <v>8337</v>
      </c>
      <c r="S2563" s="14">
        <f t="shared" si="162"/>
        <v>42290.528807870374</v>
      </c>
      <c r="T2563" s="14">
        <f t="shared" si="163"/>
        <v>42260.528807870374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0"/>
        <v>0.75</v>
      </c>
      <c r="P2564" s="6">
        <f t="shared" si="161"/>
        <v>25</v>
      </c>
      <c r="Q2564" t="s">
        <v>8336</v>
      </c>
      <c r="R2564" s="10" t="s">
        <v>8337</v>
      </c>
      <c r="S2564" s="14">
        <f t="shared" si="162"/>
        <v>42654.524756944447</v>
      </c>
      <c r="T2564" s="14">
        <f t="shared" si="163"/>
        <v>42594.524756944447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0"/>
        <v>0</v>
      </c>
      <c r="P2565" s="6" t="e">
        <f t="shared" si="161"/>
        <v>#DIV/0!</v>
      </c>
      <c r="Q2565" t="s">
        <v>8336</v>
      </c>
      <c r="R2565" s="10" t="s">
        <v>8337</v>
      </c>
      <c r="S2565" s="14">
        <f t="shared" si="162"/>
        <v>42215.139479166668</v>
      </c>
      <c r="T2565" s="14">
        <f t="shared" si="163"/>
        <v>42155.139479166668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0"/>
        <v>0</v>
      </c>
      <c r="P2566" s="6" t="e">
        <f t="shared" si="161"/>
        <v>#DIV/0!</v>
      </c>
      <c r="Q2566" t="s">
        <v>8336</v>
      </c>
      <c r="R2566" s="10" t="s">
        <v>8337</v>
      </c>
      <c r="S2566" s="14">
        <f t="shared" si="162"/>
        <v>41852.040497685186</v>
      </c>
      <c r="T2566" s="14">
        <f t="shared" si="163"/>
        <v>41822.040497685186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0"/>
        <v>1</v>
      </c>
      <c r="P2567" s="6">
        <f t="shared" si="161"/>
        <v>100</v>
      </c>
      <c r="Q2567" t="s">
        <v>8336</v>
      </c>
      <c r="R2567" s="10" t="s">
        <v>8337</v>
      </c>
      <c r="S2567" s="14">
        <f t="shared" si="162"/>
        <v>42499.868055555555</v>
      </c>
      <c r="T2567" s="14">
        <f t="shared" si="163"/>
        <v>42440.650335648148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0"/>
        <v>0</v>
      </c>
      <c r="P2568" s="6" t="e">
        <f t="shared" si="161"/>
        <v>#DIV/0!</v>
      </c>
      <c r="Q2568" t="s">
        <v>8336</v>
      </c>
      <c r="R2568" s="10" t="s">
        <v>8337</v>
      </c>
      <c r="S2568" s="14">
        <f t="shared" si="162"/>
        <v>41872.980879629627</v>
      </c>
      <c r="T2568" s="14">
        <f t="shared" si="163"/>
        <v>41842.980879629627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0"/>
        <v>0.26666666666666666</v>
      </c>
      <c r="P2569" s="6">
        <f t="shared" si="161"/>
        <v>60</v>
      </c>
      <c r="Q2569" t="s">
        <v>8336</v>
      </c>
      <c r="R2569" s="10" t="s">
        <v>8337</v>
      </c>
      <c r="S2569" s="14">
        <f t="shared" si="162"/>
        <v>42117.878912037035</v>
      </c>
      <c r="T2569" s="14">
        <f t="shared" si="163"/>
        <v>42087.878912037035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0"/>
        <v>0.5</v>
      </c>
      <c r="P2570" s="6">
        <f t="shared" si="161"/>
        <v>50</v>
      </c>
      <c r="Q2570" t="s">
        <v>8336</v>
      </c>
      <c r="R2570" s="10" t="s">
        <v>8337</v>
      </c>
      <c r="S2570" s="14">
        <f t="shared" si="162"/>
        <v>42614.666597222225</v>
      </c>
      <c r="T2570" s="14">
        <f t="shared" si="163"/>
        <v>42584.666597222225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0"/>
        <v>2.2307692307692308</v>
      </c>
      <c r="P2571" s="6">
        <f t="shared" si="161"/>
        <v>72.5</v>
      </c>
      <c r="Q2571" t="s">
        <v>8336</v>
      </c>
      <c r="R2571" s="10" t="s">
        <v>8337</v>
      </c>
      <c r="S2571" s="14">
        <f t="shared" si="162"/>
        <v>42264.105462962965</v>
      </c>
      <c r="T2571" s="14">
        <f t="shared" si="163"/>
        <v>42234.105462962965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0"/>
        <v>0.84285714285714297</v>
      </c>
      <c r="P2572" s="6">
        <f t="shared" si="161"/>
        <v>29.5</v>
      </c>
      <c r="Q2572" t="s">
        <v>8336</v>
      </c>
      <c r="R2572" s="10" t="s">
        <v>8337</v>
      </c>
      <c r="S2572" s="14">
        <f t="shared" si="162"/>
        <v>42774.903182870374</v>
      </c>
      <c r="T2572" s="14">
        <f t="shared" si="163"/>
        <v>42744.903182870374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0"/>
        <v>0.25</v>
      </c>
      <c r="P2573" s="6">
        <f t="shared" si="161"/>
        <v>62.5</v>
      </c>
      <c r="Q2573" t="s">
        <v>8336</v>
      </c>
      <c r="R2573" s="10" t="s">
        <v>8337</v>
      </c>
      <c r="S2573" s="14">
        <f t="shared" si="162"/>
        <v>42509.341678240744</v>
      </c>
      <c r="T2573" s="14">
        <f t="shared" si="163"/>
        <v>42449.341678240744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0"/>
        <v>0</v>
      </c>
      <c r="P2574" s="6" t="e">
        <f t="shared" si="161"/>
        <v>#DIV/0!</v>
      </c>
      <c r="Q2574" t="s">
        <v>8336</v>
      </c>
      <c r="R2574" s="10" t="s">
        <v>8337</v>
      </c>
      <c r="S2574" s="14">
        <f t="shared" si="162"/>
        <v>42107.119409722218</v>
      </c>
      <c r="T2574" s="14">
        <f t="shared" si="163"/>
        <v>42077.119409722218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0"/>
        <v>0</v>
      </c>
      <c r="P2575" s="6" t="e">
        <f t="shared" si="161"/>
        <v>#DIV/0!</v>
      </c>
      <c r="Q2575" t="s">
        <v>8336</v>
      </c>
      <c r="R2575" s="10" t="s">
        <v>8337</v>
      </c>
      <c r="S2575" s="14">
        <f t="shared" si="162"/>
        <v>41874.592002314814</v>
      </c>
      <c r="T2575" s="14">
        <f t="shared" si="163"/>
        <v>41829.592002314814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0"/>
        <v>0</v>
      </c>
      <c r="P2576" s="6" t="e">
        <f t="shared" si="161"/>
        <v>#DIV/0!</v>
      </c>
      <c r="Q2576" t="s">
        <v>8336</v>
      </c>
      <c r="R2576" s="10" t="s">
        <v>8337</v>
      </c>
      <c r="S2576" s="14">
        <f t="shared" si="162"/>
        <v>42508.825752314813</v>
      </c>
      <c r="T2576" s="14">
        <f t="shared" si="163"/>
        <v>42487.825752314813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0"/>
        <v>0</v>
      </c>
      <c r="P2577" s="6" t="e">
        <f t="shared" si="161"/>
        <v>#DIV/0!</v>
      </c>
      <c r="Q2577" t="s">
        <v>8336</v>
      </c>
      <c r="R2577" s="10" t="s">
        <v>8337</v>
      </c>
      <c r="S2577" s="14">
        <f t="shared" si="162"/>
        <v>42016.108726851846</v>
      </c>
      <c r="T2577" s="14">
        <f t="shared" si="163"/>
        <v>41986.108726851846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0"/>
        <v>0</v>
      </c>
      <c r="P2578" s="6" t="e">
        <f t="shared" si="161"/>
        <v>#DIV/0!</v>
      </c>
      <c r="Q2578" t="s">
        <v>8336</v>
      </c>
      <c r="R2578" s="10" t="s">
        <v>8337</v>
      </c>
      <c r="S2578" s="14">
        <f t="shared" si="162"/>
        <v>42104.968136574069</v>
      </c>
      <c r="T2578" s="14">
        <f t="shared" si="163"/>
        <v>42060.00980324074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0"/>
        <v>0</v>
      </c>
      <c r="P2579" s="6" t="e">
        <f t="shared" si="161"/>
        <v>#DIV/0!</v>
      </c>
      <c r="Q2579" t="s">
        <v>8336</v>
      </c>
      <c r="R2579" s="10" t="s">
        <v>8337</v>
      </c>
      <c r="S2579" s="14">
        <f t="shared" si="162"/>
        <v>41855.820567129631</v>
      </c>
      <c r="T2579" s="14">
        <f t="shared" si="163"/>
        <v>41830.820567129631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0"/>
        <v>0</v>
      </c>
      <c r="P2580" s="6" t="e">
        <f t="shared" si="161"/>
        <v>#DIV/0!</v>
      </c>
      <c r="Q2580" t="s">
        <v>8336</v>
      </c>
      <c r="R2580" s="10" t="s">
        <v>8337</v>
      </c>
      <c r="S2580" s="14">
        <f t="shared" si="162"/>
        <v>42286.708333333328</v>
      </c>
      <c r="T2580" s="14">
        <f t="shared" si="163"/>
        <v>42238.022905092599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0"/>
        <v>0.13849999999999998</v>
      </c>
      <c r="P2581" s="6">
        <f t="shared" si="161"/>
        <v>23.083333333333332</v>
      </c>
      <c r="Q2581" t="s">
        <v>8336</v>
      </c>
      <c r="R2581" s="10" t="s">
        <v>8337</v>
      </c>
      <c r="S2581" s="14">
        <f t="shared" si="162"/>
        <v>41897.829895833333</v>
      </c>
      <c r="T2581" s="14">
        <f t="shared" si="163"/>
        <v>41837.829895833333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0"/>
        <v>0.6</v>
      </c>
      <c r="P2582" s="6">
        <f t="shared" si="161"/>
        <v>25.5</v>
      </c>
      <c r="Q2582" t="s">
        <v>8336</v>
      </c>
      <c r="R2582" s="10" t="s">
        <v>8337</v>
      </c>
      <c r="S2582" s="14">
        <f t="shared" si="162"/>
        <v>42140.125</v>
      </c>
      <c r="T2582" s="14">
        <f t="shared" si="163"/>
        <v>42110.326423611114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0"/>
        <v>10.6</v>
      </c>
      <c r="P2583" s="6">
        <f t="shared" si="161"/>
        <v>48.18181818181818</v>
      </c>
      <c r="Q2583" t="s">
        <v>8336</v>
      </c>
      <c r="R2583" s="10" t="s">
        <v>8337</v>
      </c>
      <c r="S2583" s="14">
        <f t="shared" si="162"/>
        <v>42324.670115740737</v>
      </c>
      <c r="T2583" s="14">
        <f t="shared" si="163"/>
        <v>42294.628449074073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0"/>
        <v>1.1111111111111111E-3</v>
      </c>
      <c r="P2584" s="6">
        <f t="shared" si="161"/>
        <v>1</v>
      </c>
      <c r="Q2584" t="s">
        <v>8336</v>
      </c>
      <c r="R2584" s="10" t="s">
        <v>8337</v>
      </c>
      <c r="S2584" s="14">
        <f t="shared" si="162"/>
        <v>42672.988819444443</v>
      </c>
      <c r="T2584" s="14">
        <f t="shared" si="163"/>
        <v>42642.988819444443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0"/>
        <v>0.5</v>
      </c>
      <c r="P2585" s="6">
        <f t="shared" si="161"/>
        <v>1</v>
      </c>
      <c r="Q2585" t="s">
        <v>8336</v>
      </c>
      <c r="R2585" s="10" t="s">
        <v>8337</v>
      </c>
      <c r="S2585" s="14">
        <f t="shared" si="162"/>
        <v>42079.727777777778</v>
      </c>
      <c r="T2585" s="14">
        <f t="shared" si="163"/>
        <v>42019.76944444445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0"/>
        <v>0</v>
      </c>
      <c r="P2586" s="6" t="e">
        <f t="shared" si="161"/>
        <v>#DIV/0!</v>
      </c>
      <c r="Q2586" t="s">
        <v>8336</v>
      </c>
      <c r="R2586" s="10" t="s">
        <v>8337</v>
      </c>
      <c r="S2586" s="14">
        <f t="shared" si="162"/>
        <v>42170.173252314817</v>
      </c>
      <c r="T2586" s="14">
        <f t="shared" si="163"/>
        <v>42140.173252314817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0"/>
        <v>0.16666666666666669</v>
      </c>
      <c r="P2587" s="6">
        <f t="shared" si="161"/>
        <v>50</v>
      </c>
      <c r="Q2587" t="s">
        <v>8336</v>
      </c>
      <c r="R2587" s="10" t="s">
        <v>8337</v>
      </c>
      <c r="S2587" s="14">
        <f t="shared" si="162"/>
        <v>41825.963333333333</v>
      </c>
      <c r="T2587" s="14">
        <f t="shared" si="163"/>
        <v>41795.963333333333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0"/>
        <v>0.16666666666666669</v>
      </c>
      <c r="P2588" s="6">
        <f t="shared" si="161"/>
        <v>5</v>
      </c>
      <c r="Q2588" t="s">
        <v>8336</v>
      </c>
      <c r="R2588" s="10" t="s">
        <v>8337</v>
      </c>
      <c r="S2588" s="14">
        <f t="shared" si="162"/>
        <v>42363.330277777779</v>
      </c>
      <c r="T2588" s="14">
        <f t="shared" si="163"/>
        <v>42333.330277777779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0"/>
        <v>2.4340000000000002</v>
      </c>
      <c r="P2589" s="6">
        <f t="shared" si="161"/>
        <v>202.83333333333334</v>
      </c>
      <c r="Q2589" t="s">
        <v>8336</v>
      </c>
      <c r="R2589" s="10" t="s">
        <v>8337</v>
      </c>
      <c r="S2589" s="14">
        <f t="shared" si="162"/>
        <v>42368.675381944442</v>
      </c>
      <c r="T2589" s="14">
        <f t="shared" si="163"/>
        <v>42338.675381944442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0"/>
        <v>3.8833333333333329</v>
      </c>
      <c r="P2590" s="6">
        <f t="shared" si="161"/>
        <v>29.125</v>
      </c>
      <c r="Q2590" t="s">
        <v>8336</v>
      </c>
      <c r="R2590" s="10" t="s">
        <v>8337</v>
      </c>
      <c r="S2590" s="14">
        <f t="shared" si="162"/>
        <v>42094.551388888889</v>
      </c>
      <c r="T2590" s="14">
        <f t="shared" si="163"/>
        <v>42042.676226851851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0"/>
        <v>0.01</v>
      </c>
      <c r="P2591" s="6">
        <f t="shared" si="161"/>
        <v>5</v>
      </c>
      <c r="Q2591" t="s">
        <v>8336</v>
      </c>
      <c r="R2591" s="10" t="s">
        <v>8337</v>
      </c>
      <c r="S2591" s="14">
        <f t="shared" si="162"/>
        <v>42452.494525462964</v>
      </c>
      <c r="T2591" s="14">
        <f t="shared" si="163"/>
        <v>42422.536192129628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0"/>
        <v>0</v>
      </c>
      <c r="P2592" s="6" t="e">
        <f t="shared" si="161"/>
        <v>#DIV/0!</v>
      </c>
      <c r="Q2592" t="s">
        <v>8336</v>
      </c>
      <c r="R2592" s="10" t="s">
        <v>8337</v>
      </c>
      <c r="S2592" s="14">
        <f t="shared" si="162"/>
        <v>42395.589085648149</v>
      </c>
      <c r="T2592" s="14">
        <f t="shared" si="163"/>
        <v>42388.589085648149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0"/>
        <v>1.7333333333333332</v>
      </c>
      <c r="P2593" s="6">
        <f t="shared" si="161"/>
        <v>13</v>
      </c>
      <c r="Q2593" t="s">
        <v>8336</v>
      </c>
      <c r="R2593" s="10" t="s">
        <v>8337</v>
      </c>
      <c r="S2593" s="14">
        <f t="shared" si="162"/>
        <v>42442.864861111113</v>
      </c>
      <c r="T2593" s="14">
        <f t="shared" si="163"/>
        <v>42382.906527777777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0"/>
        <v>0.16666666666666669</v>
      </c>
      <c r="P2594" s="6">
        <f t="shared" si="161"/>
        <v>50</v>
      </c>
      <c r="Q2594" t="s">
        <v>8336</v>
      </c>
      <c r="R2594" s="10" t="s">
        <v>8337</v>
      </c>
      <c r="S2594" s="14">
        <f t="shared" si="162"/>
        <v>41917.801168981481</v>
      </c>
      <c r="T2594" s="14">
        <f t="shared" si="163"/>
        <v>41887.801168981481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0"/>
        <v>0</v>
      </c>
      <c r="P2595" s="6" t="e">
        <f t="shared" si="161"/>
        <v>#DIV/0!</v>
      </c>
      <c r="Q2595" t="s">
        <v>8336</v>
      </c>
      <c r="R2595" s="10" t="s">
        <v>8337</v>
      </c>
      <c r="S2595" s="14">
        <f t="shared" si="162"/>
        <v>42119.84520833334</v>
      </c>
      <c r="T2595" s="14">
        <f t="shared" si="163"/>
        <v>42089.84520833334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0"/>
        <v>1.25E-3</v>
      </c>
      <c r="P2596" s="6">
        <f t="shared" si="161"/>
        <v>1</v>
      </c>
      <c r="Q2596" t="s">
        <v>8336</v>
      </c>
      <c r="R2596" s="10" t="s">
        <v>8337</v>
      </c>
      <c r="S2596" s="14">
        <f t="shared" si="162"/>
        <v>41858.967916666668</v>
      </c>
      <c r="T2596" s="14">
        <f t="shared" si="163"/>
        <v>41828.967916666668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0"/>
        <v>12.166666666666668</v>
      </c>
      <c r="P2597" s="6">
        <f t="shared" si="161"/>
        <v>96.05263157894737</v>
      </c>
      <c r="Q2597" t="s">
        <v>8336</v>
      </c>
      <c r="R2597" s="10" t="s">
        <v>8337</v>
      </c>
      <c r="S2597" s="14">
        <f t="shared" si="162"/>
        <v>42790.244212962964</v>
      </c>
      <c r="T2597" s="14">
        <f t="shared" si="163"/>
        <v>42760.244212962964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0"/>
        <v>23.588571428571427</v>
      </c>
      <c r="P2598" s="6">
        <f t="shared" si="161"/>
        <v>305.77777777777777</v>
      </c>
      <c r="Q2598" t="s">
        <v>8336</v>
      </c>
      <c r="R2598" s="10" t="s">
        <v>8337</v>
      </c>
      <c r="S2598" s="14">
        <f t="shared" si="162"/>
        <v>41858.664456018516</v>
      </c>
      <c r="T2598" s="14">
        <f t="shared" si="163"/>
        <v>41828.664456018516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0"/>
        <v>5.6666666666666661</v>
      </c>
      <c r="P2599" s="6">
        <f t="shared" si="161"/>
        <v>12.142857142857142</v>
      </c>
      <c r="Q2599" t="s">
        <v>8336</v>
      </c>
      <c r="R2599" s="10" t="s">
        <v>8337</v>
      </c>
      <c r="S2599" s="14">
        <f t="shared" si="162"/>
        <v>42540.341631944444</v>
      </c>
      <c r="T2599" s="14">
        <f t="shared" si="163"/>
        <v>42510.341631944444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0"/>
        <v>39</v>
      </c>
      <c r="P2600" s="6">
        <f t="shared" si="161"/>
        <v>83.571428571428569</v>
      </c>
      <c r="Q2600" t="s">
        <v>8336</v>
      </c>
      <c r="R2600" s="10" t="s">
        <v>8337</v>
      </c>
      <c r="S2600" s="14">
        <f t="shared" si="162"/>
        <v>42270.840289351851</v>
      </c>
      <c r="T2600" s="14">
        <f t="shared" si="163"/>
        <v>42240.840289351851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0"/>
        <v>0.99546510341776351</v>
      </c>
      <c r="P2601" s="6">
        <f t="shared" si="161"/>
        <v>18</v>
      </c>
      <c r="Q2601" t="s">
        <v>8336</v>
      </c>
      <c r="R2601" s="10" t="s">
        <v>8337</v>
      </c>
      <c r="S2601" s="14">
        <f t="shared" si="162"/>
        <v>41854.754016203704</v>
      </c>
      <c r="T2601" s="14">
        <f t="shared" si="163"/>
        <v>41809.754016203704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0"/>
        <v>6.9320000000000004</v>
      </c>
      <c r="P2602" s="6">
        <f t="shared" si="161"/>
        <v>115.53333333333333</v>
      </c>
      <c r="Q2602" t="s">
        <v>8336</v>
      </c>
      <c r="R2602" s="10" t="s">
        <v>8337</v>
      </c>
      <c r="S2602" s="14">
        <f t="shared" si="162"/>
        <v>42454.858796296292</v>
      </c>
      <c r="T2602" s="14">
        <f t="shared" si="163"/>
        <v>42394.900462962964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0"/>
        <v>661.4</v>
      </c>
      <c r="P2603" s="6">
        <f t="shared" si="161"/>
        <v>21.900662251655628</v>
      </c>
      <c r="Q2603" t="s">
        <v>8319</v>
      </c>
      <c r="R2603" s="10" t="s">
        <v>8355</v>
      </c>
      <c r="S2603" s="14">
        <f t="shared" si="162"/>
        <v>41165.165972222225</v>
      </c>
      <c r="T2603" s="14">
        <f t="shared" si="163"/>
        <v>41150.902187499996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0"/>
        <v>326.0916666666667</v>
      </c>
      <c r="P2604" s="6">
        <f t="shared" si="161"/>
        <v>80.022494887525568</v>
      </c>
      <c r="Q2604" t="s">
        <v>8319</v>
      </c>
      <c r="R2604" s="10" t="s">
        <v>8355</v>
      </c>
      <c r="S2604" s="14">
        <f t="shared" si="162"/>
        <v>41955.888888888891</v>
      </c>
      <c r="T2604" s="14">
        <f t="shared" si="163"/>
        <v>41915.747314814813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0"/>
        <v>101.48571428571429</v>
      </c>
      <c r="P2605" s="6">
        <f t="shared" si="161"/>
        <v>35.520000000000003</v>
      </c>
      <c r="Q2605" t="s">
        <v>8319</v>
      </c>
      <c r="R2605" s="10" t="s">
        <v>8355</v>
      </c>
      <c r="S2605" s="14">
        <f t="shared" si="162"/>
        <v>41631.912662037037</v>
      </c>
      <c r="T2605" s="14">
        <f t="shared" si="163"/>
        <v>41617.912662037037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0"/>
        <v>104.21799999999999</v>
      </c>
      <c r="P2606" s="6">
        <f t="shared" si="161"/>
        <v>64.933333333333323</v>
      </c>
      <c r="Q2606" t="s">
        <v>8319</v>
      </c>
      <c r="R2606" s="10" t="s">
        <v>8355</v>
      </c>
      <c r="S2606" s="14">
        <f t="shared" si="162"/>
        <v>41028.051192129627</v>
      </c>
      <c r="T2606" s="14">
        <f t="shared" si="163"/>
        <v>40998.051192129627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0"/>
        <v>107.42157000000002</v>
      </c>
      <c r="P2607" s="6">
        <f t="shared" si="161"/>
        <v>60.965703745743475</v>
      </c>
      <c r="Q2607" t="s">
        <v>8319</v>
      </c>
      <c r="R2607" s="10" t="s">
        <v>8355</v>
      </c>
      <c r="S2607" s="14">
        <f t="shared" si="162"/>
        <v>42538.541550925926</v>
      </c>
      <c r="T2607" s="14">
        <f t="shared" si="163"/>
        <v>42508.541550925926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0"/>
        <v>110.05454545454545</v>
      </c>
      <c r="P2608" s="6">
        <f t="shared" si="161"/>
        <v>31.444155844155844</v>
      </c>
      <c r="Q2608" t="s">
        <v>8319</v>
      </c>
      <c r="R2608" s="10" t="s">
        <v>8355</v>
      </c>
      <c r="S2608" s="14">
        <f t="shared" si="162"/>
        <v>41758.712754629632</v>
      </c>
      <c r="T2608" s="14">
        <f t="shared" si="163"/>
        <v>41726.712754629632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0"/>
        <v>407.7</v>
      </c>
      <c r="P2609" s="6">
        <f t="shared" si="161"/>
        <v>81.949748743718587</v>
      </c>
      <c r="Q2609" t="s">
        <v>8319</v>
      </c>
      <c r="R2609" s="10" t="s">
        <v>8355</v>
      </c>
      <c r="S2609" s="14">
        <f t="shared" si="162"/>
        <v>42228.083333333328</v>
      </c>
      <c r="T2609" s="14">
        <f t="shared" si="163"/>
        <v>42184.874675925923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0"/>
        <v>223.92500000000001</v>
      </c>
      <c r="P2610" s="6">
        <f t="shared" si="161"/>
        <v>58.92763157894737</v>
      </c>
      <c r="Q2610" t="s">
        <v>8319</v>
      </c>
      <c r="R2610" s="10" t="s">
        <v>8355</v>
      </c>
      <c r="S2610" s="14">
        <f t="shared" si="162"/>
        <v>42809</v>
      </c>
      <c r="T2610" s="14">
        <f t="shared" si="163"/>
        <v>42767.801712962959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0"/>
        <v>303.80111428571428</v>
      </c>
      <c r="P2611" s="6">
        <f t="shared" si="161"/>
        <v>157.29347633136095</v>
      </c>
      <c r="Q2611" t="s">
        <v>8319</v>
      </c>
      <c r="R2611" s="10" t="s">
        <v>8355</v>
      </c>
      <c r="S2611" s="14">
        <f t="shared" si="162"/>
        <v>41105.237858796296</v>
      </c>
      <c r="T2611" s="14">
        <f t="shared" si="163"/>
        <v>41075.237858796296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0"/>
        <v>141.3251043268175</v>
      </c>
      <c r="P2612" s="6">
        <f t="shared" si="161"/>
        <v>55.758509532062391</v>
      </c>
      <c r="Q2612" t="s">
        <v>8319</v>
      </c>
      <c r="R2612" s="10" t="s">
        <v>8355</v>
      </c>
      <c r="S2612" s="14">
        <f t="shared" si="162"/>
        <v>42604.290972222225</v>
      </c>
      <c r="T2612" s="14">
        <f t="shared" si="163"/>
        <v>42564.881076388891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0"/>
        <v>2790.6363636363635</v>
      </c>
      <c r="P2613" s="6">
        <f t="shared" si="161"/>
        <v>83.802893802893806</v>
      </c>
      <c r="Q2613" t="s">
        <v>8319</v>
      </c>
      <c r="R2613" s="10" t="s">
        <v>8355</v>
      </c>
      <c r="S2613" s="14">
        <f t="shared" si="162"/>
        <v>42737.957638888889</v>
      </c>
      <c r="T2613" s="14">
        <f t="shared" si="163"/>
        <v>42704.335810185185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0"/>
        <v>171.76130000000001</v>
      </c>
      <c r="P2614" s="6">
        <f t="shared" si="161"/>
        <v>58.422210884353746</v>
      </c>
      <c r="Q2614" t="s">
        <v>8319</v>
      </c>
      <c r="R2614" s="10" t="s">
        <v>8355</v>
      </c>
      <c r="S2614" s="14">
        <f t="shared" si="162"/>
        <v>42013.143171296295</v>
      </c>
      <c r="T2614" s="14">
        <f t="shared" si="163"/>
        <v>41982.143171296295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0"/>
        <v>101.01333333333334</v>
      </c>
      <c r="P2615" s="6">
        <f t="shared" si="161"/>
        <v>270.57142857142856</v>
      </c>
      <c r="Q2615" t="s">
        <v>8319</v>
      </c>
      <c r="R2615" s="10" t="s">
        <v>8355</v>
      </c>
      <c r="S2615" s="14">
        <f t="shared" si="162"/>
        <v>41173.81821759259</v>
      </c>
      <c r="T2615" s="14">
        <f t="shared" si="163"/>
        <v>41143.81821759259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0"/>
        <v>102</v>
      </c>
      <c r="P2616" s="6">
        <f t="shared" si="161"/>
        <v>107.1</v>
      </c>
      <c r="Q2616" t="s">
        <v>8319</v>
      </c>
      <c r="R2616" s="10" t="s">
        <v>8355</v>
      </c>
      <c r="S2616" s="14">
        <f t="shared" si="162"/>
        <v>41759.208333333336</v>
      </c>
      <c r="T2616" s="14">
        <f t="shared" si="163"/>
        <v>41730.708472222221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0"/>
        <v>169.76511744127936</v>
      </c>
      <c r="P2617" s="6">
        <f t="shared" si="161"/>
        <v>47.180555555555557</v>
      </c>
      <c r="Q2617" t="s">
        <v>8319</v>
      </c>
      <c r="R2617" s="10" t="s">
        <v>8355</v>
      </c>
      <c r="S2617" s="14">
        <f t="shared" si="162"/>
        <v>42490.5</v>
      </c>
      <c r="T2617" s="14">
        <f t="shared" si="163"/>
        <v>42453.49726851852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0"/>
        <v>114.53400000000001</v>
      </c>
      <c r="P2618" s="6">
        <f t="shared" si="161"/>
        <v>120.30882352941177</v>
      </c>
      <c r="Q2618" t="s">
        <v>8319</v>
      </c>
      <c r="R2618" s="10" t="s">
        <v>8355</v>
      </c>
      <c r="S2618" s="14">
        <f t="shared" si="162"/>
        <v>42241.99454861111</v>
      </c>
      <c r="T2618" s="14">
        <f t="shared" si="163"/>
        <v>42211.99454861111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0"/>
        <v>877.6</v>
      </c>
      <c r="P2619" s="6">
        <f t="shared" si="161"/>
        <v>27.59748427672956</v>
      </c>
      <c r="Q2619" t="s">
        <v>8319</v>
      </c>
      <c r="R2619" s="10" t="s">
        <v>8355</v>
      </c>
      <c r="S2619" s="14">
        <f t="shared" si="162"/>
        <v>41932.874432870369</v>
      </c>
      <c r="T2619" s="14">
        <f t="shared" si="163"/>
        <v>41902.874432870369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0"/>
        <v>105.38666666666667</v>
      </c>
      <c r="P2620" s="6">
        <f t="shared" si="161"/>
        <v>205.2987012987013</v>
      </c>
      <c r="Q2620" t="s">
        <v>8319</v>
      </c>
      <c r="R2620" s="10" t="s">
        <v>8355</v>
      </c>
      <c r="S2620" s="14">
        <f t="shared" si="162"/>
        <v>42339.834039351852</v>
      </c>
      <c r="T2620" s="14">
        <f t="shared" si="163"/>
        <v>42279.792372685188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0"/>
        <v>188.39999999999998</v>
      </c>
      <c r="P2621" s="6">
        <f t="shared" si="161"/>
        <v>35.547169811320757</v>
      </c>
      <c r="Q2621" t="s">
        <v>8319</v>
      </c>
      <c r="R2621" s="10" t="s">
        <v>8355</v>
      </c>
      <c r="S2621" s="14">
        <f t="shared" si="162"/>
        <v>42300.458333333328</v>
      </c>
      <c r="T2621" s="14">
        <f t="shared" si="163"/>
        <v>42273.884305555555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0"/>
        <v>143.65230769230772</v>
      </c>
      <c r="P2622" s="6">
        <f t="shared" si="161"/>
        <v>74.639488409272587</v>
      </c>
      <c r="Q2622" t="s">
        <v>8319</v>
      </c>
      <c r="R2622" s="10" t="s">
        <v>8355</v>
      </c>
      <c r="S2622" s="14">
        <f t="shared" si="162"/>
        <v>42288.041666666672</v>
      </c>
      <c r="T2622" s="14">
        <f t="shared" si="163"/>
        <v>42251.16715277778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0"/>
        <v>145.88</v>
      </c>
      <c r="P2623" s="6">
        <f t="shared" si="161"/>
        <v>47.058064516129029</v>
      </c>
      <c r="Q2623" t="s">
        <v>8319</v>
      </c>
      <c r="R2623" s="10" t="s">
        <v>8355</v>
      </c>
      <c r="S2623" s="14">
        <f t="shared" si="162"/>
        <v>42145.74754629629</v>
      </c>
      <c r="T2623" s="14">
        <f t="shared" si="163"/>
        <v>42115.74754629629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0"/>
        <v>131.184</v>
      </c>
      <c r="P2624" s="6">
        <f t="shared" si="161"/>
        <v>26.591351351351353</v>
      </c>
      <c r="Q2624" t="s">
        <v>8319</v>
      </c>
      <c r="R2624" s="10" t="s">
        <v>8355</v>
      </c>
      <c r="S2624" s="14">
        <f t="shared" si="162"/>
        <v>42734.74324074074</v>
      </c>
      <c r="T2624" s="14">
        <f t="shared" si="163"/>
        <v>42689.74324074074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0"/>
        <v>113.99999999999999</v>
      </c>
      <c r="P2625" s="6">
        <f t="shared" si="161"/>
        <v>36.774193548387096</v>
      </c>
      <c r="Q2625" t="s">
        <v>8319</v>
      </c>
      <c r="R2625" s="10" t="s">
        <v>8355</v>
      </c>
      <c r="S2625" s="14">
        <f t="shared" si="162"/>
        <v>42706.256550925929</v>
      </c>
      <c r="T2625" s="14">
        <f t="shared" si="163"/>
        <v>42692.256550925929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ref="O2626:O2689" si="164">E2626/D2626*100</f>
        <v>1379.4206249999997</v>
      </c>
      <c r="P2626" s="6">
        <f t="shared" ref="P2626:P2689" si="165">AVERAGE(E2626/L2626)</f>
        <v>31.820544982698959</v>
      </c>
      <c r="Q2626" t="s">
        <v>8319</v>
      </c>
      <c r="R2626" s="10" t="s">
        <v>8355</v>
      </c>
      <c r="S2626" s="14">
        <f t="shared" ref="S2626:S2689" si="166">(((I2626/60)/60)/24)+DATE(1970,1,1)</f>
        <v>41165.42155092593</v>
      </c>
      <c r="T2626" s="14">
        <f t="shared" ref="T2626:T2689" si="167">(((J2626/60)/60)/24)+DATE(1970,1,1)</f>
        <v>41144.42155092593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si="164"/>
        <v>956</v>
      </c>
      <c r="P2627" s="6">
        <f t="shared" si="165"/>
        <v>27.576923076923077</v>
      </c>
      <c r="Q2627" t="s">
        <v>8319</v>
      </c>
      <c r="R2627" s="10" t="s">
        <v>8355</v>
      </c>
      <c r="S2627" s="14">
        <f t="shared" si="166"/>
        <v>42683.851944444439</v>
      </c>
      <c r="T2627" s="14">
        <f t="shared" si="167"/>
        <v>42658.810277777782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4"/>
        <v>112.00000000000001</v>
      </c>
      <c r="P2628" s="6">
        <f t="shared" si="165"/>
        <v>56</v>
      </c>
      <c r="Q2628" t="s">
        <v>8319</v>
      </c>
      <c r="R2628" s="10" t="s">
        <v>8355</v>
      </c>
      <c r="S2628" s="14">
        <f t="shared" si="166"/>
        <v>42158.628113425926</v>
      </c>
      <c r="T2628" s="14">
        <f t="shared" si="167"/>
        <v>42128.628113425926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4"/>
        <v>646.66666666666663</v>
      </c>
      <c r="P2629" s="6">
        <f t="shared" si="165"/>
        <v>21.555555555555557</v>
      </c>
      <c r="Q2629" t="s">
        <v>8319</v>
      </c>
      <c r="R2629" s="10" t="s">
        <v>8355</v>
      </c>
      <c r="S2629" s="14">
        <f t="shared" si="166"/>
        <v>42334.871076388896</v>
      </c>
      <c r="T2629" s="14">
        <f t="shared" si="167"/>
        <v>42304.829409722224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4"/>
        <v>110.36948748510132</v>
      </c>
      <c r="P2630" s="6">
        <f t="shared" si="165"/>
        <v>44.095238095238095</v>
      </c>
      <c r="Q2630" t="s">
        <v>8319</v>
      </c>
      <c r="R2630" s="10" t="s">
        <v>8355</v>
      </c>
      <c r="S2630" s="14">
        <f t="shared" si="166"/>
        <v>41973.966053240743</v>
      </c>
      <c r="T2630" s="14">
        <f t="shared" si="167"/>
        <v>41953.966053240743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4"/>
        <v>127.74000000000001</v>
      </c>
      <c r="P2631" s="6">
        <f t="shared" si="165"/>
        <v>63.87</v>
      </c>
      <c r="Q2631" t="s">
        <v>8319</v>
      </c>
      <c r="R2631" s="10" t="s">
        <v>8355</v>
      </c>
      <c r="S2631" s="14">
        <f t="shared" si="166"/>
        <v>42138.538449074069</v>
      </c>
      <c r="T2631" s="14">
        <f t="shared" si="167"/>
        <v>42108.538449074069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4"/>
        <v>157.9</v>
      </c>
      <c r="P2632" s="6">
        <f t="shared" si="165"/>
        <v>38.987654320987652</v>
      </c>
      <c r="Q2632" t="s">
        <v>8319</v>
      </c>
      <c r="R2632" s="10" t="s">
        <v>8355</v>
      </c>
      <c r="S2632" s="14">
        <f t="shared" si="166"/>
        <v>42551.416666666672</v>
      </c>
      <c r="T2632" s="14">
        <f t="shared" si="167"/>
        <v>42524.105462962965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4"/>
        <v>114.66525000000001</v>
      </c>
      <c r="P2633" s="6">
        <f t="shared" si="165"/>
        <v>80.185489510489504</v>
      </c>
      <c r="Q2633" t="s">
        <v>8319</v>
      </c>
      <c r="R2633" s="10" t="s">
        <v>8355</v>
      </c>
      <c r="S2633" s="14">
        <f t="shared" si="166"/>
        <v>42246.169293981482</v>
      </c>
      <c r="T2633" s="14">
        <f t="shared" si="167"/>
        <v>42218.169293981482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4"/>
        <v>137.00934579439252</v>
      </c>
      <c r="P2634" s="6">
        <f t="shared" si="165"/>
        <v>34.904761904761905</v>
      </c>
      <c r="Q2634" t="s">
        <v>8319</v>
      </c>
      <c r="R2634" s="10" t="s">
        <v>8355</v>
      </c>
      <c r="S2634" s="14">
        <f t="shared" si="166"/>
        <v>42519.061793981484</v>
      </c>
      <c r="T2634" s="14">
        <f t="shared" si="167"/>
        <v>42494.061793981484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4"/>
        <v>354.62</v>
      </c>
      <c r="P2635" s="6">
        <f t="shared" si="165"/>
        <v>89.100502512562812</v>
      </c>
      <c r="Q2635" t="s">
        <v>8319</v>
      </c>
      <c r="R2635" s="10" t="s">
        <v>8355</v>
      </c>
      <c r="S2635" s="14">
        <f t="shared" si="166"/>
        <v>41697.958333333336</v>
      </c>
      <c r="T2635" s="14">
        <f t="shared" si="167"/>
        <v>41667.823287037041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4"/>
        <v>106.02150537634409</v>
      </c>
      <c r="P2636" s="6">
        <f t="shared" si="165"/>
        <v>39.44</v>
      </c>
      <c r="Q2636" t="s">
        <v>8319</v>
      </c>
      <c r="R2636" s="10" t="s">
        <v>8355</v>
      </c>
      <c r="S2636" s="14">
        <f t="shared" si="166"/>
        <v>42642.656493055561</v>
      </c>
      <c r="T2636" s="14">
        <f t="shared" si="167"/>
        <v>42612.656493055561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4"/>
        <v>100</v>
      </c>
      <c r="P2637" s="6">
        <f t="shared" si="165"/>
        <v>136.9047619047619</v>
      </c>
      <c r="Q2637" t="s">
        <v>8319</v>
      </c>
      <c r="R2637" s="10" t="s">
        <v>8355</v>
      </c>
      <c r="S2637" s="14">
        <f t="shared" si="166"/>
        <v>42072.909270833334</v>
      </c>
      <c r="T2637" s="14">
        <f t="shared" si="167"/>
        <v>42037.950937500005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4"/>
        <v>187.3</v>
      </c>
      <c r="P2638" s="6">
        <f t="shared" si="165"/>
        <v>37.46</v>
      </c>
      <c r="Q2638" t="s">
        <v>8319</v>
      </c>
      <c r="R2638" s="10" t="s">
        <v>8355</v>
      </c>
      <c r="S2638" s="14">
        <f t="shared" si="166"/>
        <v>42659.041666666672</v>
      </c>
      <c r="T2638" s="14">
        <f t="shared" si="167"/>
        <v>42636.614745370374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4"/>
        <v>166.2</v>
      </c>
      <c r="P2639" s="6">
        <f t="shared" si="165"/>
        <v>31.96153846153846</v>
      </c>
      <c r="Q2639" t="s">
        <v>8319</v>
      </c>
      <c r="R2639" s="10" t="s">
        <v>8355</v>
      </c>
      <c r="S2639" s="14">
        <f t="shared" si="166"/>
        <v>42655.549479166672</v>
      </c>
      <c r="T2639" s="14">
        <f t="shared" si="167"/>
        <v>42639.549479166672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4"/>
        <v>101.72910662824208</v>
      </c>
      <c r="P2640" s="6">
        <f t="shared" si="165"/>
        <v>25.214285714285715</v>
      </c>
      <c r="Q2640" t="s">
        <v>8319</v>
      </c>
      <c r="R2640" s="10" t="s">
        <v>8355</v>
      </c>
      <c r="S2640" s="14">
        <f t="shared" si="166"/>
        <v>42019.913136574076</v>
      </c>
      <c r="T2640" s="14">
        <f t="shared" si="167"/>
        <v>41989.913136574076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4"/>
        <v>164</v>
      </c>
      <c r="P2641" s="6">
        <f t="shared" si="165"/>
        <v>10.040816326530612</v>
      </c>
      <c r="Q2641" t="s">
        <v>8319</v>
      </c>
      <c r="R2641" s="10" t="s">
        <v>8355</v>
      </c>
      <c r="S2641" s="14">
        <f t="shared" si="166"/>
        <v>42054.86513888889</v>
      </c>
      <c r="T2641" s="14">
        <f t="shared" si="167"/>
        <v>42024.86513888889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4"/>
        <v>105.66666666666666</v>
      </c>
      <c r="P2642" s="6">
        <f t="shared" si="165"/>
        <v>45.94202898550725</v>
      </c>
      <c r="Q2642" t="s">
        <v>8319</v>
      </c>
      <c r="R2642" s="10" t="s">
        <v>8355</v>
      </c>
      <c r="S2642" s="14">
        <f t="shared" si="166"/>
        <v>42163.160578703704</v>
      </c>
      <c r="T2642" s="14">
        <f t="shared" si="167"/>
        <v>42103.160578703704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4"/>
        <v>1</v>
      </c>
      <c r="P2643" s="6">
        <f t="shared" si="165"/>
        <v>15</v>
      </c>
      <c r="Q2643" t="s">
        <v>8319</v>
      </c>
      <c r="R2643" s="10" t="s">
        <v>8355</v>
      </c>
      <c r="S2643" s="14">
        <f t="shared" si="166"/>
        <v>41897.839583333334</v>
      </c>
      <c r="T2643" s="14">
        <f t="shared" si="167"/>
        <v>41880.827118055553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4"/>
        <v>0</v>
      </c>
      <c r="P2644" s="6" t="e">
        <f t="shared" si="165"/>
        <v>#DIV/0!</v>
      </c>
      <c r="Q2644" t="s">
        <v>8319</v>
      </c>
      <c r="R2644" s="10" t="s">
        <v>8355</v>
      </c>
      <c r="S2644" s="14">
        <f t="shared" si="166"/>
        <v>42566.289583333331</v>
      </c>
      <c r="T2644" s="14">
        <f t="shared" si="167"/>
        <v>42536.246620370366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4"/>
        <v>33.559730999999999</v>
      </c>
      <c r="P2645" s="6">
        <f t="shared" si="165"/>
        <v>223.58248500999335</v>
      </c>
      <c r="Q2645" t="s">
        <v>8319</v>
      </c>
      <c r="R2645" s="10" t="s">
        <v>8355</v>
      </c>
      <c r="S2645" s="14">
        <f t="shared" si="166"/>
        <v>42725.332638888889</v>
      </c>
      <c r="T2645" s="14">
        <f t="shared" si="167"/>
        <v>42689.582349537035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4"/>
        <v>2.0529999999999999</v>
      </c>
      <c r="P2646" s="6">
        <f t="shared" si="165"/>
        <v>39.480769230769234</v>
      </c>
      <c r="Q2646" t="s">
        <v>8319</v>
      </c>
      <c r="R2646" s="10" t="s">
        <v>8355</v>
      </c>
      <c r="S2646" s="14">
        <f t="shared" si="166"/>
        <v>42804.792071759264</v>
      </c>
      <c r="T2646" s="14">
        <f t="shared" si="167"/>
        <v>42774.792071759264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4"/>
        <v>10.5</v>
      </c>
      <c r="P2647" s="6">
        <f t="shared" si="165"/>
        <v>91.304347826086953</v>
      </c>
      <c r="Q2647" t="s">
        <v>8319</v>
      </c>
      <c r="R2647" s="10" t="s">
        <v>8355</v>
      </c>
      <c r="S2647" s="14">
        <f t="shared" si="166"/>
        <v>41951.884293981479</v>
      </c>
      <c r="T2647" s="14">
        <f t="shared" si="167"/>
        <v>41921.842627314814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4"/>
        <v>8.4172840000000004</v>
      </c>
      <c r="P2648" s="6">
        <f t="shared" si="165"/>
        <v>78.666205607476627</v>
      </c>
      <c r="Q2648" t="s">
        <v>8319</v>
      </c>
      <c r="R2648" s="10" t="s">
        <v>8355</v>
      </c>
      <c r="S2648" s="14">
        <f t="shared" si="166"/>
        <v>42256.313298611116</v>
      </c>
      <c r="T2648" s="14">
        <f t="shared" si="167"/>
        <v>42226.313298611116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4"/>
        <v>1.44</v>
      </c>
      <c r="P2649" s="6">
        <f t="shared" si="165"/>
        <v>12</v>
      </c>
      <c r="Q2649" t="s">
        <v>8319</v>
      </c>
      <c r="R2649" s="10" t="s">
        <v>8355</v>
      </c>
      <c r="S2649" s="14">
        <f t="shared" si="166"/>
        <v>42230.261793981481</v>
      </c>
      <c r="T2649" s="14">
        <f t="shared" si="167"/>
        <v>42200.261793981481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4"/>
        <v>0.88333333333333341</v>
      </c>
      <c r="P2650" s="6">
        <f t="shared" si="165"/>
        <v>17.666666666666668</v>
      </c>
      <c r="Q2650" t="s">
        <v>8319</v>
      </c>
      <c r="R2650" s="10" t="s">
        <v>8355</v>
      </c>
      <c r="S2650" s="14">
        <f t="shared" si="166"/>
        <v>42438.714814814812</v>
      </c>
      <c r="T2650" s="14">
        <f t="shared" si="167"/>
        <v>42408.714814814812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4"/>
        <v>9.920000000000001E-2</v>
      </c>
      <c r="P2651" s="6">
        <f t="shared" si="165"/>
        <v>41.333333333333336</v>
      </c>
      <c r="Q2651" t="s">
        <v>8319</v>
      </c>
      <c r="R2651" s="10" t="s">
        <v>8355</v>
      </c>
      <c r="S2651" s="14">
        <f t="shared" si="166"/>
        <v>42401.99700231482</v>
      </c>
      <c r="T2651" s="14">
        <f t="shared" si="167"/>
        <v>42341.99700231482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4"/>
        <v>0.59666666666666668</v>
      </c>
      <c r="P2652" s="6">
        <f t="shared" si="165"/>
        <v>71.599999999999994</v>
      </c>
      <c r="Q2652" t="s">
        <v>8319</v>
      </c>
      <c r="R2652" s="10" t="s">
        <v>8355</v>
      </c>
      <c r="S2652" s="14">
        <f t="shared" si="166"/>
        <v>42725.624340277776</v>
      </c>
      <c r="T2652" s="14">
        <f t="shared" si="167"/>
        <v>42695.624340277776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4"/>
        <v>1.8689285714285715</v>
      </c>
      <c r="P2653" s="6">
        <f t="shared" si="165"/>
        <v>307.8235294117647</v>
      </c>
      <c r="Q2653" t="s">
        <v>8319</v>
      </c>
      <c r="R2653" s="10" t="s">
        <v>8355</v>
      </c>
      <c r="S2653" s="14">
        <f t="shared" si="166"/>
        <v>42355.805659722217</v>
      </c>
      <c r="T2653" s="14">
        <f t="shared" si="167"/>
        <v>42327.805659722217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4"/>
        <v>0.88500000000000001</v>
      </c>
      <c r="P2654" s="6">
        <f t="shared" si="165"/>
        <v>80.454545454545453</v>
      </c>
      <c r="Q2654" t="s">
        <v>8319</v>
      </c>
      <c r="R2654" s="10" t="s">
        <v>8355</v>
      </c>
      <c r="S2654" s="14">
        <f t="shared" si="166"/>
        <v>41983.158854166672</v>
      </c>
      <c r="T2654" s="14">
        <f t="shared" si="167"/>
        <v>41953.158854166672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4"/>
        <v>11.52156862745098</v>
      </c>
      <c r="P2655" s="6">
        <f t="shared" si="165"/>
        <v>83.942857142857136</v>
      </c>
      <c r="Q2655" t="s">
        <v>8319</v>
      </c>
      <c r="R2655" s="10" t="s">
        <v>8355</v>
      </c>
      <c r="S2655" s="14">
        <f t="shared" si="166"/>
        <v>41803.166666666664</v>
      </c>
      <c r="T2655" s="14">
        <f t="shared" si="167"/>
        <v>41771.651932870373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4"/>
        <v>5.1000000000000004E-2</v>
      </c>
      <c r="P2656" s="6">
        <f t="shared" si="165"/>
        <v>8.5</v>
      </c>
      <c r="Q2656" t="s">
        <v>8319</v>
      </c>
      <c r="R2656" s="10" t="s">
        <v>8355</v>
      </c>
      <c r="S2656" s="14">
        <f t="shared" si="166"/>
        <v>42115.559328703705</v>
      </c>
      <c r="T2656" s="14">
        <f t="shared" si="167"/>
        <v>42055.600995370376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4"/>
        <v>21.033333333333335</v>
      </c>
      <c r="P2657" s="6">
        <f t="shared" si="165"/>
        <v>73.372093023255815</v>
      </c>
      <c r="Q2657" t="s">
        <v>8319</v>
      </c>
      <c r="R2657" s="10" t="s">
        <v>8355</v>
      </c>
      <c r="S2657" s="14">
        <f t="shared" si="166"/>
        <v>42409.833333333328</v>
      </c>
      <c r="T2657" s="14">
        <f t="shared" si="167"/>
        <v>42381.866284722222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4"/>
        <v>11.436666666666667</v>
      </c>
      <c r="P2658" s="6">
        <f t="shared" si="165"/>
        <v>112.86184210526316</v>
      </c>
      <c r="Q2658" t="s">
        <v>8319</v>
      </c>
      <c r="R2658" s="10" t="s">
        <v>8355</v>
      </c>
      <c r="S2658" s="14">
        <f t="shared" si="166"/>
        <v>42806.791666666672</v>
      </c>
      <c r="T2658" s="14">
        <f t="shared" si="167"/>
        <v>42767.688518518517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4"/>
        <v>18.737933333333334</v>
      </c>
      <c r="P2659" s="6">
        <f t="shared" si="165"/>
        <v>95.277627118644077</v>
      </c>
      <c r="Q2659" t="s">
        <v>8319</v>
      </c>
      <c r="R2659" s="10" t="s">
        <v>8355</v>
      </c>
      <c r="S2659" s="14">
        <f t="shared" si="166"/>
        <v>42585.0625</v>
      </c>
      <c r="T2659" s="14">
        <f t="shared" si="167"/>
        <v>42551.928854166668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4"/>
        <v>9.285714285714286E-2</v>
      </c>
      <c r="P2660" s="6">
        <f t="shared" si="165"/>
        <v>22.75</v>
      </c>
      <c r="Q2660" t="s">
        <v>8319</v>
      </c>
      <c r="R2660" s="10" t="s">
        <v>8355</v>
      </c>
      <c r="S2660" s="14">
        <f t="shared" si="166"/>
        <v>42581.884189814817</v>
      </c>
      <c r="T2660" s="14">
        <f t="shared" si="167"/>
        <v>42551.884189814817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4"/>
        <v>2.7204081632653061</v>
      </c>
      <c r="P2661" s="6">
        <f t="shared" si="165"/>
        <v>133.30000000000001</v>
      </c>
      <c r="Q2661" t="s">
        <v>8319</v>
      </c>
      <c r="R2661" s="10" t="s">
        <v>8355</v>
      </c>
      <c r="S2661" s="14">
        <f t="shared" si="166"/>
        <v>42112.069560185191</v>
      </c>
      <c r="T2661" s="14">
        <f t="shared" si="167"/>
        <v>42082.069560185191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4"/>
        <v>9.5000000000000001E-2</v>
      </c>
      <c r="P2662" s="6">
        <f t="shared" si="165"/>
        <v>3.8</v>
      </c>
      <c r="Q2662" t="s">
        <v>8319</v>
      </c>
      <c r="R2662" s="10" t="s">
        <v>8355</v>
      </c>
      <c r="S2662" s="14">
        <f t="shared" si="166"/>
        <v>42332.754837962959</v>
      </c>
      <c r="T2662" s="14">
        <f t="shared" si="167"/>
        <v>42272.713171296295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4"/>
        <v>102.89999999999999</v>
      </c>
      <c r="P2663" s="6">
        <f t="shared" si="165"/>
        <v>85.75</v>
      </c>
      <c r="Q2663" t="s">
        <v>8319</v>
      </c>
      <c r="R2663" s="10" t="s">
        <v>8356</v>
      </c>
      <c r="S2663" s="14">
        <f t="shared" si="166"/>
        <v>41572.958449074074</v>
      </c>
      <c r="T2663" s="14">
        <f t="shared" si="167"/>
        <v>41542.958449074074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4"/>
        <v>106.80000000000001</v>
      </c>
      <c r="P2664" s="6">
        <f t="shared" si="165"/>
        <v>267</v>
      </c>
      <c r="Q2664" t="s">
        <v>8319</v>
      </c>
      <c r="R2664" s="10" t="s">
        <v>8356</v>
      </c>
      <c r="S2664" s="14">
        <f t="shared" si="166"/>
        <v>42237.746678240743</v>
      </c>
      <c r="T2664" s="14">
        <f t="shared" si="167"/>
        <v>42207.746678240743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4"/>
        <v>104.59625</v>
      </c>
      <c r="P2665" s="6">
        <f t="shared" si="165"/>
        <v>373.55803571428572</v>
      </c>
      <c r="Q2665" t="s">
        <v>8319</v>
      </c>
      <c r="R2665" s="10" t="s">
        <v>8356</v>
      </c>
      <c r="S2665" s="14">
        <f t="shared" si="166"/>
        <v>42251.625</v>
      </c>
      <c r="T2665" s="14">
        <f t="shared" si="167"/>
        <v>42222.622766203705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4"/>
        <v>103.42857142857143</v>
      </c>
      <c r="P2666" s="6">
        <f t="shared" si="165"/>
        <v>174.03846153846155</v>
      </c>
      <c r="Q2666" t="s">
        <v>8319</v>
      </c>
      <c r="R2666" s="10" t="s">
        <v>8356</v>
      </c>
      <c r="S2666" s="14">
        <f t="shared" si="166"/>
        <v>42347.290972222225</v>
      </c>
      <c r="T2666" s="14">
        <f t="shared" si="167"/>
        <v>42313.02542824074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4"/>
        <v>123.14285714285715</v>
      </c>
      <c r="P2667" s="6">
        <f t="shared" si="165"/>
        <v>93.695652173913047</v>
      </c>
      <c r="Q2667" t="s">
        <v>8319</v>
      </c>
      <c r="R2667" s="10" t="s">
        <v>8356</v>
      </c>
      <c r="S2667" s="14">
        <f t="shared" si="166"/>
        <v>42128.895532407405</v>
      </c>
      <c r="T2667" s="14">
        <f t="shared" si="167"/>
        <v>42083.895532407405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4"/>
        <v>159.29509999999999</v>
      </c>
      <c r="P2668" s="6">
        <f t="shared" si="165"/>
        <v>77.327718446601949</v>
      </c>
      <c r="Q2668" t="s">
        <v>8319</v>
      </c>
      <c r="R2668" s="10" t="s">
        <v>8356</v>
      </c>
      <c r="S2668" s="14">
        <f t="shared" si="166"/>
        <v>42272.875</v>
      </c>
      <c r="T2668" s="14">
        <f t="shared" si="167"/>
        <v>42235.764340277776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4"/>
        <v>110.66666666666667</v>
      </c>
      <c r="P2669" s="6">
        <f t="shared" si="165"/>
        <v>92.222222222222229</v>
      </c>
      <c r="Q2669" t="s">
        <v>8319</v>
      </c>
      <c r="R2669" s="10" t="s">
        <v>8356</v>
      </c>
      <c r="S2669" s="14">
        <f t="shared" si="166"/>
        <v>42410.926111111112</v>
      </c>
      <c r="T2669" s="14">
        <f t="shared" si="167"/>
        <v>42380.926111111112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4"/>
        <v>170.70000000000002</v>
      </c>
      <c r="P2670" s="6">
        <f t="shared" si="165"/>
        <v>60.964285714285715</v>
      </c>
      <c r="Q2670" t="s">
        <v>8319</v>
      </c>
      <c r="R2670" s="10" t="s">
        <v>8356</v>
      </c>
      <c r="S2670" s="14">
        <f t="shared" si="166"/>
        <v>42317.60555555555</v>
      </c>
      <c r="T2670" s="14">
        <f t="shared" si="167"/>
        <v>42275.588715277772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4"/>
        <v>125.125</v>
      </c>
      <c r="P2671" s="6">
        <f t="shared" si="165"/>
        <v>91</v>
      </c>
      <c r="Q2671" t="s">
        <v>8319</v>
      </c>
      <c r="R2671" s="10" t="s">
        <v>8356</v>
      </c>
      <c r="S2671" s="14">
        <f t="shared" si="166"/>
        <v>42379.035833333335</v>
      </c>
      <c r="T2671" s="14">
        <f t="shared" si="167"/>
        <v>42319.035833333335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4"/>
        <v>6.4158609339642041</v>
      </c>
      <c r="P2672" s="6">
        <f t="shared" si="165"/>
        <v>41.583333333333336</v>
      </c>
      <c r="Q2672" t="s">
        <v>8319</v>
      </c>
      <c r="R2672" s="10" t="s">
        <v>8356</v>
      </c>
      <c r="S2672" s="14">
        <f t="shared" si="166"/>
        <v>41849.020601851851</v>
      </c>
      <c r="T2672" s="14">
        <f t="shared" si="167"/>
        <v>41821.020601851851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4"/>
        <v>11.343999999999999</v>
      </c>
      <c r="P2673" s="6">
        <f t="shared" si="165"/>
        <v>33.761904761904759</v>
      </c>
      <c r="Q2673" t="s">
        <v>8319</v>
      </c>
      <c r="R2673" s="10" t="s">
        <v>8356</v>
      </c>
      <c r="S2673" s="14">
        <f t="shared" si="166"/>
        <v>41992.818055555559</v>
      </c>
      <c r="T2673" s="14">
        <f t="shared" si="167"/>
        <v>41962.749027777783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4"/>
        <v>33.19</v>
      </c>
      <c r="P2674" s="6">
        <f t="shared" si="165"/>
        <v>70.61702127659575</v>
      </c>
      <c r="Q2674" t="s">
        <v>8319</v>
      </c>
      <c r="R2674" s="10" t="s">
        <v>8356</v>
      </c>
      <c r="S2674" s="14">
        <f t="shared" si="166"/>
        <v>42366.25</v>
      </c>
      <c r="T2674" s="14">
        <f t="shared" si="167"/>
        <v>42344.884143518517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4"/>
        <v>27.58</v>
      </c>
      <c r="P2675" s="6">
        <f t="shared" si="165"/>
        <v>167.15151515151516</v>
      </c>
      <c r="Q2675" t="s">
        <v>8319</v>
      </c>
      <c r="R2675" s="10" t="s">
        <v>8356</v>
      </c>
      <c r="S2675" s="14">
        <f t="shared" si="166"/>
        <v>41941.947916666664</v>
      </c>
      <c r="T2675" s="14">
        <f t="shared" si="167"/>
        <v>41912.541655092595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4"/>
        <v>62.839999999999996</v>
      </c>
      <c r="P2676" s="6">
        <f t="shared" si="165"/>
        <v>128.61988304093566</v>
      </c>
      <c r="Q2676" t="s">
        <v>8319</v>
      </c>
      <c r="R2676" s="10" t="s">
        <v>8356</v>
      </c>
      <c r="S2676" s="14">
        <f t="shared" si="166"/>
        <v>42556.207638888889</v>
      </c>
      <c r="T2676" s="14">
        <f t="shared" si="167"/>
        <v>42529.632754629631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4"/>
        <v>7.5880000000000001</v>
      </c>
      <c r="P2677" s="6">
        <f t="shared" si="165"/>
        <v>65.41379310344827</v>
      </c>
      <c r="Q2677" t="s">
        <v>8319</v>
      </c>
      <c r="R2677" s="10" t="s">
        <v>8356</v>
      </c>
      <c r="S2677" s="14">
        <f t="shared" si="166"/>
        <v>41953.899178240739</v>
      </c>
      <c r="T2677" s="14">
        <f t="shared" si="167"/>
        <v>41923.857511574075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4"/>
        <v>50.38095238095238</v>
      </c>
      <c r="P2678" s="6">
        <f t="shared" si="165"/>
        <v>117.55555555555556</v>
      </c>
      <c r="Q2678" t="s">
        <v>8319</v>
      </c>
      <c r="R2678" s="10" t="s">
        <v>8356</v>
      </c>
      <c r="S2678" s="14">
        <f t="shared" si="166"/>
        <v>42512.624699074076</v>
      </c>
      <c r="T2678" s="14">
        <f t="shared" si="167"/>
        <v>42482.624699074076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4"/>
        <v>17.512820512820511</v>
      </c>
      <c r="P2679" s="6">
        <f t="shared" si="165"/>
        <v>126.48148148148148</v>
      </c>
      <c r="Q2679" t="s">
        <v>8319</v>
      </c>
      <c r="R2679" s="10" t="s">
        <v>8356</v>
      </c>
      <c r="S2679" s="14">
        <f t="shared" si="166"/>
        <v>41823.029432870368</v>
      </c>
      <c r="T2679" s="14">
        <f t="shared" si="167"/>
        <v>41793.029432870368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4"/>
        <v>1.375E-2</v>
      </c>
      <c r="P2680" s="6">
        <f t="shared" si="165"/>
        <v>550</v>
      </c>
      <c r="Q2680" t="s">
        <v>8319</v>
      </c>
      <c r="R2680" s="10" t="s">
        <v>8356</v>
      </c>
      <c r="S2680" s="14">
        <f t="shared" si="166"/>
        <v>42271.798206018517</v>
      </c>
      <c r="T2680" s="14">
        <f t="shared" si="167"/>
        <v>42241.798206018517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4"/>
        <v>0.33</v>
      </c>
      <c r="P2681" s="6">
        <f t="shared" si="165"/>
        <v>44</v>
      </c>
      <c r="Q2681" t="s">
        <v>8319</v>
      </c>
      <c r="R2681" s="10" t="s">
        <v>8356</v>
      </c>
      <c r="S2681" s="14">
        <f t="shared" si="166"/>
        <v>42063.001087962963</v>
      </c>
      <c r="T2681" s="14">
        <f t="shared" si="167"/>
        <v>42033.001087962963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4"/>
        <v>0.86250000000000004</v>
      </c>
      <c r="P2682" s="6">
        <f t="shared" si="165"/>
        <v>69</v>
      </c>
      <c r="Q2682" t="s">
        <v>8319</v>
      </c>
      <c r="R2682" s="10" t="s">
        <v>8356</v>
      </c>
      <c r="S2682" s="14">
        <f t="shared" si="166"/>
        <v>42466.170034722221</v>
      </c>
      <c r="T2682" s="14">
        <f t="shared" si="167"/>
        <v>42436.211701388893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4"/>
        <v>0.6875</v>
      </c>
      <c r="P2683" s="6">
        <f t="shared" si="165"/>
        <v>27.5</v>
      </c>
      <c r="Q2683" t="s">
        <v>8336</v>
      </c>
      <c r="R2683" s="10" t="s">
        <v>8337</v>
      </c>
      <c r="S2683" s="14">
        <f t="shared" si="166"/>
        <v>41830.895254629628</v>
      </c>
      <c r="T2683" s="14">
        <f t="shared" si="167"/>
        <v>41805.895254629628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4"/>
        <v>28.299999999999997</v>
      </c>
      <c r="P2684" s="6">
        <f t="shared" si="165"/>
        <v>84.9</v>
      </c>
      <c r="Q2684" t="s">
        <v>8336</v>
      </c>
      <c r="R2684" s="10" t="s">
        <v>8337</v>
      </c>
      <c r="S2684" s="14">
        <f t="shared" si="166"/>
        <v>41965.249305555553</v>
      </c>
      <c r="T2684" s="14">
        <f t="shared" si="167"/>
        <v>41932.871990740743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4"/>
        <v>0.24</v>
      </c>
      <c r="P2685" s="6">
        <f t="shared" si="165"/>
        <v>12</v>
      </c>
      <c r="Q2685" t="s">
        <v>8336</v>
      </c>
      <c r="R2685" s="10" t="s">
        <v>8337</v>
      </c>
      <c r="S2685" s="14">
        <f t="shared" si="166"/>
        <v>42064.75509259259</v>
      </c>
      <c r="T2685" s="14">
        <f t="shared" si="167"/>
        <v>42034.75509259259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4"/>
        <v>1.1428571428571428</v>
      </c>
      <c r="P2686" s="6">
        <f t="shared" si="165"/>
        <v>200</v>
      </c>
      <c r="Q2686" t="s">
        <v>8336</v>
      </c>
      <c r="R2686" s="10" t="s">
        <v>8337</v>
      </c>
      <c r="S2686" s="14">
        <f t="shared" si="166"/>
        <v>41860.914641203701</v>
      </c>
      <c r="T2686" s="14">
        <f t="shared" si="167"/>
        <v>41820.914641203701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4"/>
        <v>0.02</v>
      </c>
      <c r="P2687" s="6">
        <f t="shared" si="165"/>
        <v>10</v>
      </c>
      <c r="Q2687" t="s">
        <v>8336</v>
      </c>
      <c r="R2687" s="10" t="s">
        <v>8337</v>
      </c>
      <c r="S2687" s="14">
        <f t="shared" si="166"/>
        <v>42121.654282407413</v>
      </c>
      <c r="T2687" s="14">
        <f t="shared" si="167"/>
        <v>42061.69594907407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4"/>
        <v>0</v>
      </c>
      <c r="P2688" s="6" t="e">
        <f t="shared" si="165"/>
        <v>#DIV/0!</v>
      </c>
      <c r="Q2688" t="s">
        <v>8336</v>
      </c>
      <c r="R2688" s="10" t="s">
        <v>8337</v>
      </c>
      <c r="S2688" s="14">
        <f t="shared" si="166"/>
        <v>41912.974803240737</v>
      </c>
      <c r="T2688" s="14">
        <f t="shared" si="167"/>
        <v>41892.974803240737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4"/>
        <v>0</v>
      </c>
      <c r="P2689" s="6" t="e">
        <f t="shared" si="165"/>
        <v>#DIV/0!</v>
      </c>
      <c r="Q2689" t="s">
        <v>8336</v>
      </c>
      <c r="R2689" s="10" t="s">
        <v>8337</v>
      </c>
      <c r="S2689" s="14">
        <f t="shared" si="166"/>
        <v>42184.64025462963</v>
      </c>
      <c r="T2689" s="14">
        <f t="shared" si="167"/>
        <v>42154.64025462963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ref="O2690:O2753" si="168">E2690/D2690*100</f>
        <v>0.14799999999999999</v>
      </c>
      <c r="P2690" s="6">
        <f t="shared" ref="P2690:P2753" si="169">AVERAGE(E2690/L2690)</f>
        <v>5.2857142857142856</v>
      </c>
      <c r="Q2690" t="s">
        <v>8336</v>
      </c>
      <c r="R2690" s="10" t="s">
        <v>8337</v>
      </c>
      <c r="S2690" s="14">
        <f t="shared" ref="S2690:S2753" si="170">(((I2690/60)/60)/24)+DATE(1970,1,1)</f>
        <v>42059.125</v>
      </c>
      <c r="T2690" s="14">
        <f t="shared" ref="T2690:T2753" si="171">(((J2690/60)/60)/24)+DATE(1970,1,1)</f>
        <v>42028.118865740747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si="168"/>
        <v>2.8571428571428571E-3</v>
      </c>
      <c r="P2691" s="6">
        <f t="shared" si="169"/>
        <v>1</v>
      </c>
      <c r="Q2691" t="s">
        <v>8336</v>
      </c>
      <c r="R2691" s="10" t="s">
        <v>8337</v>
      </c>
      <c r="S2691" s="14">
        <f t="shared" si="170"/>
        <v>42581.961689814809</v>
      </c>
      <c r="T2691" s="14">
        <f t="shared" si="171"/>
        <v>42551.961689814809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8"/>
        <v>10.7325</v>
      </c>
      <c r="P2692" s="6">
        <f t="shared" si="169"/>
        <v>72.762711864406782</v>
      </c>
      <c r="Q2692" t="s">
        <v>8336</v>
      </c>
      <c r="R2692" s="10" t="s">
        <v>8337</v>
      </c>
      <c r="S2692" s="14">
        <f t="shared" si="170"/>
        <v>42158.105046296296</v>
      </c>
      <c r="T2692" s="14">
        <f t="shared" si="171"/>
        <v>42113.105046296296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8"/>
        <v>5.3846153846153842E-2</v>
      </c>
      <c r="P2693" s="6">
        <f t="shared" si="169"/>
        <v>17.5</v>
      </c>
      <c r="Q2693" t="s">
        <v>8336</v>
      </c>
      <c r="R2693" s="10" t="s">
        <v>8337</v>
      </c>
      <c r="S2693" s="14">
        <f t="shared" si="170"/>
        <v>42134.724039351851</v>
      </c>
      <c r="T2693" s="14">
        <f t="shared" si="171"/>
        <v>42089.724039351851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8"/>
        <v>0.7142857142857143</v>
      </c>
      <c r="P2694" s="6">
        <f t="shared" si="169"/>
        <v>25</v>
      </c>
      <c r="Q2694" t="s">
        <v>8336</v>
      </c>
      <c r="R2694" s="10" t="s">
        <v>8337</v>
      </c>
      <c r="S2694" s="14">
        <f t="shared" si="170"/>
        <v>42088.292361111111</v>
      </c>
      <c r="T2694" s="14">
        <f t="shared" si="171"/>
        <v>42058.334027777775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8"/>
        <v>0.8</v>
      </c>
      <c r="P2695" s="6">
        <f t="shared" si="169"/>
        <v>13.333333333333334</v>
      </c>
      <c r="Q2695" t="s">
        <v>8336</v>
      </c>
      <c r="R2695" s="10" t="s">
        <v>8337</v>
      </c>
      <c r="S2695" s="14">
        <f t="shared" si="170"/>
        <v>41864.138495370367</v>
      </c>
      <c r="T2695" s="14">
        <f t="shared" si="171"/>
        <v>41834.138495370367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8"/>
        <v>3.3333333333333335E-3</v>
      </c>
      <c r="P2696" s="6">
        <f t="shared" si="169"/>
        <v>1</v>
      </c>
      <c r="Q2696" t="s">
        <v>8336</v>
      </c>
      <c r="R2696" s="10" t="s">
        <v>8337</v>
      </c>
      <c r="S2696" s="14">
        <f t="shared" si="170"/>
        <v>41908.140497685185</v>
      </c>
      <c r="T2696" s="14">
        <f t="shared" si="171"/>
        <v>41878.140497685185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8"/>
        <v>0.47333333333333333</v>
      </c>
      <c r="P2697" s="6">
        <f t="shared" si="169"/>
        <v>23.666666666666668</v>
      </c>
      <c r="Q2697" t="s">
        <v>8336</v>
      </c>
      <c r="R2697" s="10" t="s">
        <v>8337</v>
      </c>
      <c r="S2697" s="14">
        <f t="shared" si="170"/>
        <v>42108.14025462963</v>
      </c>
      <c r="T2697" s="14">
        <f t="shared" si="171"/>
        <v>42048.181921296295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8"/>
        <v>5.65</v>
      </c>
      <c r="P2698" s="6">
        <f t="shared" si="169"/>
        <v>89.21052631578948</v>
      </c>
      <c r="Q2698" t="s">
        <v>8336</v>
      </c>
      <c r="R2698" s="10" t="s">
        <v>8337</v>
      </c>
      <c r="S2698" s="14">
        <f t="shared" si="170"/>
        <v>41998.844444444447</v>
      </c>
      <c r="T2698" s="14">
        <f t="shared" si="171"/>
        <v>41964.844444444447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8"/>
        <v>26.35217391304348</v>
      </c>
      <c r="P2699" s="6">
        <f t="shared" si="169"/>
        <v>116.55769230769231</v>
      </c>
      <c r="Q2699" t="s">
        <v>8336</v>
      </c>
      <c r="R2699" s="10" t="s">
        <v>8337</v>
      </c>
      <c r="S2699" s="14">
        <f t="shared" si="170"/>
        <v>42218.916666666672</v>
      </c>
      <c r="T2699" s="14">
        <f t="shared" si="171"/>
        <v>42187.940081018518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8"/>
        <v>0.325125</v>
      </c>
      <c r="P2700" s="6">
        <f t="shared" si="169"/>
        <v>13.005000000000001</v>
      </c>
      <c r="Q2700" t="s">
        <v>8336</v>
      </c>
      <c r="R2700" s="10" t="s">
        <v>8337</v>
      </c>
      <c r="S2700" s="14">
        <f t="shared" si="170"/>
        <v>41817.898240740738</v>
      </c>
      <c r="T2700" s="14">
        <f t="shared" si="171"/>
        <v>41787.898240740738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68"/>
        <v>0</v>
      </c>
      <c r="P2701" s="6" t="e">
        <f t="shared" si="169"/>
        <v>#DIV/0!</v>
      </c>
      <c r="Q2701" t="s">
        <v>8336</v>
      </c>
      <c r="R2701" s="10" t="s">
        <v>8337</v>
      </c>
      <c r="S2701" s="14">
        <f t="shared" si="170"/>
        <v>41859.896562499998</v>
      </c>
      <c r="T2701" s="14">
        <f t="shared" si="171"/>
        <v>41829.896562499998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8"/>
        <v>0.7000700070007001</v>
      </c>
      <c r="P2702" s="6">
        <f t="shared" si="169"/>
        <v>17.5</v>
      </c>
      <c r="Q2702" t="s">
        <v>8336</v>
      </c>
      <c r="R2702" s="10" t="s">
        <v>8337</v>
      </c>
      <c r="S2702" s="14">
        <f t="shared" si="170"/>
        <v>41900.87467592593</v>
      </c>
      <c r="T2702" s="14">
        <f t="shared" si="171"/>
        <v>41870.87467592593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8"/>
        <v>46.176470588235297</v>
      </c>
      <c r="P2703" s="6">
        <f t="shared" si="169"/>
        <v>34.130434782608695</v>
      </c>
      <c r="Q2703" t="s">
        <v>8317</v>
      </c>
      <c r="R2703" s="10" t="s">
        <v>8357</v>
      </c>
      <c r="S2703" s="14">
        <f t="shared" si="170"/>
        <v>42832.733032407406</v>
      </c>
      <c r="T2703" s="14">
        <f t="shared" si="171"/>
        <v>42801.774699074071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8"/>
        <v>34.410000000000004</v>
      </c>
      <c r="P2704" s="6">
        <f t="shared" si="169"/>
        <v>132.34615384615384</v>
      </c>
      <c r="Q2704" t="s">
        <v>8317</v>
      </c>
      <c r="R2704" s="10" t="s">
        <v>8357</v>
      </c>
      <c r="S2704" s="14">
        <f t="shared" si="170"/>
        <v>42830.760150462964</v>
      </c>
      <c r="T2704" s="14">
        <f t="shared" si="171"/>
        <v>42800.801817129628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8"/>
        <v>103.75000000000001</v>
      </c>
      <c r="P2705" s="6">
        <f t="shared" si="169"/>
        <v>922.22222222222217</v>
      </c>
      <c r="Q2705" t="s">
        <v>8317</v>
      </c>
      <c r="R2705" s="10" t="s">
        <v>8357</v>
      </c>
      <c r="S2705" s="14">
        <f t="shared" si="170"/>
        <v>42816.648495370369</v>
      </c>
      <c r="T2705" s="14">
        <f t="shared" si="171"/>
        <v>42756.690162037034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8"/>
        <v>6.0263157894736841</v>
      </c>
      <c r="P2706" s="6">
        <f t="shared" si="169"/>
        <v>163.57142857142858</v>
      </c>
      <c r="Q2706" t="s">
        <v>8317</v>
      </c>
      <c r="R2706" s="10" t="s">
        <v>8357</v>
      </c>
      <c r="S2706" s="14">
        <f t="shared" si="170"/>
        <v>42830.820763888885</v>
      </c>
      <c r="T2706" s="14">
        <f t="shared" si="171"/>
        <v>42787.862430555557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8"/>
        <v>10.539393939393939</v>
      </c>
      <c r="P2707" s="6">
        <f t="shared" si="169"/>
        <v>217.375</v>
      </c>
      <c r="Q2707" t="s">
        <v>8317</v>
      </c>
      <c r="R2707" s="10" t="s">
        <v>8357</v>
      </c>
      <c r="S2707" s="14">
        <f t="shared" si="170"/>
        <v>42818.874513888892</v>
      </c>
      <c r="T2707" s="14">
        <f t="shared" si="171"/>
        <v>42773.916180555556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8"/>
        <v>112.29714285714284</v>
      </c>
      <c r="P2708" s="6">
        <f t="shared" si="169"/>
        <v>149.44486692015209</v>
      </c>
      <c r="Q2708" t="s">
        <v>8317</v>
      </c>
      <c r="R2708" s="10" t="s">
        <v>8357</v>
      </c>
      <c r="S2708" s="14">
        <f t="shared" si="170"/>
        <v>41928.290972222225</v>
      </c>
      <c r="T2708" s="14">
        <f t="shared" si="171"/>
        <v>41899.294942129629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8"/>
        <v>350.84462500000001</v>
      </c>
      <c r="P2709" s="6">
        <f t="shared" si="169"/>
        <v>71.237487309644663</v>
      </c>
      <c r="Q2709" t="s">
        <v>8317</v>
      </c>
      <c r="R2709" s="10" t="s">
        <v>8357</v>
      </c>
      <c r="S2709" s="14">
        <f t="shared" si="170"/>
        <v>41421.290972222225</v>
      </c>
      <c r="T2709" s="14">
        <f t="shared" si="171"/>
        <v>41391.782905092594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8"/>
        <v>233.21535</v>
      </c>
      <c r="P2710" s="6">
        <f t="shared" si="169"/>
        <v>44.464318398474738</v>
      </c>
      <c r="Q2710" t="s">
        <v>8317</v>
      </c>
      <c r="R2710" s="10" t="s">
        <v>8357</v>
      </c>
      <c r="S2710" s="14">
        <f t="shared" si="170"/>
        <v>42572.698217592595</v>
      </c>
      <c r="T2710" s="14">
        <f t="shared" si="171"/>
        <v>42512.698217592595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8"/>
        <v>101.60599999999999</v>
      </c>
      <c r="P2711" s="6">
        <f t="shared" si="169"/>
        <v>164.94480519480518</v>
      </c>
      <c r="Q2711" t="s">
        <v>8317</v>
      </c>
      <c r="R2711" s="10" t="s">
        <v>8357</v>
      </c>
      <c r="S2711" s="14">
        <f t="shared" si="170"/>
        <v>42647.165972222225</v>
      </c>
      <c r="T2711" s="14">
        <f t="shared" si="171"/>
        <v>42612.149780092594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8"/>
        <v>153.90035000000003</v>
      </c>
      <c r="P2712" s="6">
        <f t="shared" si="169"/>
        <v>84.871516544117654</v>
      </c>
      <c r="Q2712" t="s">
        <v>8317</v>
      </c>
      <c r="R2712" s="10" t="s">
        <v>8357</v>
      </c>
      <c r="S2712" s="14">
        <f t="shared" si="170"/>
        <v>41860.083333333336</v>
      </c>
      <c r="T2712" s="14">
        <f t="shared" si="171"/>
        <v>41828.229490740741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8"/>
        <v>100.7161125319693</v>
      </c>
      <c r="P2713" s="6">
        <f t="shared" si="169"/>
        <v>53.945205479452056</v>
      </c>
      <c r="Q2713" t="s">
        <v>8317</v>
      </c>
      <c r="R2713" s="10" t="s">
        <v>8357</v>
      </c>
      <c r="S2713" s="14">
        <f t="shared" si="170"/>
        <v>41810.917361111111</v>
      </c>
      <c r="T2713" s="14">
        <f t="shared" si="171"/>
        <v>41780.745254629634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8"/>
        <v>131.38181818181818</v>
      </c>
      <c r="P2714" s="6">
        <f t="shared" si="169"/>
        <v>50.531468531468533</v>
      </c>
      <c r="Q2714" t="s">
        <v>8317</v>
      </c>
      <c r="R2714" s="10" t="s">
        <v>8357</v>
      </c>
      <c r="S2714" s="14">
        <f t="shared" si="170"/>
        <v>41468.75</v>
      </c>
      <c r="T2714" s="14">
        <f t="shared" si="171"/>
        <v>41432.062037037038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8"/>
        <v>102.24133333333334</v>
      </c>
      <c r="P2715" s="6">
        <f t="shared" si="169"/>
        <v>108.00140845070422</v>
      </c>
      <c r="Q2715" t="s">
        <v>8317</v>
      </c>
      <c r="R2715" s="10" t="s">
        <v>8357</v>
      </c>
      <c r="S2715" s="14">
        <f t="shared" si="170"/>
        <v>42362.653749999998</v>
      </c>
      <c r="T2715" s="14">
        <f t="shared" si="171"/>
        <v>42322.653749999998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8"/>
        <v>116.35599999999999</v>
      </c>
      <c r="P2716" s="6">
        <f t="shared" si="169"/>
        <v>95.373770491803285</v>
      </c>
      <c r="Q2716" t="s">
        <v>8317</v>
      </c>
      <c r="R2716" s="10" t="s">
        <v>8357</v>
      </c>
      <c r="S2716" s="14">
        <f t="shared" si="170"/>
        <v>42657.958333333328</v>
      </c>
      <c r="T2716" s="14">
        <f t="shared" si="171"/>
        <v>42629.655046296291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8"/>
        <v>264.62241666666665</v>
      </c>
      <c r="P2717" s="6">
        <f t="shared" si="169"/>
        <v>57.631016333938291</v>
      </c>
      <c r="Q2717" t="s">
        <v>8317</v>
      </c>
      <c r="R2717" s="10" t="s">
        <v>8357</v>
      </c>
      <c r="S2717" s="14">
        <f t="shared" si="170"/>
        <v>42421.398472222223</v>
      </c>
      <c r="T2717" s="14">
        <f t="shared" si="171"/>
        <v>42387.398472222223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8"/>
        <v>119.98010000000001</v>
      </c>
      <c r="P2718" s="6">
        <f t="shared" si="169"/>
        <v>64.160481283422456</v>
      </c>
      <c r="Q2718" t="s">
        <v>8317</v>
      </c>
      <c r="R2718" s="10" t="s">
        <v>8357</v>
      </c>
      <c r="S2718" s="14">
        <f t="shared" si="170"/>
        <v>42285.333252314813</v>
      </c>
      <c r="T2718" s="14">
        <f t="shared" si="171"/>
        <v>42255.333252314813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8"/>
        <v>120.10400000000001</v>
      </c>
      <c r="P2719" s="6">
        <f t="shared" si="169"/>
        <v>92.387692307692305</v>
      </c>
      <c r="Q2719" t="s">
        <v>8317</v>
      </c>
      <c r="R2719" s="10" t="s">
        <v>8357</v>
      </c>
      <c r="S2719" s="14">
        <f t="shared" si="170"/>
        <v>41979.956585648149</v>
      </c>
      <c r="T2719" s="14">
        <f t="shared" si="171"/>
        <v>41934.914918981485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8"/>
        <v>103.58333333333334</v>
      </c>
      <c r="P2720" s="6">
        <f t="shared" si="169"/>
        <v>125.97972972972973</v>
      </c>
      <c r="Q2720" t="s">
        <v>8317</v>
      </c>
      <c r="R2720" s="10" t="s">
        <v>8357</v>
      </c>
      <c r="S2720" s="14">
        <f t="shared" si="170"/>
        <v>42493.958333333328</v>
      </c>
      <c r="T2720" s="14">
        <f t="shared" si="171"/>
        <v>42465.596585648149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8"/>
        <v>108.83333333333334</v>
      </c>
      <c r="P2721" s="6">
        <f t="shared" si="169"/>
        <v>94.637681159420296</v>
      </c>
      <c r="Q2721" t="s">
        <v>8317</v>
      </c>
      <c r="R2721" s="10" t="s">
        <v>8357</v>
      </c>
      <c r="S2721" s="14">
        <f t="shared" si="170"/>
        <v>42477.989513888882</v>
      </c>
      <c r="T2721" s="14">
        <f t="shared" si="171"/>
        <v>42418.031180555554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8"/>
        <v>118.12400000000001</v>
      </c>
      <c r="P2722" s="6">
        <f t="shared" si="169"/>
        <v>170.69942196531792</v>
      </c>
      <c r="Q2722" t="s">
        <v>8317</v>
      </c>
      <c r="R2722" s="10" t="s">
        <v>8357</v>
      </c>
      <c r="S2722" s="14">
        <f t="shared" si="170"/>
        <v>42685.507557870369</v>
      </c>
      <c r="T2722" s="14">
        <f t="shared" si="171"/>
        <v>42655.465891203698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8"/>
        <v>1462</v>
      </c>
      <c r="P2723" s="6">
        <f t="shared" si="169"/>
        <v>40.762081784386616</v>
      </c>
      <c r="Q2723" t="s">
        <v>8319</v>
      </c>
      <c r="R2723" s="10" t="s">
        <v>8349</v>
      </c>
      <c r="S2723" s="14">
        <f t="shared" si="170"/>
        <v>41523.791666666664</v>
      </c>
      <c r="T2723" s="14">
        <f t="shared" si="171"/>
        <v>41493.543958333335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8"/>
        <v>252.54</v>
      </c>
      <c r="P2724" s="6">
        <f t="shared" si="169"/>
        <v>68.254054054054052</v>
      </c>
      <c r="Q2724" t="s">
        <v>8319</v>
      </c>
      <c r="R2724" s="10" t="s">
        <v>8349</v>
      </c>
      <c r="S2724" s="14">
        <f t="shared" si="170"/>
        <v>42764.857094907406</v>
      </c>
      <c r="T2724" s="14">
        <f t="shared" si="171"/>
        <v>42704.857094907406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8"/>
        <v>140.05000000000001</v>
      </c>
      <c r="P2725" s="6">
        <f t="shared" si="169"/>
        <v>95.48863636363636</v>
      </c>
      <c r="Q2725" t="s">
        <v>8319</v>
      </c>
      <c r="R2725" s="10" t="s">
        <v>8349</v>
      </c>
      <c r="S2725" s="14">
        <f t="shared" si="170"/>
        <v>42004.880648148144</v>
      </c>
      <c r="T2725" s="14">
        <f t="shared" si="171"/>
        <v>41944.83898148148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8"/>
        <v>296.87520259319291</v>
      </c>
      <c r="P2726" s="6">
        <f t="shared" si="169"/>
        <v>7.1902649656526005</v>
      </c>
      <c r="Q2726" t="s">
        <v>8319</v>
      </c>
      <c r="R2726" s="10" t="s">
        <v>8349</v>
      </c>
      <c r="S2726" s="14">
        <f t="shared" si="170"/>
        <v>42231.32707175926</v>
      </c>
      <c r="T2726" s="14">
        <f t="shared" si="171"/>
        <v>42199.32707175926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8"/>
        <v>144.54249999999999</v>
      </c>
      <c r="P2727" s="6">
        <f t="shared" si="169"/>
        <v>511.65486725663715</v>
      </c>
      <c r="Q2727" t="s">
        <v>8319</v>
      </c>
      <c r="R2727" s="10" t="s">
        <v>8349</v>
      </c>
      <c r="S2727" s="14">
        <f t="shared" si="170"/>
        <v>42795.744618055556</v>
      </c>
      <c r="T2727" s="14">
        <f t="shared" si="171"/>
        <v>42745.744618055556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8"/>
        <v>105.745</v>
      </c>
      <c r="P2728" s="6">
        <f t="shared" si="169"/>
        <v>261.74504950495049</v>
      </c>
      <c r="Q2728" t="s">
        <v>8319</v>
      </c>
      <c r="R2728" s="10" t="s">
        <v>8349</v>
      </c>
      <c r="S2728" s="14">
        <f t="shared" si="170"/>
        <v>42482.579988425925</v>
      </c>
      <c r="T2728" s="14">
        <f t="shared" si="171"/>
        <v>42452.579988425925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8"/>
        <v>493.21000000000004</v>
      </c>
      <c r="P2729" s="6">
        <f t="shared" si="169"/>
        <v>69.760961810466767</v>
      </c>
      <c r="Q2729" t="s">
        <v>8319</v>
      </c>
      <c r="R2729" s="10" t="s">
        <v>8349</v>
      </c>
      <c r="S2729" s="14">
        <f t="shared" si="170"/>
        <v>42223.676655092597</v>
      </c>
      <c r="T2729" s="14">
        <f t="shared" si="171"/>
        <v>42198.676655092597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8"/>
        <v>201.82666666666668</v>
      </c>
      <c r="P2730" s="6">
        <f t="shared" si="169"/>
        <v>77.229591836734699</v>
      </c>
      <c r="Q2730" t="s">
        <v>8319</v>
      </c>
      <c r="R2730" s="10" t="s">
        <v>8349</v>
      </c>
      <c r="S2730" s="14">
        <f t="shared" si="170"/>
        <v>42368.59993055556</v>
      </c>
      <c r="T2730" s="14">
        <f t="shared" si="171"/>
        <v>42333.59993055556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8"/>
        <v>104.44</v>
      </c>
      <c r="P2731" s="6">
        <f t="shared" si="169"/>
        <v>340.56521739130437</v>
      </c>
      <c r="Q2731" t="s">
        <v>8319</v>
      </c>
      <c r="R2731" s="10" t="s">
        <v>8349</v>
      </c>
      <c r="S2731" s="14">
        <f t="shared" si="170"/>
        <v>42125.240706018521</v>
      </c>
      <c r="T2731" s="14">
        <f t="shared" si="171"/>
        <v>42095.240706018521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8"/>
        <v>170.29262962962963</v>
      </c>
      <c r="P2732" s="6">
        <f t="shared" si="169"/>
        <v>67.417903225806455</v>
      </c>
      <c r="Q2732" t="s">
        <v>8319</v>
      </c>
      <c r="R2732" s="10" t="s">
        <v>8349</v>
      </c>
      <c r="S2732" s="14">
        <f t="shared" si="170"/>
        <v>41386.541377314818</v>
      </c>
      <c r="T2732" s="14">
        <f t="shared" si="171"/>
        <v>41351.541377314818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8"/>
        <v>104.30333333333333</v>
      </c>
      <c r="P2733" s="6">
        <f t="shared" si="169"/>
        <v>845.70270270270271</v>
      </c>
      <c r="Q2733" t="s">
        <v>8319</v>
      </c>
      <c r="R2733" s="10" t="s">
        <v>8349</v>
      </c>
      <c r="S2733" s="14">
        <f t="shared" si="170"/>
        <v>41930.166666666664</v>
      </c>
      <c r="T2733" s="14">
        <f t="shared" si="171"/>
        <v>41872.525717592594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8"/>
        <v>118.25000000000001</v>
      </c>
      <c r="P2734" s="6">
        <f t="shared" si="169"/>
        <v>97.191780821917803</v>
      </c>
      <c r="Q2734" t="s">
        <v>8319</v>
      </c>
      <c r="R2734" s="10" t="s">
        <v>8349</v>
      </c>
      <c r="S2734" s="14">
        <f t="shared" si="170"/>
        <v>41422</v>
      </c>
      <c r="T2734" s="14">
        <f t="shared" si="171"/>
        <v>41389.808194444442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8"/>
        <v>107.538</v>
      </c>
      <c r="P2735" s="6">
        <f t="shared" si="169"/>
        <v>451.84033613445376</v>
      </c>
      <c r="Q2735" t="s">
        <v>8319</v>
      </c>
      <c r="R2735" s="10" t="s">
        <v>8349</v>
      </c>
      <c r="S2735" s="14">
        <f t="shared" si="170"/>
        <v>42104.231180555551</v>
      </c>
      <c r="T2735" s="14">
        <f t="shared" si="171"/>
        <v>42044.272847222222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8"/>
        <v>2260300</v>
      </c>
      <c r="P2736" s="6">
        <f t="shared" si="169"/>
        <v>138.66871165644173</v>
      </c>
      <c r="Q2736" t="s">
        <v>8319</v>
      </c>
      <c r="R2736" s="10" t="s">
        <v>8349</v>
      </c>
      <c r="S2736" s="14">
        <f t="shared" si="170"/>
        <v>42656.915972222225</v>
      </c>
      <c r="T2736" s="14">
        <f t="shared" si="171"/>
        <v>42626.668888888889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8"/>
        <v>978.13466666666682</v>
      </c>
      <c r="P2737" s="6">
        <f t="shared" si="169"/>
        <v>21.640147492625371</v>
      </c>
      <c r="Q2737" t="s">
        <v>8319</v>
      </c>
      <c r="R2737" s="10" t="s">
        <v>8349</v>
      </c>
      <c r="S2737" s="14">
        <f t="shared" si="170"/>
        <v>41346.833333333336</v>
      </c>
      <c r="T2737" s="14">
        <f t="shared" si="171"/>
        <v>41316.120949074073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8"/>
        <v>122.9</v>
      </c>
      <c r="P2738" s="6">
        <f t="shared" si="169"/>
        <v>169.51724137931035</v>
      </c>
      <c r="Q2738" t="s">
        <v>8319</v>
      </c>
      <c r="R2738" s="10" t="s">
        <v>8349</v>
      </c>
      <c r="S2738" s="14">
        <f t="shared" si="170"/>
        <v>41752.666354166664</v>
      </c>
      <c r="T2738" s="14">
        <f t="shared" si="171"/>
        <v>41722.666354166664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8"/>
        <v>246.0608</v>
      </c>
      <c r="P2739" s="6">
        <f t="shared" si="169"/>
        <v>161.88210526315791</v>
      </c>
      <c r="Q2739" t="s">
        <v>8319</v>
      </c>
      <c r="R2739" s="10" t="s">
        <v>8349</v>
      </c>
      <c r="S2739" s="14">
        <f t="shared" si="170"/>
        <v>41654.791666666664</v>
      </c>
      <c r="T2739" s="14">
        <f t="shared" si="171"/>
        <v>41611.917673611111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8"/>
        <v>147.94</v>
      </c>
      <c r="P2740" s="6">
        <f t="shared" si="169"/>
        <v>493.13333333333333</v>
      </c>
      <c r="Q2740" t="s">
        <v>8319</v>
      </c>
      <c r="R2740" s="10" t="s">
        <v>8349</v>
      </c>
      <c r="S2740" s="14">
        <f t="shared" si="170"/>
        <v>42680.143564814818</v>
      </c>
      <c r="T2740" s="14">
        <f t="shared" si="171"/>
        <v>42620.143564814818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8"/>
        <v>384.09090909090907</v>
      </c>
      <c r="P2741" s="6">
        <f t="shared" si="169"/>
        <v>22.120418848167539</v>
      </c>
      <c r="Q2741" t="s">
        <v>8319</v>
      </c>
      <c r="R2741" s="10" t="s">
        <v>8349</v>
      </c>
      <c r="S2741" s="14">
        <f t="shared" si="170"/>
        <v>41764.887928240743</v>
      </c>
      <c r="T2741" s="14">
        <f t="shared" si="171"/>
        <v>41719.887928240743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8"/>
        <v>103.33333333333334</v>
      </c>
      <c r="P2742" s="6">
        <f t="shared" si="169"/>
        <v>18.235294117647058</v>
      </c>
      <c r="Q2742" t="s">
        <v>8319</v>
      </c>
      <c r="R2742" s="10" t="s">
        <v>8349</v>
      </c>
      <c r="S2742" s="14">
        <f t="shared" si="170"/>
        <v>42074.99018518519</v>
      </c>
      <c r="T2742" s="14">
        <f t="shared" si="171"/>
        <v>42045.031851851847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8"/>
        <v>0.43750000000000006</v>
      </c>
      <c r="P2743" s="6">
        <f t="shared" si="169"/>
        <v>8.75</v>
      </c>
      <c r="Q2743" t="s">
        <v>8322</v>
      </c>
      <c r="R2743" s="10" t="s">
        <v>8358</v>
      </c>
      <c r="S2743" s="14">
        <f t="shared" si="170"/>
        <v>41932.088194444441</v>
      </c>
      <c r="T2743" s="14">
        <f t="shared" si="171"/>
        <v>41911.657430555555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8"/>
        <v>29.24</v>
      </c>
      <c r="P2744" s="6">
        <f t="shared" si="169"/>
        <v>40.611111111111114</v>
      </c>
      <c r="Q2744" t="s">
        <v>8322</v>
      </c>
      <c r="R2744" s="10" t="s">
        <v>8358</v>
      </c>
      <c r="S2744" s="14">
        <f t="shared" si="170"/>
        <v>41044.719756944447</v>
      </c>
      <c r="T2744" s="14">
        <f t="shared" si="171"/>
        <v>41030.719756944447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68"/>
        <v>0</v>
      </c>
      <c r="P2745" s="6" t="e">
        <f t="shared" si="169"/>
        <v>#DIV/0!</v>
      </c>
      <c r="Q2745" t="s">
        <v>8322</v>
      </c>
      <c r="R2745" s="10" t="s">
        <v>8358</v>
      </c>
      <c r="S2745" s="14">
        <f t="shared" si="170"/>
        <v>42662.328784722224</v>
      </c>
      <c r="T2745" s="14">
        <f t="shared" si="171"/>
        <v>42632.328784722224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8"/>
        <v>5.21875</v>
      </c>
      <c r="P2746" s="6">
        <f t="shared" si="169"/>
        <v>37.954545454545453</v>
      </c>
      <c r="Q2746" t="s">
        <v>8322</v>
      </c>
      <c r="R2746" s="10" t="s">
        <v>8358</v>
      </c>
      <c r="S2746" s="14">
        <f t="shared" si="170"/>
        <v>40968.062476851854</v>
      </c>
      <c r="T2746" s="14">
        <f t="shared" si="171"/>
        <v>40938.062476851854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8"/>
        <v>21.887499999999999</v>
      </c>
      <c r="P2747" s="6">
        <f t="shared" si="169"/>
        <v>35.734693877551024</v>
      </c>
      <c r="Q2747" t="s">
        <v>8322</v>
      </c>
      <c r="R2747" s="10" t="s">
        <v>8358</v>
      </c>
      <c r="S2747" s="14">
        <f t="shared" si="170"/>
        <v>41104.988055555557</v>
      </c>
      <c r="T2747" s="14">
        <f t="shared" si="171"/>
        <v>41044.988055555557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8"/>
        <v>26.700000000000003</v>
      </c>
      <c r="P2748" s="6">
        <f t="shared" si="169"/>
        <v>42.157894736842103</v>
      </c>
      <c r="Q2748" t="s">
        <v>8322</v>
      </c>
      <c r="R2748" s="10" t="s">
        <v>8358</v>
      </c>
      <c r="S2748" s="14">
        <f t="shared" si="170"/>
        <v>41880.781377314815</v>
      </c>
      <c r="T2748" s="14">
        <f t="shared" si="171"/>
        <v>41850.781377314815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8"/>
        <v>28.000000000000004</v>
      </c>
      <c r="P2749" s="6">
        <f t="shared" si="169"/>
        <v>35</v>
      </c>
      <c r="Q2749" t="s">
        <v>8322</v>
      </c>
      <c r="R2749" s="10" t="s">
        <v>8358</v>
      </c>
      <c r="S2749" s="14">
        <f t="shared" si="170"/>
        <v>41076.131944444445</v>
      </c>
      <c r="T2749" s="14">
        <f t="shared" si="171"/>
        <v>41044.64811342593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8"/>
        <v>1.06</v>
      </c>
      <c r="P2750" s="6">
        <f t="shared" si="169"/>
        <v>13.25</v>
      </c>
      <c r="Q2750" t="s">
        <v>8322</v>
      </c>
      <c r="R2750" s="10" t="s">
        <v>8358</v>
      </c>
      <c r="S2750" s="14">
        <f t="shared" si="170"/>
        <v>42615.7106712963</v>
      </c>
      <c r="T2750" s="14">
        <f t="shared" si="171"/>
        <v>42585.7106712963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8"/>
        <v>1.0999999999999999</v>
      </c>
      <c r="P2751" s="6">
        <f t="shared" si="169"/>
        <v>55</v>
      </c>
      <c r="Q2751" t="s">
        <v>8322</v>
      </c>
      <c r="R2751" s="10" t="s">
        <v>8358</v>
      </c>
      <c r="S2751" s="14">
        <f t="shared" si="170"/>
        <v>42098.757372685184</v>
      </c>
      <c r="T2751" s="14">
        <f t="shared" si="171"/>
        <v>42068.799039351856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68"/>
        <v>0</v>
      </c>
      <c r="P2752" s="6" t="e">
        <f t="shared" si="169"/>
        <v>#DIV/0!</v>
      </c>
      <c r="Q2752" t="s">
        <v>8322</v>
      </c>
      <c r="R2752" s="10" t="s">
        <v>8358</v>
      </c>
      <c r="S2752" s="14">
        <f t="shared" si="170"/>
        <v>41090.833333333336</v>
      </c>
      <c r="T2752" s="14">
        <f t="shared" si="171"/>
        <v>41078.899826388886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68"/>
        <v>0</v>
      </c>
      <c r="P2753" s="6" t="e">
        <f t="shared" si="169"/>
        <v>#DIV/0!</v>
      </c>
      <c r="Q2753" t="s">
        <v>8322</v>
      </c>
      <c r="R2753" s="10" t="s">
        <v>8358</v>
      </c>
      <c r="S2753" s="14">
        <f t="shared" si="170"/>
        <v>41807.887060185189</v>
      </c>
      <c r="T2753" s="14">
        <f t="shared" si="171"/>
        <v>41747.887060185189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ref="O2754:O2817" si="172">E2754/D2754*100</f>
        <v>11.458333333333332</v>
      </c>
      <c r="P2754" s="6">
        <f t="shared" ref="P2754:P2817" si="173">AVERAGE(E2754/L2754)</f>
        <v>39.285714285714285</v>
      </c>
      <c r="Q2754" t="s">
        <v>8322</v>
      </c>
      <c r="R2754" s="10" t="s">
        <v>8358</v>
      </c>
      <c r="S2754" s="14">
        <f t="shared" ref="S2754:S2817" si="174">(((I2754/60)/60)/24)+DATE(1970,1,1)</f>
        <v>40895.765092592592</v>
      </c>
      <c r="T2754" s="14">
        <f t="shared" ref="T2754:T2817" si="175">(((J2754/60)/60)/24)+DATE(1970,1,1)</f>
        <v>40855.765092592592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si="172"/>
        <v>19</v>
      </c>
      <c r="P2755" s="6">
        <f t="shared" si="173"/>
        <v>47.5</v>
      </c>
      <c r="Q2755" t="s">
        <v>8322</v>
      </c>
      <c r="R2755" s="10" t="s">
        <v>8358</v>
      </c>
      <c r="S2755" s="14">
        <f t="shared" si="174"/>
        <v>41147.900729166664</v>
      </c>
      <c r="T2755" s="14">
        <f t="shared" si="175"/>
        <v>41117.900729166664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2"/>
        <v>0</v>
      </c>
      <c r="P2756" s="6" t="e">
        <f t="shared" si="173"/>
        <v>#DIV/0!</v>
      </c>
      <c r="Q2756" t="s">
        <v>8322</v>
      </c>
      <c r="R2756" s="10" t="s">
        <v>8358</v>
      </c>
      <c r="S2756" s="14">
        <f t="shared" si="174"/>
        <v>41893.636006944449</v>
      </c>
      <c r="T2756" s="14">
        <f t="shared" si="175"/>
        <v>41863.636006944449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2"/>
        <v>52</v>
      </c>
      <c r="P2757" s="6">
        <f t="shared" si="173"/>
        <v>17.333333333333332</v>
      </c>
      <c r="Q2757" t="s">
        <v>8322</v>
      </c>
      <c r="R2757" s="10" t="s">
        <v>8358</v>
      </c>
      <c r="S2757" s="14">
        <f t="shared" si="174"/>
        <v>42102.790821759263</v>
      </c>
      <c r="T2757" s="14">
        <f t="shared" si="175"/>
        <v>42072.790821759263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2"/>
        <v>10.48</v>
      </c>
      <c r="P2758" s="6">
        <f t="shared" si="173"/>
        <v>31.757575757575758</v>
      </c>
      <c r="Q2758" t="s">
        <v>8322</v>
      </c>
      <c r="R2758" s="10" t="s">
        <v>8358</v>
      </c>
      <c r="S2758" s="14">
        <f t="shared" si="174"/>
        <v>41650.90047453704</v>
      </c>
      <c r="T2758" s="14">
        <f t="shared" si="175"/>
        <v>41620.90047453704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2"/>
        <v>0.66666666666666674</v>
      </c>
      <c r="P2759" s="6">
        <f t="shared" si="173"/>
        <v>5</v>
      </c>
      <c r="Q2759" t="s">
        <v>8322</v>
      </c>
      <c r="R2759" s="10" t="s">
        <v>8358</v>
      </c>
      <c r="S2759" s="14">
        <f t="shared" si="174"/>
        <v>42588.65662037037</v>
      </c>
      <c r="T2759" s="14">
        <f t="shared" si="175"/>
        <v>42573.65662037037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2"/>
        <v>11.700000000000001</v>
      </c>
      <c r="P2760" s="6">
        <f t="shared" si="173"/>
        <v>39</v>
      </c>
      <c r="Q2760" t="s">
        <v>8322</v>
      </c>
      <c r="R2760" s="10" t="s">
        <v>8358</v>
      </c>
      <c r="S2760" s="14">
        <f t="shared" si="174"/>
        <v>42653.441932870366</v>
      </c>
      <c r="T2760" s="14">
        <f t="shared" si="175"/>
        <v>42639.441932870366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2"/>
        <v>10.5</v>
      </c>
      <c r="P2761" s="6">
        <f t="shared" si="173"/>
        <v>52.5</v>
      </c>
      <c r="Q2761" t="s">
        <v>8322</v>
      </c>
      <c r="R2761" s="10" t="s">
        <v>8358</v>
      </c>
      <c r="S2761" s="14">
        <f t="shared" si="174"/>
        <v>42567.36650462963</v>
      </c>
      <c r="T2761" s="14">
        <f t="shared" si="175"/>
        <v>42524.36650462963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2"/>
        <v>0</v>
      </c>
      <c r="P2762" s="6" t="e">
        <f t="shared" si="173"/>
        <v>#DIV/0!</v>
      </c>
      <c r="Q2762" t="s">
        <v>8322</v>
      </c>
      <c r="R2762" s="10" t="s">
        <v>8358</v>
      </c>
      <c r="S2762" s="14">
        <f t="shared" si="174"/>
        <v>41445.461319444446</v>
      </c>
      <c r="T2762" s="14">
        <f t="shared" si="175"/>
        <v>41415.461319444446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2"/>
        <v>0.72</v>
      </c>
      <c r="P2763" s="6">
        <f t="shared" si="173"/>
        <v>9</v>
      </c>
      <c r="Q2763" t="s">
        <v>8322</v>
      </c>
      <c r="R2763" s="10" t="s">
        <v>8358</v>
      </c>
      <c r="S2763" s="14">
        <f t="shared" si="174"/>
        <v>41277.063576388886</v>
      </c>
      <c r="T2763" s="14">
        <f t="shared" si="175"/>
        <v>41247.063576388886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2"/>
        <v>0.76923076923076927</v>
      </c>
      <c r="P2764" s="6">
        <f t="shared" si="173"/>
        <v>25</v>
      </c>
      <c r="Q2764" t="s">
        <v>8322</v>
      </c>
      <c r="R2764" s="10" t="s">
        <v>8358</v>
      </c>
      <c r="S2764" s="14">
        <f t="shared" si="174"/>
        <v>40986.995312500003</v>
      </c>
      <c r="T2764" s="14">
        <f t="shared" si="175"/>
        <v>40927.036979166667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2"/>
        <v>0.22842639593908631</v>
      </c>
      <c r="P2765" s="6">
        <f t="shared" si="173"/>
        <v>30</v>
      </c>
      <c r="Q2765" t="s">
        <v>8322</v>
      </c>
      <c r="R2765" s="10" t="s">
        <v>8358</v>
      </c>
      <c r="S2765" s="14">
        <f t="shared" si="174"/>
        <v>41418.579675925925</v>
      </c>
      <c r="T2765" s="14">
        <f t="shared" si="175"/>
        <v>41373.579675925925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2"/>
        <v>1.125</v>
      </c>
      <c r="P2766" s="6">
        <f t="shared" si="173"/>
        <v>11.25</v>
      </c>
      <c r="Q2766" t="s">
        <v>8322</v>
      </c>
      <c r="R2766" s="10" t="s">
        <v>8358</v>
      </c>
      <c r="S2766" s="14">
        <f t="shared" si="174"/>
        <v>41059.791666666664</v>
      </c>
      <c r="T2766" s="14">
        <f t="shared" si="175"/>
        <v>41030.292025462964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2"/>
        <v>0</v>
      </c>
      <c r="P2767" s="6" t="e">
        <f t="shared" si="173"/>
        <v>#DIV/0!</v>
      </c>
      <c r="Q2767" t="s">
        <v>8322</v>
      </c>
      <c r="R2767" s="10" t="s">
        <v>8358</v>
      </c>
      <c r="S2767" s="14">
        <f t="shared" si="174"/>
        <v>41210.579027777778</v>
      </c>
      <c r="T2767" s="14">
        <f t="shared" si="175"/>
        <v>41194.579027777778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2"/>
        <v>2</v>
      </c>
      <c r="P2768" s="6">
        <f t="shared" si="173"/>
        <v>25</v>
      </c>
      <c r="Q2768" t="s">
        <v>8322</v>
      </c>
      <c r="R2768" s="10" t="s">
        <v>8358</v>
      </c>
      <c r="S2768" s="14">
        <f t="shared" si="174"/>
        <v>40766.668032407404</v>
      </c>
      <c r="T2768" s="14">
        <f t="shared" si="175"/>
        <v>40736.668032407404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2"/>
        <v>0.85000000000000009</v>
      </c>
      <c r="P2769" s="6">
        <f t="shared" si="173"/>
        <v>11.333333333333334</v>
      </c>
      <c r="Q2769" t="s">
        <v>8322</v>
      </c>
      <c r="R2769" s="10" t="s">
        <v>8358</v>
      </c>
      <c r="S2769" s="14">
        <f t="shared" si="174"/>
        <v>42232.958912037036</v>
      </c>
      <c r="T2769" s="14">
        <f t="shared" si="175"/>
        <v>42172.958912037036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2"/>
        <v>14.314285714285715</v>
      </c>
      <c r="P2770" s="6">
        <f t="shared" si="173"/>
        <v>29.470588235294116</v>
      </c>
      <c r="Q2770" t="s">
        <v>8322</v>
      </c>
      <c r="R2770" s="10" t="s">
        <v>8358</v>
      </c>
      <c r="S2770" s="14">
        <f t="shared" si="174"/>
        <v>40997.573182870372</v>
      </c>
      <c r="T2770" s="14">
        <f t="shared" si="175"/>
        <v>40967.614849537036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2"/>
        <v>0.25</v>
      </c>
      <c r="P2771" s="6">
        <f t="shared" si="173"/>
        <v>1</v>
      </c>
      <c r="Q2771" t="s">
        <v>8322</v>
      </c>
      <c r="R2771" s="10" t="s">
        <v>8358</v>
      </c>
      <c r="S2771" s="14">
        <f t="shared" si="174"/>
        <v>41795.826273148145</v>
      </c>
      <c r="T2771" s="14">
        <f t="shared" si="175"/>
        <v>41745.826273148145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2"/>
        <v>10.411249999999999</v>
      </c>
      <c r="P2772" s="6">
        <f t="shared" si="173"/>
        <v>63.098484848484851</v>
      </c>
      <c r="Q2772" t="s">
        <v>8322</v>
      </c>
      <c r="R2772" s="10" t="s">
        <v>8358</v>
      </c>
      <c r="S2772" s="14">
        <f t="shared" si="174"/>
        <v>41716.663541666669</v>
      </c>
      <c r="T2772" s="14">
        <f t="shared" si="175"/>
        <v>41686.705208333333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2"/>
        <v>0</v>
      </c>
      <c r="P2773" s="6" t="e">
        <f t="shared" si="173"/>
        <v>#DIV/0!</v>
      </c>
      <c r="Q2773" t="s">
        <v>8322</v>
      </c>
      <c r="R2773" s="10" t="s">
        <v>8358</v>
      </c>
      <c r="S2773" s="14">
        <f t="shared" si="174"/>
        <v>41306.708333333336</v>
      </c>
      <c r="T2773" s="14">
        <f t="shared" si="175"/>
        <v>41257.531712962962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2"/>
        <v>0</v>
      </c>
      <c r="P2774" s="6" t="e">
        <f t="shared" si="173"/>
        <v>#DIV/0!</v>
      </c>
      <c r="Q2774" t="s">
        <v>8322</v>
      </c>
      <c r="R2774" s="10" t="s">
        <v>8358</v>
      </c>
      <c r="S2774" s="14">
        <f t="shared" si="174"/>
        <v>41552.869143518517</v>
      </c>
      <c r="T2774" s="14">
        <f t="shared" si="175"/>
        <v>41537.869143518517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2"/>
        <v>0.18867924528301888</v>
      </c>
      <c r="P2775" s="6">
        <f t="shared" si="173"/>
        <v>1</v>
      </c>
      <c r="Q2775" t="s">
        <v>8322</v>
      </c>
      <c r="R2775" s="10" t="s">
        <v>8358</v>
      </c>
      <c r="S2775" s="14">
        <f t="shared" si="174"/>
        <v>42484.86482638889</v>
      </c>
      <c r="T2775" s="14">
        <f t="shared" si="175"/>
        <v>42474.86482638889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2"/>
        <v>14.249999999999998</v>
      </c>
      <c r="P2776" s="6">
        <f t="shared" si="173"/>
        <v>43.846153846153847</v>
      </c>
      <c r="Q2776" t="s">
        <v>8322</v>
      </c>
      <c r="R2776" s="10" t="s">
        <v>8358</v>
      </c>
      <c r="S2776" s="14">
        <f t="shared" si="174"/>
        <v>41341.126481481479</v>
      </c>
      <c r="T2776" s="14">
        <f t="shared" si="175"/>
        <v>41311.126481481479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2"/>
        <v>3</v>
      </c>
      <c r="P2777" s="6">
        <f t="shared" si="173"/>
        <v>75</v>
      </c>
      <c r="Q2777" t="s">
        <v>8322</v>
      </c>
      <c r="R2777" s="10" t="s">
        <v>8358</v>
      </c>
      <c r="S2777" s="14">
        <f t="shared" si="174"/>
        <v>40893.013356481482</v>
      </c>
      <c r="T2777" s="14">
        <f t="shared" si="175"/>
        <v>40863.013356481482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2"/>
        <v>7.8809523809523814</v>
      </c>
      <c r="P2778" s="6">
        <f t="shared" si="173"/>
        <v>45.972222222222221</v>
      </c>
      <c r="Q2778" t="s">
        <v>8322</v>
      </c>
      <c r="R2778" s="10" t="s">
        <v>8358</v>
      </c>
      <c r="S2778" s="14">
        <f t="shared" si="174"/>
        <v>42167.297175925924</v>
      </c>
      <c r="T2778" s="14">
        <f t="shared" si="175"/>
        <v>42136.297175925924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2"/>
        <v>0.33333333333333337</v>
      </c>
      <c r="P2779" s="6">
        <f t="shared" si="173"/>
        <v>10</v>
      </c>
      <c r="Q2779" t="s">
        <v>8322</v>
      </c>
      <c r="R2779" s="10" t="s">
        <v>8358</v>
      </c>
      <c r="S2779" s="14">
        <f t="shared" si="174"/>
        <v>42202.669027777782</v>
      </c>
      <c r="T2779" s="14">
        <f t="shared" si="175"/>
        <v>42172.669027777782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2"/>
        <v>25.545454545454543</v>
      </c>
      <c r="P2780" s="6">
        <f t="shared" si="173"/>
        <v>93.666666666666671</v>
      </c>
      <c r="Q2780" t="s">
        <v>8322</v>
      </c>
      <c r="R2780" s="10" t="s">
        <v>8358</v>
      </c>
      <c r="S2780" s="14">
        <f t="shared" si="174"/>
        <v>41876.978078703702</v>
      </c>
      <c r="T2780" s="14">
        <f t="shared" si="175"/>
        <v>41846.978078703702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2"/>
        <v>2.12</v>
      </c>
      <c r="P2781" s="6">
        <f t="shared" si="173"/>
        <v>53</v>
      </c>
      <c r="Q2781" t="s">
        <v>8322</v>
      </c>
      <c r="R2781" s="10" t="s">
        <v>8358</v>
      </c>
      <c r="S2781" s="14">
        <f t="shared" si="174"/>
        <v>42330.627557870372</v>
      </c>
      <c r="T2781" s="14">
        <f t="shared" si="175"/>
        <v>42300.585891203707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2"/>
        <v>0</v>
      </c>
      <c r="P2782" s="6" t="e">
        <f t="shared" si="173"/>
        <v>#DIV/0!</v>
      </c>
      <c r="Q2782" t="s">
        <v>8322</v>
      </c>
      <c r="R2782" s="10" t="s">
        <v>8358</v>
      </c>
      <c r="S2782" s="14">
        <f t="shared" si="174"/>
        <v>42804.447777777779</v>
      </c>
      <c r="T2782" s="14">
        <f t="shared" si="175"/>
        <v>42774.447777777779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2"/>
        <v>105.28</v>
      </c>
      <c r="P2783" s="6">
        <f t="shared" si="173"/>
        <v>47</v>
      </c>
      <c r="Q2783" t="s">
        <v>8317</v>
      </c>
      <c r="R2783" s="10" t="s">
        <v>8318</v>
      </c>
      <c r="S2783" s="14">
        <f t="shared" si="174"/>
        <v>42047.291666666672</v>
      </c>
      <c r="T2783" s="14">
        <f t="shared" si="175"/>
        <v>42018.94159722222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2"/>
        <v>120</v>
      </c>
      <c r="P2784" s="6">
        <f t="shared" si="173"/>
        <v>66.666666666666671</v>
      </c>
      <c r="Q2784" t="s">
        <v>8317</v>
      </c>
      <c r="R2784" s="10" t="s">
        <v>8318</v>
      </c>
      <c r="S2784" s="14">
        <f t="shared" si="174"/>
        <v>42052.207638888889</v>
      </c>
      <c r="T2784" s="14">
        <f t="shared" si="175"/>
        <v>42026.924976851849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2"/>
        <v>114.5</v>
      </c>
      <c r="P2785" s="6">
        <f t="shared" si="173"/>
        <v>18.770491803278688</v>
      </c>
      <c r="Q2785" t="s">
        <v>8317</v>
      </c>
      <c r="R2785" s="10" t="s">
        <v>8318</v>
      </c>
      <c r="S2785" s="14">
        <f t="shared" si="174"/>
        <v>42117.535254629634</v>
      </c>
      <c r="T2785" s="14">
        <f t="shared" si="175"/>
        <v>42103.535254629634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2"/>
        <v>119</v>
      </c>
      <c r="P2786" s="6">
        <f t="shared" si="173"/>
        <v>66.111111111111114</v>
      </c>
      <c r="Q2786" t="s">
        <v>8317</v>
      </c>
      <c r="R2786" s="10" t="s">
        <v>8318</v>
      </c>
      <c r="S2786" s="14">
        <f t="shared" si="174"/>
        <v>41941.787534722222</v>
      </c>
      <c r="T2786" s="14">
        <f t="shared" si="175"/>
        <v>41920.787534722222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2"/>
        <v>104.67999999999999</v>
      </c>
      <c r="P2787" s="6">
        <f t="shared" si="173"/>
        <v>36.859154929577464</v>
      </c>
      <c r="Q2787" t="s">
        <v>8317</v>
      </c>
      <c r="R2787" s="10" t="s">
        <v>8318</v>
      </c>
      <c r="S2787" s="14">
        <f t="shared" si="174"/>
        <v>42587.875</v>
      </c>
      <c r="T2787" s="14">
        <f t="shared" si="175"/>
        <v>42558.189432870371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2"/>
        <v>117.83999999999999</v>
      </c>
      <c r="P2788" s="6">
        <f t="shared" si="173"/>
        <v>39.810810810810814</v>
      </c>
      <c r="Q2788" t="s">
        <v>8317</v>
      </c>
      <c r="R2788" s="10" t="s">
        <v>8318</v>
      </c>
      <c r="S2788" s="14">
        <f t="shared" si="174"/>
        <v>41829.569212962961</v>
      </c>
      <c r="T2788" s="14">
        <f t="shared" si="175"/>
        <v>41815.569212962961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2"/>
        <v>119.7</v>
      </c>
      <c r="P2789" s="6">
        <f t="shared" si="173"/>
        <v>31.5</v>
      </c>
      <c r="Q2789" t="s">
        <v>8317</v>
      </c>
      <c r="R2789" s="10" t="s">
        <v>8318</v>
      </c>
      <c r="S2789" s="14">
        <f t="shared" si="174"/>
        <v>41838.198518518519</v>
      </c>
      <c r="T2789" s="14">
        <f t="shared" si="175"/>
        <v>41808.198518518519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2"/>
        <v>102.49999999999999</v>
      </c>
      <c r="P2790" s="6">
        <f t="shared" si="173"/>
        <v>102.5</v>
      </c>
      <c r="Q2790" t="s">
        <v>8317</v>
      </c>
      <c r="R2790" s="10" t="s">
        <v>8318</v>
      </c>
      <c r="S2790" s="14">
        <f t="shared" si="174"/>
        <v>42580.701886574068</v>
      </c>
      <c r="T2790" s="14">
        <f t="shared" si="175"/>
        <v>42550.701886574068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2"/>
        <v>101.16666666666667</v>
      </c>
      <c r="P2791" s="6">
        <f t="shared" si="173"/>
        <v>126.45833333333333</v>
      </c>
      <c r="Q2791" t="s">
        <v>8317</v>
      </c>
      <c r="R2791" s="10" t="s">
        <v>8318</v>
      </c>
      <c r="S2791" s="14">
        <f t="shared" si="174"/>
        <v>42075.166666666672</v>
      </c>
      <c r="T2791" s="14">
        <f t="shared" si="175"/>
        <v>42056.013124999998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2"/>
        <v>105.33333333333333</v>
      </c>
      <c r="P2792" s="6">
        <f t="shared" si="173"/>
        <v>47.878787878787875</v>
      </c>
      <c r="Q2792" t="s">
        <v>8317</v>
      </c>
      <c r="R2792" s="10" t="s">
        <v>8318</v>
      </c>
      <c r="S2792" s="14">
        <f t="shared" si="174"/>
        <v>42046.938692129625</v>
      </c>
      <c r="T2792" s="14">
        <f t="shared" si="175"/>
        <v>42016.938692129625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2"/>
        <v>102.49999999999999</v>
      </c>
      <c r="P2793" s="6">
        <f t="shared" si="173"/>
        <v>73.214285714285708</v>
      </c>
      <c r="Q2793" t="s">
        <v>8317</v>
      </c>
      <c r="R2793" s="10" t="s">
        <v>8318</v>
      </c>
      <c r="S2793" s="14">
        <f t="shared" si="174"/>
        <v>42622.166666666672</v>
      </c>
      <c r="T2793" s="14">
        <f t="shared" si="175"/>
        <v>42591.899988425925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2"/>
        <v>107.60000000000001</v>
      </c>
      <c r="P2794" s="6">
        <f t="shared" si="173"/>
        <v>89.666666666666671</v>
      </c>
      <c r="Q2794" t="s">
        <v>8317</v>
      </c>
      <c r="R2794" s="10" t="s">
        <v>8318</v>
      </c>
      <c r="S2794" s="14">
        <f t="shared" si="174"/>
        <v>42228.231006944443</v>
      </c>
      <c r="T2794" s="14">
        <f t="shared" si="175"/>
        <v>42183.231006944443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2"/>
        <v>110.5675</v>
      </c>
      <c r="P2795" s="6">
        <f t="shared" si="173"/>
        <v>151.4623287671233</v>
      </c>
      <c r="Q2795" t="s">
        <v>8317</v>
      </c>
      <c r="R2795" s="10" t="s">
        <v>8318</v>
      </c>
      <c r="S2795" s="14">
        <f t="shared" si="174"/>
        <v>42206.419039351851</v>
      </c>
      <c r="T2795" s="14">
        <f t="shared" si="175"/>
        <v>42176.419039351851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2"/>
        <v>150</v>
      </c>
      <c r="P2796" s="6">
        <f t="shared" si="173"/>
        <v>25</v>
      </c>
      <c r="Q2796" t="s">
        <v>8317</v>
      </c>
      <c r="R2796" s="10" t="s">
        <v>8318</v>
      </c>
      <c r="S2796" s="14">
        <f t="shared" si="174"/>
        <v>42432.791666666672</v>
      </c>
      <c r="T2796" s="14">
        <f t="shared" si="175"/>
        <v>42416.691655092596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2"/>
        <v>104.28571428571429</v>
      </c>
      <c r="P2797" s="6">
        <f t="shared" si="173"/>
        <v>36.5</v>
      </c>
      <c r="Q2797" t="s">
        <v>8317</v>
      </c>
      <c r="R2797" s="10" t="s">
        <v>8318</v>
      </c>
      <c r="S2797" s="14">
        <f t="shared" si="174"/>
        <v>41796.958333333336</v>
      </c>
      <c r="T2797" s="14">
        <f t="shared" si="175"/>
        <v>41780.525937500002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2"/>
        <v>115.5</v>
      </c>
      <c r="P2798" s="6">
        <f t="shared" si="173"/>
        <v>44</v>
      </c>
      <c r="Q2798" t="s">
        <v>8317</v>
      </c>
      <c r="R2798" s="10" t="s">
        <v>8318</v>
      </c>
      <c r="S2798" s="14">
        <f t="shared" si="174"/>
        <v>41825.528101851851</v>
      </c>
      <c r="T2798" s="14">
        <f t="shared" si="175"/>
        <v>41795.528101851851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2"/>
        <v>102.64512500000001</v>
      </c>
      <c r="P2799" s="6">
        <f t="shared" si="173"/>
        <v>87.357553191489373</v>
      </c>
      <c r="Q2799" t="s">
        <v>8317</v>
      </c>
      <c r="R2799" s="10" t="s">
        <v>8318</v>
      </c>
      <c r="S2799" s="14">
        <f t="shared" si="174"/>
        <v>41828.94027777778</v>
      </c>
      <c r="T2799" s="14">
        <f t="shared" si="175"/>
        <v>41798.94027777778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2"/>
        <v>101.4</v>
      </c>
      <c r="P2800" s="6">
        <f t="shared" si="173"/>
        <v>36.474820143884891</v>
      </c>
      <c r="Q2800" t="s">
        <v>8317</v>
      </c>
      <c r="R2800" s="10" t="s">
        <v>8318</v>
      </c>
      <c r="S2800" s="14">
        <f t="shared" si="174"/>
        <v>42216.666666666672</v>
      </c>
      <c r="T2800" s="14">
        <f t="shared" si="175"/>
        <v>42201.675011574072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2"/>
        <v>116.6348</v>
      </c>
      <c r="P2801" s="6">
        <f t="shared" si="173"/>
        <v>44.859538461538463</v>
      </c>
      <c r="Q2801" t="s">
        <v>8317</v>
      </c>
      <c r="R2801" s="10" t="s">
        <v>8318</v>
      </c>
      <c r="S2801" s="14">
        <f t="shared" si="174"/>
        <v>42538.666666666672</v>
      </c>
      <c r="T2801" s="14">
        <f t="shared" si="175"/>
        <v>42507.264699074076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2"/>
        <v>133</v>
      </c>
      <c r="P2802" s="6">
        <f t="shared" si="173"/>
        <v>42.903225806451616</v>
      </c>
      <c r="Q2802" t="s">
        <v>8317</v>
      </c>
      <c r="R2802" s="10" t="s">
        <v>8318</v>
      </c>
      <c r="S2802" s="14">
        <f t="shared" si="174"/>
        <v>42008.552847222221</v>
      </c>
      <c r="T2802" s="14">
        <f t="shared" si="175"/>
        <v>41948.552847222221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2"/>
        <v>133.20000000000002</v>
      </c>
      <c r="P2803" s="6">
        <f t="shared" si="173"/>
        <v>51.230769230769234</v>
      </c>
      <c r="Q2803" t="s">
        <v>8317</v>
      </c>
      <c r="R2803" s="10" t="s">
        <v>8318</v>
      </c>
      <c r="S2803" s="14">
        <f t="shared" si="174"/>
        <v>41922.458333333336</v>
      </c>
      <c r="T2803" s="14">
        <f t="shared" si="175"/>
        <v>41900.243159722224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2"/>
        <v>101.83333333333333</v>
      </c>
      <c r="P2804" s="6">
        <f t="shared" si="173"/>
        <v>33.944444444444443</v>
      </c>
      <c r="Q2804" t="s">
        <v>8317</v>
      </c>
      <c r="R2804" s="10" t="s">
        <v>8318</v>
      </c>
      <c r="S2804" s="14">
        <f t="shared" si="174"/>
        <v>42222.64707175926</v>
      </c>
      <c r="T2804" s="14">
        <f t="shared" si="175"/>
        <v>42192.64707175926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2"/>
        <v>127.95</v>
      </c>
      <c r="P2805" s="6">
        <f t="shared" si="173"/>
        <v>90.744680851063833</v>
      </c>
      <c r="Q2805" t="s">
        <v>8317</v>
      </c>
      <c r="R2805" s="10" t="s">
        <v>8318</v>
      </c>
      <c r="S2805" s="14">
        <f t="shared" si="174"/>
        <v>42201</v>
      </c>
      <c r="T2805" s="14">
        <f t="shared" si="175"/>
        <v>42158.065694444449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2"/>
        <v>114.99999999999999</v>
      </c>
      <c r="P2806" s="6">
        <f t="shared" si="173"/>
        <v>50</v>
      </c>
      <c r="Q2806" t="s">
        <v>8317</v>
      </c>
      <c r="R2806" s="10" t="s">
        <v>8318</v>
      </c>
      <c r="S2806" s="14">
        <f t="shared" si="174"/>
        <v>41911.453587962962</v>
      </c>
      <c r="T2806" s="14">
        <f t="shared" si="175"/>
        <v>41881.453587962962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2"/>
        <v>110.00000000000001</v>
      </c>
      <c r="P2807" s="6">
        <f t="shared" si="173"/>
        <v>24.444444444444443</v>
      </c>
      <c r="Q2807" t="s">
        <v>8317</v>
      </c>
      <c r="R2807" s="10" t="s">
        <v>8318</v>
      </c>
      <c r="S2807" s="14">
        <f t="shared" si="174"/>
        <v>42238.505474537036</v>
      </c>
      <c r="T2807" s="14">
        <f t="shared" si="175"/>
        <v>42213.505474537036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2"/>
        <v>112.1</v>
      </c>
      <c r="P2808" s="6">
        <f t="shared" si="173"/>
        <v>44.25</v>
      </c>
      <c r="Q2808" t="s">
        <v>8317</v>
      </c>
      <c r="R2808" s="10" t="s">
        <v>8318</v>
      </c>
      <c r="S2808" s="14">
        <f t="shared" si="174"/>
        <v>42221.458333333328</v>
      </c>
      <c r="T2808" s="14">
        <f t="shared" si="175"/>
        <v>42185.267245370371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2"/>
        <v>126</v>
      </c>
      <c r="P2809" s="6">
        <f t="shared" si="173"/>
        <v>67.741935483870961</v>
      </c>
      <c r="Q2809" t="s">
        <v>8317</v>
      </c>
      <c r="R2809" s="10" t="s">
        <v>8318</v>
      </c>
      <c r="S2809" s="14">
        <f t="shared" si="174"/>
        <v>42184.873124999998</v>
      </c>
      <c r="T2809" s="14">
        <f t="shared" si="175"/>
        <v>42154.873124999998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2"/>
        <v>100.24444444444444</v>
      </c>
      <c r="P2810" s="6">
        <f t="shared" si="173"/>
        <v>65.376811594202906</v>
      </c>
      <c r="Q2810" t="s">
        <v>8317</v>
      </c>
      <c r="R2810" s="10" t="s">
        <v>8318</v>
      </c>
      <c r="S2810" s="14">
        <f t="shared" si="174"/>
        <v>42238.84646990741</v>
      </c>
      <c r="T2810" s="14">
        <f t="shared" si="175"/>
        <v>42208.84646990741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2"/>
        <v>102.4</v>
      </c>
      <c r="P2811" s="6">
        <f t="shared" si="173"/>
        <v>121.9047619047619</v>
      </c>
      <c r="Q2811" t="s">
        <v>8317</v>
      </c>
      <c r="R2811" s="10" t="s">
        <v>8318</v>
      </c>
      <c r="S2811" s="14">
        <f t="shared" si="174"/>
        <v>42459.610416666663</v>
      </c>
      <c r="T2811" s="14">
        <f t="shared" si="175"/>
        <v>42451.496817129635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2"/>
        <v>108.2</v>
      </c>
      <c r="P2812" s="6">
        <f t="shared" si="173"/>
        <v>47.456140350877192</v>
      </c>
      <c r="Q2812" t="s">
        <v>8317</v>
      </c>
      <c r="R2812" s="10" t="s">
        <v>8318</v>
      </c>
      <c r="S2812" s="14">
        <f t="shared" si="174"/>
        <v>41791.165972222225</v>
      </c>
      <c r="T2812" s="14">
        <f t="shared" si="175"/>
        <v>41759.13962962963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2"/>
        <v>100.27</v>
      </c>
      <c r="P2813" s="6">
        <f t="shared" si="173"/>
        <v>92.842592592592595</v>
      </c>
      <c r="Q2813" t="s">
        <v>8317</v>
      </c>
      <c r="R2813" s="10" t="s">
        <v>8318</v>
      </c>
      <c r="S2813" s="14">
        <f t="shared" si="174"/>
        <v>42058.496562500004</v>
      </c>
      <c r="T2813" s="14">
        <f t="shared" si="175"/>
        <v>42028.496562500004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2"/>
        <v>113.3</v>
      </c>
      <c r="P2814" s="6">
        <f t="shared" si="173"/>
        <v>68.253012048192772</v>
      </c>
      <c r="Q2814" t="s">
        <v>8317</v>
      </c>
      <c r="R2814" s="10" t="s">
        <v>8318</v>
      </c>
      <c r="S2814" s="14">
        <f t="shared" si="174"/>
        <v>42100.166666666672</v>
      </c>
      <c r="T2814" s="14">
        <f t="shared" si="175"/>
        <v>42054.74418981481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2"/>
        <v>127.57571428571428</v>
      </c>
      <c r="P2815" s="6">
        <f t="shared" si="173"/>
        <v>37.209583333333335</v>
      </c>
      <c r="Q2815" t="s">
        <v>8317</v>
      </c>
      <c r="R2815" s="10" t="s">
        <v>8318</v>
      </c>
      <c r="S2815" s="14">
        <f t="shared" si="174"/>
        <v>42718.742604166662</v>
      </c>
      <c r="T2815" s="14">
        <f t="shared" si="175"/>
        <v>42693.742604166662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2"/>
        <v>107.73333333333332</v>
      </c>
      <c r="P2816" s="6">
        <f t="shared" si="173"/>
        <v>25.25</v>
      </c>
      <c r="Q2816" t="s">
        <v>8317</v>
      </c>
      <c r="R2816" s="10" t="s">
        <v>8318</v>
      </c>
      <c r="S2816" s="14">
        <f t="shared" si="174"/>
        <v>42133.399479166663</v>
      </c>
      <c r="T2816" s="14">
        <f t="shared" si="175"/>
        <v>42103.399479166663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2"/>
        <v>242</v>
      </c>
      <c r="P2817" s="6">
        <f t="shared" si="173"/>
        <v>43.214285714285715</v>
      </c>
      <c r="Q2817" t="s">
        <v>8317</v>
      </c>
      <c r="R2817" s="10" t="s">
        <v>8318</v>
      </c>
      <c r="S2817" s="14">
        <f t="shared" si="174"/>
        <v>42589.776724537034</v>
      </c>
      <c r="T2817" s="14">
        <f t="shared" si="175"/>
        <v>42559.776724537034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ref="O2818:O2881" si="176">E2818/D2818*100</f>
        <v>141.56666666666666</v>
      </c>
      <c r="P2818" s="6">
        <f t="shared" ref="P2818:P2881" si="177">AVERAGE(E2818/L2818)</f>
        <v>25.130177514792898</v>
      </c>
      <c r="Q2818" t="s">
        <v>8317</v>
      </c>
      <c r="R2818" s="10" t="s">
        <v>8318</v>
      </c>
      <c r="S2818" s="14">
        <f t="shared" ref="S2818:S2881" si="178">(((I2818/60)/60)/24)+DATE(1970,1,1)</f>
        <v>42218.666666666672</v>
      </c>
      <c r="T2818" s="14">
        <f t="shared" ref="T2818:T2881" si="179">(((J2818/60)/60)/24)+DATE(1970,1,1)</f>
        <v>42188.467499999999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si="176"/>
        <v>130</v>
      </c>
      <c r="P2819" s="6">
        <f t="shared" si="177"/>
        <v>23.636363636363637</v>
      </c>
      <c r="Q2819" t="s">
        <v>8317</v>
      </c>
      <c r="R2819" s="10" t="s">
        <v>8318</v>
      </c>
      <c r="S2819" s="14">
        <f t="shared" si="178"/>
        <v>42063.634976851856</v>
      </c>
      <c r="T2819" s="14">
        <f t="shared" si="179"/>
        <v>42023.634976851856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6"/>
        <v>106.03</v>
      </c>
      <c r="P2820" s="6">
        <f t="shared" si="177"/>
        <v>103.95098039215686</v>
      </c>
      <c r="Q2820" t="s">
        <v>8317</v>
      </c>
      <c r="R2820" s="10" t="s">
        <v>8318</v>
      </c>
      <c r="S2820" s="14">
        <f t="shared" si="178"/>
        <v>42270.598217592589</v>
      </c>
      <c r="T2820" s="14">
        <f t="shared" si="179"/>
        <v>42250.598217592589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6"/>
        <v>104.80000000000001</v>
      </c>
      <c r="P2821" s="6">
        <f t="shared" si="177"/>
        <v>50.384615384615387</v>
      </c>
      <c r="Q2821" t="s">
        <v>8317</v>
      </c>
      <c r="R2821" s="10" t="s">
        <v>8318</v>
      </c>
      <c r="S2821" s="14">
        <f t="shared" si="178"/>
        <v>42169.525567129633</v>
      </c>
      <c r="T2821" s="14">
        <f t="shared" si="179"/>
        <v>42139.525567129633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6"/>
        <v>136</v>
      </c>
      <c r="P2822" s="6">
        <f t="shared" si="177"/>
        <v>13.6</v>
      </c>
      <c r="Q2822" t="s">
        <v>8317</v>
      </c>
      <c r="R2822" s="10" t="s">
        <v>8318</v>
      </c>
      <c r="S2822" s="14">
        <f t="shared" si="178"/>
        <v>42426</v>
      </c>
      <c r="T2822" s="14">
        <f t="shared" si="179"/>
        <v>42401.610983796301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6"/>
        <v>100</v>
      </c>
      <c r="P2823" s="6">
        <f t="shared" si="177"/>
        <v>28.571428571428573</v>
      </c>
      <c r="Q2823" t="s">
        <v>8317</v>
      </c>
      <c r="R2823" s="10" t="s">
        <v>8318</v>
      </c>
      <c r="S2823" s="14">
        <f t="shared" si="178"/>
        <v>41905.922858796301</v>
      </c>
      <c r="T2823" s="14">
        <f t="shared" si="179"/>
        <v>41875.922858796301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6"/>
        <v>100</v>
      </c>
      <c r="P2824" s="6">
        <f t="shared" si="177"/>
        <v>63.829787234042556</v>
      </c>
      <c r="Q2824" t="s">
        <v>8317</v>
      </c>
      <c r="R2824" s="10" t="s">
        <v>8318</v>
      </c>
      <c r="S2824" s="14">
        <f t="shared" si="178"/>
        <v>42090.642268518524</v>
      </c>
      <c r="T2824" s="14">
        <f t="shared" si="179"/>
        <v>42060.683935185181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6"/>
        <v>124</v>
      </c>
      <c r="P2825" s="6">
        <f t="shared" si="177"/>
        <v>8.8571428571428577</v>
      </c>
      <c r="Q2825" t="s">
        <v>8317</v>
      </c>
      <c r="R2825" s="10" t="s">
        <v>8318</v>
      </c>
      <c r="S2825" s="14">
        <f t="shared" si="178"/>
        <v>42094.957638888889</v>
      </c>
      <c r="T2825" s="14">
        <f t="shared" si="179"/>
        <v>42067.011643518519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6"/>
        <v>116.92307692307693</v>
      </c>
      <c r="P2826" s="6">
        <f t="shared" si="177"/>
        <v>50.666666666666664</v>
      </c>
      <c r="Q2826" t="s">
        <v>8317</v>
      </c>
      <c r="R2826" s="10" t="s">
        <v>8318</v>
      </c>
      <c r="S2826" s="14">
        <f t="shared" si="178"/>
        <v>42168.071527777778</v>
      </c>
      <c r="T2826" s="14">
        <f t="shared" si="179"/>
        <v>42136.270787037036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6"/>
        <v>103.33333333333334</v>
      </c>
      <c r="P2827" s="6">
        <f t="shared" si="177"/>
        <v>60.784313725490193</v>
      </c>
      <c r="Q2827" t="s">
        <v>8317</v>
      </c>
      <c r="R2827" s="10" t="s">
        <v>8318</v>
      </c>
      <c r="S2827" s="14">
        <f t="shared" si="178"/>
        <v>42342.792662037042</v>
      </c>
      <c r="T2827" s="14">
        <f t="shared" si="179"/>
        <v>42312.792662037042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6"/>
        <v>107.74999999999999</v>
      </c>
      <c r="P2828" s="6">
        <f t="shared" si="177"/>
        <v>113.42105263157895</v>
      </c>
      <c r="Q2828" t="s">
        <v>8317</v>
      </c>
      <c r="R2828" s="10" t="s">
        <v>8318</v>
      </c>
      <c r="S2828" s="14">
        <f t="shared" si="178"/>
        <v>42195.291666666672</v>
      </c>
      <c r="T2828" s="14">
        <f t="shared" si="179"/>
        <v>42171.034861111111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6"/>
        <v>120.24999999999999</v>
      </c>
      <c r="P2829" s="6">
        <f t="shared" si="177"/>
        <v>104.56521739130434</v>
      </c>
      <c r="Q2829" t="s">
        <v>8317</v>
      </c>
      <c r="R2829" s="10" t="s">
        <v>8318</v>
      </c>
      <c r="S2829" s="14">
        <f t="shared" si="178"/>
        <v>42524.6875</v>
      </c>
      <c r="T2829" s="14">
        <f t="shared" si="179"/>
        <v>42494.683634259258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6"/>
        <v>100.37894736842105</v>
      </c>
      <c r="P2830" s="6">
        <f t="shared" si="177"/>
        <v>98.30927835051547</v>
      </c>
      <c r="Q2830" t="s">
        <v>8317</v>
      </c>
      <c r="R2830" s="10" t="s">
        <v>8318</v>
      </c>
      <c r="S2830" s="14">
        <f t="shared" si="178"/>
        <v>42279.958333333328</v>
      </c>
      <c r="T2830" s="14">
        <f t="shared" si="179"/>
        <v>42254.264687499999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6"/>
        <v>106.52</v>
      </c>
      <c r="P2831" s="6">
        <f t="shared" si="177"/>
        <v>35.039473684210527</v>
      </c>
      <c r="Q2831" t="s">
        <v>8317</v>
      </c>
      <c r="R2831" s="10" t="s">
        <v>8318</v>
      </c>
      <c r="S2831" s="14">
        <f t="shared" si="178"/>
        <v>42523.434236111112</v>
      </c>
      <c r="T2831" s="14">
        <f t="shared" si="179"/>
        <v>42495.434236111112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6"/>
        <v>100</v>
      </c>
      <c r="P2832" s="6">
        <f t="shared" si="177"/>
        <v>272.72727272727275</v>
      </c>
      <c r="Q2832" t="s">
        <v>8317</v>
      </c>
      <c r="R2832" s="10" t="s">
        <v>8318</v>
      </c>
      <c r="S2832" s="14">
        <f t="shared" si="178"/>
        <v>41771.165972222225</v>
      </c>
      <c r="T2832" s="14">
        <f t="shared" si="179"/>
        <v>41758.839675925927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6"/>
        <v>110.66666666666667</v>
      </c>
      <c r="P2833" s="6">
        <f t="shared" si="177"/>
        <v>63.846153846153847</v>
      </c>
      <c r="Q2833" t="s">
        <v>8317</v>
      </c>
      <c r="R2833" s="10" t="s">
        <v>8318</v>
      </c>
      <c r="S2833" s="14">
        <f t="shared" si="178"/>
        <v>42201.824884259258</v>
      </c>
      <c r="T2833" s="14">
        <f t="shared" si="179"/>
        <v>42171.824884259258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6"/>
        <v>114.71959999999999</v>
      </c>
      <c r="P2834" s="6">
        <f t="shared" si="177"/>
        <v>30.189368421052631</v>
      </c>
      <c r="Q2834" t="s">
        <v>8317</v>
      </c>
      <c r="R2834" s="10" t="s">
        <v>8318</v>
      </c>
      <c r="S2834" s="14">
        <f t="shared" si="178"/>
        <v>41966.916666666672</v>
      </c>
      <c r="T2834" s="14">
        <f t="shared" si="179"/>
        <v>41938.709421296298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6"/>
        <v>108.25925925925925</v>
      </c>
      <c r="P2835" s="6">
        <f t="shared" si="177"/>
        <v>83.51428571428572</v>
      </c>
      <c r="Q2835" t="s">
        <v>8317</v>
      </c>
      <c r="R2835" s="10" t="s">
        <v>8318</v>
      </c>
      <c r="S2835" s="14">
        <f t="shared" si="178"/>
        <v>42288.083333333328</v>
      </c>
      <c r="T2835" s="14">
        <f t="shared" si="179"/>
        <v>42268.127696759257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6"/>
        <v>170</v>
      </c>
      <c r="P2836" s="6">
        <f t="shared" si="177"/>
        <v>64.761904761904759</v>
      </c>
      <c r="Q2836" t="s">
        <v>8317</v>
      </c>
      <c r="R2836" s="10" t="s">
        <v>8318</v>
      </c>
      <c r="S2836" s="14">
        <f t="shared" si="178"/>
        <v>42034.959837962961</v>
      </c>
      <c r="T2836" s="14">
        <f t="shared" si="179"/>
        <v>42019.959837962961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6"/>
        <v>187.09899999999999</v>
      </c>
      <c r="P2837" s="6">
        <f t="shared" si="177"/>
        <v>20.118172043010752</v>
      </c>
      <c r="Q2837" t="s">
        <v>8317</v>
      </c>
      <c r="R2837" s="10" t="s">
        <v>8318</v>
      </c>
      <c r="S2837" s="14">
        <f t="shared" si="178"/>
        <v>42343</v>
      </c>
      <c r="T2837" s="14">
        <f t="shared" si="179"/>
        <v>42313.703900462962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6"/>
        <v>107.77777777777777</v>
      </c>
      <c r="P2838" s="6">
        <f t="shared" si="177"/>
        <v>44.090909090909093</v>
      </c>
      <c r="Q2838" t="s">
        <v>8317</v>
      </c>
      <c r="R2838" s="10" t="s">
        <v>8318</v>
      </c>
      <c r="S2838" s="14">
        <f t="shared" si="178"/>
        <v>42784.207638888889</v>
      </c>
      <c r="T2838" s="14">
        <f t="shared" si="179"/>
        <v>42746.261782407411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6"/>
        <v>100</v>
      </c>
      <c r="P2839" s="6">
        <f t="shared" si="177"/>
        <v>40.476190476190474</v>
      </c>
      <c r="Q2839" t="s">
        <v>8317</v>
      </c>
      <c r="R2839" s="10" t="s">
        <v>8318</v>
      </c>
      <c r="S2839" s="14">
        <f t="shared" si="178"/>
        <v>42347.950046296297</v>
      </c>
      <c r="T2839" s="14">
        <f t="shared" si="179"/>
        <v>42307.908379629633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6"/>
        <v>120.24999999999999</v>
      </c>
      <c r="P2840" s="6">
        <f t="shared" si="177"/>
        <v>44.537037037037038</v>
      </c>
      <c r="Q2840" t="s">
        <v>8317</v>
      </c>
      <c r="R2840" s="10" t="s">
        <v>8318</v>
      </c>
      <c r="S2840" s="14">
        <f t="shared" si="178"/>
        <v>41864.916666666664</v>
      </c>
      <c r="T2840" s="14">
        <f t="shared" si="179"/>
        <v>41842.607592592591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6"/>
        <v>111.42857142857143</v>
      </c>
      <c r="P2841" s="6">
        <f t="shared" si="177"/>
        <v>125.80645161290323</v>
      </c>
      <c r="Q2841" t="s">
        <v>8317</v>
      </c>
      <c r="R2841" s="10" t="s">
        <v>8318</v>
      </c>
      <c r="S2841" s="14">
        <f t="shared" si="178"/>
        <v>41876.207638888889</v>
      </c>
      <c r="T2841" s="14">
        <f t="shared" si="179"/>
        <v>41853.240208333329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6"/>
        <v>104</v>
      </c>
      <c r="P2842" s="6">
        <f t="shared" si="177"/>
        <v>19.696969696969695</v>
      </c>
      <c r="Q2842" t="s">
        <v>8317</v>
      </c>
      <c r="R2842" s="10" t="s">
        <v>8318</v>
      </c>
      <c r="S2842" s="14">
        <f t="shared" si="178"/>
        <v>42081.708333333328</v>
      </c>
      <c r="T2842" s="14">
        <f t="shared" si="179"/>
        <v>42060.035636574074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6"/>
        <v>1</v>
      </c>
      <c r="P2843" s="6">
        <f t="shared" si="177"/>
        <v>10</v>
      </c>
      <c r="Q2843" t="s">
        <v>8317</v>
      </c>
      <c r="R2843" s="10" t="s">
        <v>8318</v>
      </c>
      <c r="S2843" s="14">
        <f t="shared" si="178"/>
        <v>42351.781215277777</v>
      </c>
      <c r="T2843" s="14">
        <f t="shared" si="179"/>
        <v>42291.739548611105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6"/>
        <v>0</v>
      </c>
      <c r="P2844" s="6" t="e">
        <f t="shared" si="177"/>
        <v>#DIV/0!</v>
      </c>
      <c r="Q2844" t="s">
        <v>8317</v>
      </c>
      <c r="R2844" s="10" t="s">
        <v>8318</v>
      </c>
      <c r="S2844" s="14">
        <f t="shared" si="178"/>
        <v>41811.458333333336</v>
      </c>
      <c r="T2844" s="14">
        <f t="shared" si="179"/>
        <v>41784.952488425923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6"/>
        <v>0</v>
      </c>
      <c r="P2845" s="6" t="e">
        <f t="shared" si="177"/>
        <v>#DIV/0!</v>
      </c>
      <c r="Q2845" t="s">
        <v>8317</v>
      </c>
      <c r="R2845" s="10" t="s">
        <v>8318</v>
      </c>
      <c r="S2845" s="14">
        <f t="shared" si="178"/>
        <v>42534.166666666672</v>
      </c>
      <c r="T2845" s="14">
        <f t="shared" si="179"/>
        <v>42492.737847222219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6"/>
        <v>5.4545454545454541</v>
      </c>
      <c r="P2846" s="6">
        <f t="shared" si="177"/>
        <v>30</v>
      </c>
      <c r="Q2846" t="s">
        <v>8317</v>
      </c>
      <c r="R2846" s="10" t="s">
        <v>8318</v>
      </c>
      <c r="S2846" s="14">
        <f t="shared" si="178"/>
        <v>42739.546064814815</v>
      </c>
      <c r="T2846" s="14">
        <f t="shared" si="179"/>
        <v>42709.546064814815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6"/>
        <v>31.546666666666667</v>
      </c>
      <c r="P2847" s="6">
        <f t="shared" si="177"/>
        <v>60.666666666666664</v>
      </c>
      <c r="Q2847" t="s">
        <v>8317</v>
      </c>
      <c r="R2847" s="10" t="s">
        <v>8318</v>
      </c>
      <c r="S2847" s="14">
        <f t="shared" si="178"/>
        <v>42163.016585648147</v>
      </c>
      <c r="T2847" s="14">
        <f t="shared" si="179"/>
        <v>42103.016585648147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6"/>
        <v>0</v>
      </c>
      <c r="P2848" s="6" t="e">
        <f t="shared" si="177"/>
        <v>#DIV/0!</v>
      </c>
      <c r="Q2848" t="s">
        <v>8317</v>
      </c>
      <c r="R2848" s="10" t="s">
        <v>8318</v>
      </c>
      <c r="S2848" s="14">
        <f t="shared" si="178"/>
        <v>42153.692060185189</v>
      </c>
      <c r="T2848" s="14">
        <f t="shared" si="179"/>
        <v>42108.692060185189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6"/>
        <v>0</v>
      </c>
      <c r="P2849" s="6" t="e">
        <f t="shared" si="177"/>
        <v>#DIV/0!</v>
      </c>
      <c r="Q2849" t="s">
        <v>8317</v>
      </c>
      <c r="R2849" s="10" t="s">
        <v>8318</v>
      </c>
      <c r="S2849" s="14">
        <f t="shared" si="178"/>
        <v>42513.806307870371</v>
      </c>
      <c r="T2849" s="14">
        <f t="shared" si="179"/>
        <v>42453.806307870371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6"/>
        <v>0.2</v>
      </c>
      <c r="P2850" s="6">
        <f t="shared" si="177"/>
        <v>23.333333333333332</v>
      </c>
      <c r="Q2850" t="s">
        <v>8317</v>
      </c>
      <c r="R2850" s="10" t="s">
        <v>8318</v>
      </c>
      <c r="S2850" s="14">
        <f t="shared" si="178"/>
        <v>42153.648831018523</v>
      </c>
      <c r="T2850" s="14">
        <f t="shared" si="179"/>
        <v>42123.648831018523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6"/>
        <v>1</v>
      </c>
      <c r="P2851" s="6">
        <f t="shared" si="177"/>
        <v>5</v>
      </c>
      <c r="Q2851" t="s">
        <v>8317</v>
      </c>
      <c r="R2851" s="10" t="s">
        <v>8318</v>
      </c>
      <c r="S2851" s="14">
        <f t="shared" si="178"/>
        <v>42483.428240740745</v>
      </c>
      <c r="T2851" s="14">
        <f t="shared" si="179"/>
        <v>42453.428240740745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6"/>
        <v>3.8875000000000002</v>
      </c>
      <c r="P2852" s="6">
        <f t="shared" si="177"/>
        <v>23.923076923076923</v>
      </c>
      <c r="Q2852" t="s">
        <v>8317</v>
      </c>
      <c r="R2852" s="10" t="s">
        <v>8318</v>
      </c>
      <c r="S2852" s="14">
        <f t="shared" si="178"/>
        <v>41888.007071759261</v>
      </c>
      <c r="T2852" s="14">
        <f t="shared" si="179"/>
        <v>41858.007071759261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6"/>
        <v>0</v>
      </c>
      <c r="P2853" s="6" t="e">
        <f t="shared" si="177"/>
        <v>#DIV/0!</v>
      </c>
      <c r="Q2853" t="s">
        <v>8317</v>
      </c>
      <c r="R2853" s="10" t="s">
        <v>8318</v>
      </c>
      <c r="S2853" s="14">
        <f t="shared" si="178"/>
        <v>42398.970138888893</v>
      </c>
      <c r="T2853" s="14">
        <f t="shared" si="179"/>
        <v>42390.002650462964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6"/>
        <v>1.9</v>
      </c>
      <c r="P2854" s="6">
        <f t="shared" si="177"/>
        <v>15.833333333333334</v>
      </c>
      <c r="Q2854" t="s">
        <v>8317</v>
      </c>
      <c r="R2854" s="10" t="s">
        <v>8318</v>
      </c>
      <c r="S2854" s="14">
        <f t="shared" si="178"/>
        <v>41811.045173611114</v>
      </c>
      <c r="T2854" s="14">
        <f t="shared" si="179"/>
        <v>41781.045173611114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6"/>
        <v>0</v>
      </c>
      <c r="P2855" s="6" t="e">
        <f t="shared" si="177"/>
        <v>#DIV/0!</v>
      </c>
      <c r="Q2855" t="s">
        <v>8317</v>
      </c>
      <c r="R2855" s="10" t="s">
        <v>8318</v>
      </c>
      <c r="S2855" s="14">
        <f t="shared" si="178"/>
        <v>41896.190937499996</v>
      </c>
      <c r="T2855" s="14">
        <f t="shared" si="179"/>
        <v>41836.190937499996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6"/>
        <v>41.699999999999996</v>
      </c>
      <c r="P2856" s="6">
        <f t="shared" si="177"/>
        <v>29.785714285714285</v>
      </c>
      <c r="Q2856" t="s">
        <v>8317</v>
      </c>
      <c r="R2856" s="10" t="s">
        <v>8318</v>
      </c>
      <c r="S2856" s="14">
        <f t="shared" si="178"/>
        <v>42131.71665509259</v>
      </c>
      <c r="T2856" s="14">
        <f t="shared" si="179"/>
        <v>42111.71665509259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6"/>
        <v>50</v>
      </c>
      <c r="P2857" s="6">
        <f t="shared" si="177"/>
        <v>60</v>
      </c>
      <c r="Q2857" t="s">
        <v>8317</v>
      </c>
      <c r="R2857" s="10" t="s">
        <v>8318</v>
      </c>
      <c r="S2857" s="14">
        <f t="shared" si="178"/>
        <v>42398.981944444444</v>
      </c>
      <c r="T2857" s="14">
        <f t="shared" si="179"/>
        <v>42370.007766203707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6"/>
        <v>4.8666666666666663</v>
      </c>
      <c r="P2858" s="6">
        <f t="shared" si="177"/>
        <v>24.333333333333332</v>
      </c>
      <c r="Q2858" t="s">
        <v>8317</v>
      </c>
      <c r="R2858" s="10" t="s">
        <v>8318</v>
      </c>
      <c r="S2858" s="14">
        <f t="shared" si="178"/>
        <v>42224.898611111115</v>
      </c>
      <c r="T2858" s="14">
        <f t="shared" si="179"/>
        <v>42165.037581018521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6"/>
        <v>19.736842105263158</v>
      </c>
      <c r="P2859" s="6">
        <f t="shared" si="177"/>
        <v>500</v>
      </c>
      <c r="Q2859" t="s">
        <v>8317</v>
      </c>
      <c r="R2859" s="10" t="s">
        <v>8318</v>
      </c>
      <c r="S2859" s="14">
        <f t="shared" si="178"/>
        <v>42786.75</v>
      </c>
      <c r="T2859" s="14">
        <f t="shared" si="179"/>
        <v>42726.920081018514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6"/>
        <v>0</v>
      </c>
      <c r="P2860" s="6" t="e">
        <f t="shared" si="177"/>
        <v>#DIV/0!</v>
      </c>
      <c r="Q2860" t="s">
        <v>8317</v>
      </c>
      <c r="R2860" s="10" t="s">
        <v>8318</v>
      </c>
      <c r="S2860" s="14">
        <f t="shared" si="178"/>
        <v>41978.477777777778</v>
      </c>
      <c r="T2860" s="14">
        <f t="shared" si="179"/>
        <v>41954.545081018514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6"/>
        <v>1.7500000000000002</v>
      </c>
      <c r="P2861" s="6">
        <f t="shared" si="177"/>
        <v>35</v>
      </c>
      <c r="Q2861" t="s">
        <v>8317</v>
      </c>
      <c r="R2861" s="10" t="s">
        <v>8318</v>
      </c>
      <c r="S2861" s="14">
        <f t="shared" si="178"/>
        <v>42293.362314814818</v>
      </c>
      <c r="T2861" s="14">
        <f t="shared" si="179"/>
        <v>42233.362314814818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6"/>
        <v>6.65</v>
      </c>
      <c r="P2862" s="6">
        <f t="shared" si="177"/>
        <v>29.555555555555557</v>
      </c>
      <c r="Q2862" t="s">
        <v>8317</v>
      </c>
      <c r="R2862" s="10" t="s">
        <v>8318</v>
      </c>
      <c r="S2862" s="14">
        <f t="shared" si="178"/>
        <v>42540.800648148142</v>
      </c>
      <c r="T2862" s="14">
        <f t="shared" si="179"/>
        <v>42480.800648148142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6"/>
        <v>32</v>
      </c>
      <c r="P2863" s="6">
        <f t="shared" si="177"/>
        <v>26.666666666666668</v>
      </c>
      <c r="Q2863" t="s">
        <v>8317</v>
      </c>
      <c r="R2863" s="10" t="s">
        <v>8318</v>
      </c>
      <c r="S2863" s="14">
        <f t="shared" si="178"/>
        <v>42271.590833333335</v>
      </c>
      <c r="T2863" s="14">
        <f t="shared" si="179"/>
        <v>42257.590833333335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6"/>
        <v>0.43307086614173229</v>
      </c>
      <c r="P2864" s="6">
        <f t="shared" si="177"/>
        <v>18.333333333333332</v>
      </c>
      <c r="Q2864" t="s">
        <v>8317</v>
      </c>
      <c r="R2864" s="10" t="s">
        <v>8318</v>
      </c>
      <c r="S2864" s="14">
        <f t="shared" si="178"/>
        <v>41814.789687500001</v>
      </c>
      <c r="T2864" s="14">
        <f t="shared" si="179"/>
        <v>41784.789687500001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6"/>
        <v>0.04</v>
      </c>
      <c r="P2865" s="6">
        <f t="shared" si="177"/>
        <v>20</v>
      </c>
      <c r="Q2865" t="s">
        <v>8317</v>
      </c>
      <c r="R2865" s="10" t="s">
        <v>8318</v>
      </c>
      <c r="S2865" s="14">
        <f t="shared" si="178"/>
        <v>41891.675034722226</v>
      </c>
      <c r="T2865" s="14">
        <f t="shared" si="179"/>
        <v>41831.675034722226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6"/>
        <v>1.6</v>
      </c>
      <c r="P2866" s="6">
        <f t="shared" si="177"/>
        <v>13.333333333333334</v>
      </c>
      <c r="Q2866" t="s">
        <v>8317</v>
      </c>
      <c r="R2866" s="10" t="s">
        <v>8318</v>
      </c>
      <c r="S2866" s="14">
        <f t="shared" si="178"/>
        <v>42202.554166666669</v>
      </c>
      <c r="T2866" s="14">
        <f t="shared" si="179"/>
        <v>42172.613506944443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6"/>
        <v>0</v>
      </c>
      <c r="P2867" s="6" t="e">
        <f t="shared" si="177"/>
        <v>#DIV/0!</v>
      </c>
      <c r="Q2867" t="s">
        <v>8317</v>
      </c>
      <c r="R2867" s="10" t="s">
        <v>8318</v>
      </c>
      <c r="S2867" s="14">
        <f t="shared" si="178"/>
        <v>42010.114108796297</v>
      </c>
      <c r="T2867" s="14">
        <f t="shared" si="179"/>
        <v>41950.114108796297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6"/>
        <v>0.89999999999999991</v>
      </c>
      <c r="P2868" s="6">
        <f t="shared" si="177"/>
        <v>22.5</v>
      </c>
      <c r="Q2868" t="s">
        <v>8317</v>
      </c>
      <c r="R2868" s="10" t="s">
        <v>8318</v>
      </c>
      <c r="S2868" s="14">
        <f t="shared" si="178"/>
        <v>42657.916666666672</v>
      </c>
      <c r="T2868" s="14">
        <f t="shared" si="179"/>
        <v>42627.955104166671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6"/>
        <v>20.16</v>
      </c>
      <c r="P2869" s="6">
        <f t="shared" si="177"/>
        <v>50.4</v>
      </c>
      <c r="Q2869" t="s">
        <v>8317</v>
      </c>
      <c r="R2869" s="10" t="s">
        <v>8318</v>
      </c>
      <c r="S2869" s="14">
        <f t="shared" si="178"/>
        <v>42555.166666666672</v>
      </c>
      <c r="T2869" s="14">
        <f t="shared" si="179"/>
        <v>42531.195277777777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6"/>
        <v>42.011733333333332</v>
      </c>
      <c r="P2870" s="6">
        <f t="shared" si="177"/>
        <v>105.02933333333334</v>
      </c>
      <c r="Q2870" t="s">
        <v>8317</v>
      </c>
      <c r="R2870" s="10" t="s">
        <v>8318</v>
      </c>
      <c r="S2870" s="14">
        <f t="shared" si="178"/>
        <v>42648.827013888891</v>
      </c>
      <c r="T2870" s="14">
        <f t="shared" si="179"/>
        <v>42618.827013888891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6"/>
        <v>0.88500000000000001</v>
      </c>
      <c r="P2871" s="6">
        <f t="shared" si="177"/>
        <v>35.4</v>
      </c>
      <c r="Q2871" t="s">
        <v>8317</v>
      </c>
      <c r="R2871" s="10" t="s">
        <v>8318</v>
      </c>
      <c r="S2871" s="14">
        <f t="shared" si="178"/>
        <v>42570.593530092592</v>
      </c>
      <c r="T2871" s="14">
        <f t="shared" si="179"/>
        <v>42540.593530092592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6"/>
        <v>15</v>
      </c>
      <c r="P2872" s="6">
        <f t="shared" si="177"/>
        <v>83.333333333333329</v>
      </c>
      <c r="Q2872" t="s">
        <v>8317</v>
      </c>
      <c r="R2872" s="10" t="s">
        <v>8318</v>
      </c>
      <c r="S2872" s="14">
        <f t="shared" si="178"/>
        <v>41776.189409722225</v>
      </c>
      <c r="T2872" s="14">
        <f t="shared" si="179"/>
        <v>41746.189409722225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6"/>
        <v>4.67</v>
      </c>
      <c r="P2873" s="6">
        <f t="shared" si="177"/>
        <v>35.92307692307692</v>
      </c>
      <c r="Q2873" t="s">
        <v>8317</v>
      </c>
      <c r="R2873" s="10" t="s">
        <v>8318</v>
      </c>
      <c r="S2873" s="14">
        <f t="shared" si="178"/>
        <v>41994.738576388889</v>
      </c>
      <c r="T2873" s="14">
        <f t="shared" si="179"/>
        <v>41974.738576388889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6"/>
        <v>0</v>
      </c>
      <c r="P2874" s="6" t="e">
        <f t="shared" si="177"/>
        <v>#DIV/0!</v>
      </c>
      <c r="Q2874" t="s">
        <v>8317</v>
      </c>
      <c r="R2874" s="10" t="s">
        <v>8318</v>
      </c>
      <c r="S2874" s="14">
        <f t="shared" si="178"/>
        <v>42175.11618055556</v>
      </c>
      <c r="T2874" s="14">
        <f t="shared" si="179"/>
        <v>42115.11618055556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6"/>
        <v>38.119999999999997</v>
      </c>
      <c r="P2875" s="6">
        <f t="shared" si="177"/>
        <v>119.125</v>
      </c>
      <c r="Q2875" t="s">
        <v>8317</v>
      </c>
      <c r="R2875" s="10" t="s">
        <v>8318</v>
      </c>
      <c r="S2875" s="14">
        <f t="shared" si="178"/>
        <v>42032.817488425921</v>
      </c>
      <c r="T2875" s="14">
        <f t="shared" si="179"/>
        <v>42002.817488425921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6"/>
        <v>5.42</v>
      </c>
      <c r="P2876" s="6">
        <f t="shared" si="177"/>
        <v>90.333333333333329</v>
      </c>
      <c r="Q2876" t="s">
        <v>8317</v>
      </c>
      <c r="R2876" s="10" t="s">
        <v>8318</v>
      </c>
      <c r="S2876" s="14">
        <f t="shared" si="178"/>
        <v>42752.84474537037</v>
      </c>
      <c r="T2876" s="14">
        <f t="shared" si="179"/>
        <v>42722.84474537037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6"/>
        <v>3.4999999999999996E-2</v>
      </c>
      <c r="P2877" s="6">
        <f t="shared" si="177"/>
        <v>2.3333333333333335</v>
      </c>
      <c r="Q2877" t="s">
        <v>8317</v>
      </c>
      <c r="R2877" s="10" t="s">
        <v>8318</v>
      </c>
      <c r="S2877" s="14">
        <f t="shared" si="178"/>
        <v>42495.128391203703</v>
      </c>
      <c r="T2877" s="14">
        <f t="shared" si="179"/>
        <v>42465.128391203703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6"/>
        <v>0</v>
      </c>
      <c r="P2878" s="6" t="e">
        <f t="shared" si="177"/>
        <v>#DIV/0!</v>
      </c>
      <c r="Q2878" t="s">
        <v>8317</v>
      </c>
      <c r="R2878" s="10" t="s">
        <v>8318</v>
      </c>
      <c r="S2878" s="14">
        <f t="shared" si="178"/>
        <v>42201.743969907402</v>
      </c>
      <c r="T2878" s="14">
        <f t="shared" si="179"/>
        <v>42171.743969907402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6"/>
        <v>10.833333333333334</v>
      </c>
      <c r="P2879" s="6">
        <f t="shared" si="177"/>
        <v>108.33333333333333</v>
      </c>
      <c r="Q2879" t="s">
        <v>8317</v>
      </c>
      <c r="R2879" s="10" t="s">
        <v>8318</v>
      </c>
      <c r="S2879" s="14">
        <f t="shared" si="178"/>
        <v>42704.708333333328</v>
      </c>
      <c r="T2879" s="14">
        <f t="shared" si="179"/>
        <v>42672.955138888887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6"/>
        <v>2.1</v>
      </c>
      <c r="P2880" s="6">
        <f t="shared" si="177"/>
        <v>15.75</v>
      </c>
      <c r="Q2880" t="s">
        <v>8317</v>
      </c>
      <c r="R2880" s="10" t="s">
        <v>8318</v>
      </c>
      <c r="S2880" s="14">
        <f t="shared" si="178"/>
        <v>42188.615682870368</v>
      </c>
      <c r="T2880" s="14">
        <f t="shared" si="179"/>
        <v>42128.615682870368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6"/>
        <v>0.2589285714285714</v>
      </c>
      <c r="P2881" s="6">
        <f t="shared" si="177"/>
        <v>29</v>
      </c>
      <c r="Q2881" t="s">
        <v>8317</v>
      </c>
      <c r="R2881" s="10" t="s">
        <v>8318</v>
      </c>
      <c r="S2881" s="14">
        <f t="shared" si="178"/>
        <v>42389.725243055553</v>
      </c>
      <c r="T2881" s="14">
        <f t="shared" si="179"/>
        <v>42359.725243055553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ref="O2882:O2945" si="180">E2882/D2882*100</f>
        <v>23.333333333333332</v>
      </c>
      <c r="P2882" s="6">
        <f t="shared" ref="P2882:P2945" si="181">AVERAGE(E2882/L2882)</f>
        <v>96.551724137931032</v>
      </c>
      <c r="Q2882" t="s">
        <v>8317</v>
      </c>
      <c r="R2882" s="10" t="s">
        <v>8318</v>
      </c>
      <c r="S2882" s="14">
        <f t="shared" ref="S2882:S2945" si="182">(((I2882/60)/60)/24)+DATE(1970,1,1)</f>
        <v>42236.711805555555</v>
      </c>
      <c r="T2882" s="14">
        <f t="shared" ref="T2882:T2945" si="183">(((J2882/60)/60)/24)+DATE(1970,1,1)</f>
        <v>42192.905694444446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si="180"/>
        <v>0</v>
      </c>
      <c r="P2883" s="6" t="e">
        <f t="shared" si="181"/>
        <v>#DIV/0!</v>
      </c>
      <c r="Q2883" t="s">
        <v>8317</v>
      </c>
      <c r="R2883" s="10" t="s">
        <v>8318</v>
      </c>
      <c r="S2883" s="14">
        <f t="shared" si="182"/>
        <v>41976.639305555553</v>
      </c>
      <c r="T2883" s="14">
        <f t="shared" si="183"/>
        <v>41916.597638888888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0"/>
        <v>33.6</v>
      </c>
      <c r="P2884" s="6">
        <f t="shared" si="181"/>
        <v>63</v>
      </c>
      <c r="Q2884" t="s">
        <v>8317</v>
      </c>
      <c r="R2884" s="10" t="s">
        <v>8318</v>
      </c>
      <c r="S2884" s="14">
        <f t="shared" si="182"/>
        <v>42491.596273148149</v>
      </c>
      <c r="T2884" s="14">
        <f t="shared" si="183"/>
        <v>42461.596273148149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0"/>
        <v>19.079999999999998</v>
      </c>
      <c r="P2885" s="6">
        <f t="shared" si="181"/>
        <v>381.6</v>
      </c>
      <c r="Q2885" t="s">
        <v>8317</v>
      </c>
      <c r="R2885" s="10" t="s">
        <v>8318</v>
      </c>
      <c r="S2885" s="14">
        <f t="shared" si="182"/>
        <v>42406.207638888889</v>
      </c>
      <c r="T2885" s="14">
        <f t="shared" si="183"/>
        <v>42370.90320601852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0"/>
        <v>0.41111111111111115</v>
      </c>
      <c r="P2886" s="6">
        <f t="shared" si="181"/>
        <v>46.25</v>
      </c>
      <c r="Q2886" t="s">
        <v>8317</v>
      </c>
      <c r="R2886" s="10" t="s">
        <v>8318</v>
      </c>
      <c r="S2886" s="14">
        <f t="shared" si="182"/>
        <v>41978.727256944447</v>
      </c>
      <c r="T2886" s="14">
        <f t="shared" si="183"/>
        <v>41948.727256944447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0"/>
        <v>32.5</v>
      </c>
      <c r="P2887" s="6">
        <f t="shared" si="181"/>
        <v>26</v>
      </c>
      <c r="Q2887" t="s">
        <v>8317</v>
      </c>
      <c r="R2887" s="10" t="s">
        <v>8318</v>
      </c>
      <c r="S2887" s="14">
        <f t="shared" si="182"/>
        <v>42077.034733796296</v>
      </c>
      <c r="T2887" s="14">
        <f t="shared" si="183"/>
        <v>42047.07640046296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0"/>
        <v>5</v>
      </c>
      <c r="P2888" s="6">
        <f t="shared" si="181"/>
        <v>10</v>
      </c>
      <c r="Q2888" t="s">
        <v>8317</v>
      </c>
      <c r="R2888" s="10" t="s">
        <v>8318</v>
      </c>
      <c r="S2888" s="14">
        <f t="shared" si="182"/>
        <v>42266.165972222225</v>
      </c>
      <c r="T2888" s="14">
        <f t="shared" si="183"/>
        <v>42261.632916666669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0"/>
        <v>0.16666666666666669</v>
      </c>
      <c r="P2889" s="6">
        <f t="shared" si="181"/>
        <v>5</v>
      </c>
      <c r="Q2889" t="s">
        <v>8317</v>
      </c>
      <c r="R2889" s="10" t="s">
        <v>8318</v>
      </c>
      <c r="S2889" s="14">
        <f t="shared" si="182"/>
        <v>42015.427361111113</v>
      </c>
      <c r="T2889" s="14">
        <f t="shared" si="183"/>
        <v>41985.427361111113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0"/>
        <v>0</v>
      </c>
      <c r="P2890" s="6" t="e">
        <f t="shared" si="181"/>
        <v>#DIV/0!</v>
      </c>
      <c r="Q2890" t="s">
        <v>8317</v>
      </c>
      <c r="R2890" s="10" t="s">
        <v>8318</v>
      </c>
      <c r="S2890" s="14">
        <f t="shared" si="182"/>
        <v>41930.207638888889</v>
      </c>
      <c r="T2890" s="14">
        <f t="shared" si="183"/>
        <v>41922.535185185188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0"/>
        <v>38.066666666666663</v>
      </c>
      <c r="P2891" s="6">
        <f t="shared" si="181"/>
        <v>81.571428571428569</v>
      </c>
      <c r="Q2891" t="s">
        <v>8317</v>
      </c>
      <c r="R2891" s="10" t="s">
        <v>8318</v>
      </c>
      <c r="S2891" s="14">
        <f t="shared" si="182"/>
        <v>41880.863252314812</v>
      </c>
      <c r="T2891" s="14">
        <f t="shared" si="183"/>
        <v>41850.863252314812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0"/>
        <v>1.05</v>
      </c>
      <c r="P2892" s="6">
        <f t="shared" si="181"/>
        <v>7</v>
      </c>
      <c r="Q2892" t="s">
        <v>8317</v>
      </c>
      <c r="R2892" s="10" t="s">
        <v>8318</v>
      </c>
      <c r="S2892" s="14">
        <f t="shared" si="182"/>
        <v>41860.125</v>
      </c>
      <c r="T2892" s="14">
        <f t="shared" si="183"/>
        <v>41831.742962962962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0"/>
        <v>2.73</v>
      </c>
      <c r="P2893" s="6">
        <f t="shared" si="181"/>
        <v>27.3</v>
      </c>
      <c r="Q2893" t="s">
        <v>8317</v>
      </c>
      <c r="R2893" s="10" t="s">
        <v>8318</v>
      </c>
      <c r="S2893" s="14">
        <f t="shared" si="182"/>
        <v>42475.84175925926</v>
      </c>
      <c r="T2893" s="14">
        <f t="shared" si="183"/>
        <v>42415.883425925931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0"/>
        <v>9.0909090909090917</v>
      </c>
      <c r="P2894" s="6">
        <f t="shared" si="181"/>
        <v>29.411764705882351</v>
      </c>
      <c r="Q2894" t="s">
        <v>8317</v>
      </c>
      <c r="R2894" s="10" t="s">
        <v>8318</v>
      </c>
      <c r="S2894" s="14">
        <f t="shared" si="182"/>
        <v>41876.875</v>
      </c>
      <c r="T2894" s="14">
        <f t="shared" si="183"/>
        <v>41869.714166666665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0"/>
        <v>0.5</v>
      </c>
      <c r="P2895" s="6">
        <f t="shared" si="181"/>
        <v>12.5</v>
      </c>
      <c r="Q2895" t="s">
        <v>8317</v>
      </c>
      <c r="R2895" s="10" t="s">
        <v>8318</v>
      </c>
      <c r="S2895" s="14">
        <f t="shared" si="182"/>
        <v>42013.083333333328</v>
      </c>
      <c r="T2895" s="14">
        <f t="shared" si="183"/>
        <v>41953.773090277777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0"/>
        <v>0</v>
      </c>
      <c r="P2896" s="6" t="e">
        <f t="shared" si="181"/>
        <v>#DIV/0!</v>
      </c>
      <c r="Q2896" t="s">
        <v>8317</v>
      </c>
      <c r="R2896" s="10" t="s">
        <v>8318</v>
      </c>
      <c r="S2896" s="14">
        <f t="shared" si="182"/>
        <v>42097.944618055553</v>
      </c>
      <c r="T2896" s="14">
        <f t="shared" si="183"/>
        <v>42037.986284722225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0"/>
        <v>4.5999999999999996</v>
      </c>
      <c r="P2897" s="6">
        <f t="shared" si="181"/>
        <v>5.75</v>
      </c>
      <c r="Q2897" t="s">
        <v>8317</v>
      </c>
      <c r="R2897" s="10" t="s">
        <v>8318</v>
      </c>
      <c r="S2897" s="14">
        <f t="shared" si="182"/>
        <v>41812.875</v>
      </c>
      <c r="T2897" s="14">
        <f t="shared" si="183"/>
        <v>41811.555462962962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0"/>
        <v>20.833333333333336</v>
      </c>
      <c r="P2898" s="6">
        <f t="shared" si="181"/>
        <v>52.083333333333336</v>
      </c>
      <c r="Q2898" t="s">
        <v>8317</v>
      </c>
      <c r="R2898" s="10" t="s">
        <v>8318</v>
      </c>
      <c r="S2898" s="14">
        <f t="shared" si="182"/>
        <v>42716.25</v>
      </c>
      <c r="T2898" s="14">
        <f t="shared" si="183"/>
        <v>42701.908807870372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0"/>
        <v>4.583333333333333</v>
      </c>
      <c r="P2899" s="6">
        <f t="shared" si="181"/>
        <v>183.33333333333334</v>
      </c>
      <c r="Q2899" t="s">
        <v>8317</v>
      </c>
      <c r="R2899" s="10" t="s">
        <v>8318</v>
      </c>
      <c r="S2899" s="14">
        <f t="shared" si="182"/>
        <v>42288.645196759258</v>
      </c>
      <c r="T2899" s="14">
        <f t="shared" si="183"/>
        <v>42258.646504629629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0"/>
        <v>4.2133333333333338</v>
      </c>
      <c r="P2900" s="6">
        <f t="shared" si="181"/>
        <v>26.333333333333332</v>
      </c>
      <c r="Q2900" t="s">
        <v>8317</v>
      </c>
      <c r="R2900" s="10" t="s">
        <v>8318</v>
      </c>
      <c r="S2900" s="14">
        <f t="shared" si="182"/>
        <v>42308.664965277778</v>
      </c>
      <c r="T2900" s="14">
        <f t="shared" si="183"/>
        <v>42278.664965277778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0"/>
        <v>0</v>
      </c>
      <c r="P2901" s="6" t="e">
        <f t="shared" si="181"/>
        <v>#DIV/0!</v>
      </c>
      <c r="Q2901" t="s">
        <v>8317</v>
      </c>
      <c r="R2901" s="10" t="s">
        <v>8318</v>
      </c>
      <c r="S2901" s="14">
        <f t="shared" si="182"/>
        <v>42575.078217592592</v>
      </c>
      <c r="T2901" s="14">
        <f t="shared" si="183"/>
        <v>42515.078217592592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0"/>
        <v>61.909090909090914</v>
      </c>
      <c r="P2902" s="6">
        <f t="shared" si="181"/>
        <v>486.42857142857144</v>
      </c>
      <c r="Q2902" t="s">
        <v>8317</v>
      </c>
      <c r="R2902" s="10" t="s">
        <v>8318</v>
      </c>
      <c r="S2902" s="14">
        <f t="shared" si="182"/>
        <v>41860.234166666669</v>
      </c>
      <c r="T2902" s="14">
        <f t="shared" si="183"/>
        <v>41830.234166666669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0"/>
        <v>0.8</v>
      </c>
      <c r="P2903" s="6">
        <f t="shared" si="181"/>
        <v>3</v>
      </c>
      <c r="Q2903" t="s">
        <v>8317</v>
      </c>
      <c r="R2903" s="10" t="s">
        <v>8318</v>
      </c>
      <c r="S2903" s="14">
        <f t="shared" si="182"/>
        <v>42042.904386574075</v>
      </c>
      <c r="T2903" s="14">
        <f t="shared" si="183"/>
        <v>41982.904386574075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0"/>
        <v>1.6666666666666666E-2</v>
      </c>
      <c r="P2904" s="6">
        <f t="shared" si="181"/>
        <v>25</v>
      </c>
      <c r="Q2904" t="s">
        <v>8317</v>
      </c>
      <c r="R2904" s="10" t="s">
        <v>8318</v>
      </c>
      <c r="S2904" s="14">
        <f t="shared" si="182"/>
        <v>42240.439768518518</v>
      </c>
      <c r="T2904" s="14">
        <f t="shared" si="183"/>
        <v>42210.439768518518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0"/>
        <v>0.77999999999999992</v>
      </c>
      <c r="P2905" s="6">
        <f t="shared" si="181"/>
        <v>9.75</v>
      </c>
      <c r="Q2905" t="s">
        <v>8317</v>
      </c>
      <c r="R2905" s="10" t="s">
        <v>8318</v>
      </c>
      <c r="S2905" s="14">
        <f t="shared" si="182"/>
        <v>42256.166874999995</v>
      </c>
      <c r="T2905" s="14">
        <f t="shared" si="183"/>
        <v>42196.166874999995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0"/>
        <v>5</v>
      </c>
      <c r="P2906" s="6">
        <f t="shared" si="181"/>
        <v>18.75</v>
      </c>
      <c r="Q2906" t="s">
        <v>8317</v>
      </c>
      <c r="R2906" s="10" t="s">
        <v>8318</v>
      </c>
      <c r="S2906" s="14">
        <f t="shared" si="182"/>
        <v>41952.5</v>
      </c>
      <c r="T2906" s="14">
        <f t="shared" si="183"/>
        <v>41940.967951388891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0"/>
        <v>17.771428571428572</v>
      </c>
      <c r="P2907" s="6">
        <f t="shared" si="181"/>
        <v>36.588235294117645</v>
      </c>
      <c r="Q2907" t="s">
        <v>8317</v>
      </c>
      <c r="R2907" s="10" t="s">
        <v>8318</v>
      </c>
      <c r="S2907" s="14">
        <f t="shared" si="182"/>
        <v>42620.056863425925</v>
      </c>
      <c r="T2907" s="14">
        <f t="shared" si="183"/>
        <v>42606.056863425925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0"/>
        <v>9.4166666666666661</v>
      </c>
      <c r="P2908" s="6">
        <f t="shared" si="181"/>
        <v>80.714285714285708</v>
      </c>
      <c r="Q2908" t="s">
        <v>8317</v>
      </c>
      <c r="R2908" s="10" t="s">
        <v>8318</v>
      </c>
      <c r="S2908" s="14">
        <f t="shared" si="182"/>
        <v>42217.041666666672</v>
      </c>
      <c r="T2908" s="14">
        <f t="shared" si="183"/>
        <v>42199.648912037039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0"/>
        <v>0.08</v>
      </c>
      <c r="P2909" s="6">
        <f t="shared" si="181"/>
        <v>1</v>
      </c>
      <c r="Q2909" t="s">
        <v>8317</v>
      </c>
      <c r="R2909" s="10" t="s">
        <v>8318</v>
      </c>
      <c r="S2909" s="14">
        <f t="shared" si="182"/>
        <v>42504.877743055549</v>
      </c>
      <c r="T2909" s="14">
        <f t="shared" si="183"/>
        <v>42444.877743055549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0"/>
        <v>2.75</v>
      </c>
      <c r="P2910" s="6">
        <f t="shared" si="181"/>
        <v>52.8</v>
      </c>
      <c r="Q2910" t="s">
        <v>8317</v>
      </c>
      <c r="R2910" s="10" t="s">
        <v>8318</v>
      </c>
      <c r="S2910" s="14">
        <f t="shared" si="182"/>
        <v>42529.731701388882</v>
      </c>
      <c r="T2910" s="14">
        <f t="shared" si="183"/>
        <v>42499.731701388882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0"/>
        <v>1.1111111111111112E-2</v>
      </c>
      <c r="P2911" s="6">
        <f t="shared" si="181"/>
        <v>20</v>
      </c>
      <c r="Q2911" t="s">
        <v>8317</v>
      </c>
      <c r="R2911" s="10" t="s">
        <v>8318</v>
      </c>
      <c r="S2911" s="14">
        <f t="shared" si="182"/>
        <v>41968.823611111111</v>
      </c>
      <c r="T2911" s="14">
        <f t="shared" si="183"/>
        <v>41929.266215277778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0"/>
        <v>3.3333333333333335E-3</v>
      </c>
      <c r="P2912" s="6">
        <f t="shared" si="181"/>
        <v>1</v>
      </c>
      <c r="Q2912" t="s">
        <v>8317</v>
      </c>
      <c r="R2912" s="10" t="s">
        <v>8318</v>
      </c>
      <c r="S2912" s="14">
        <f t="shared" si="182"/>
        <v>42167.841284722221</v>
      </c>
      <c r="T2912" s="14">
        <f t="shared" si="183"/>
        <v>42107.841284722221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0"/>
        <v>36.5</v>
      </c>
      <c r="P2913" s="6">
        <f t="shared" si="181"/>
        <v>46.928571428571431</v>
      </c>
      <c r="Q2913" t="s">
        <v>8317</v>
      </c>
      <c r="R2913" s="10" t="s">
        <v>8318</v>
      </c>
      <c r="S2913" s="14">
        <f t="shared" si="182"/>
        <v>42182.768819444449</v>
      </c>
      <c r="T2913" s="14">
        <f t="shared" si="183"/>
        <v>42142.768819444449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0"/>
        <v>14.058171745152354</v>
      </c>
      <c r="P2914" s="6">
        <f t="shared" si="181"/>
        <v>78.07692307692308</v>
      </c>
      <c r="Q2914" t="s">
        <v>8317</v>
      </c>
      <c r="R2914" s="10" t="s">
        <v>8318</v>
      </c>
      <c r="S2914" s="14">
        <f t="shared" si="182"/>
        <v>42384.131643518514</v>
      </c>
      <c r="T2914" s="14">
        <f t="shared" si="183"/>
        <v>42354.131643518514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0"/>
        <v>0.02</v>
      </c>
      <c r="P2915" s="6">
        <f t="shared" si="181"/>
        <v>1</v>
      </c>
      <c r="Q2915" t="s">
        <v>8317</v>
      </c>
      <c r="R2915" s="10" t="s">
        <v>8318</v>
      </c>
      <c r="S2915" s="14">
        <f t="shared" si="182"/>
        <v>41888.922905092593</v>
      </c>
      <c r="T2915" s="14">
        <f t="shared" si="183"/>
        <v>41828.922905092593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0"/>
        <v>4.0000000000000001E-3</v>
      </c>
      <c r="P2916" s="6">
        <f t="shared" si="181"/>
        <v>1</v>
      </c>
      <c r="Q2916" t="s">
        <v>8317</v>
      </c>
      <c r="R2916" s="10" t="s">
        <v>8318</v>
      </c>
      <c r="S2916" s="14">
        <f t="shared" si="182"/>
        <v>42077.865671296298</v>
      </c>
      <c r="T2916" s="14">
        <f t="shared" si="183"/>
        <v>42017.907337962963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0"/>
        <v>61.1</v>
      </c>
      <c r="P2917" s="6">
        <f t="shared" si="181"/>
        <v>203.66666666666666</v>
      </c>
      <c r="Q2917" t="s">
        <v>8317</v>
      </c>
      <c r="R2917" s="10" t="s">
        <v>8318</v>
      </c>
      <c r="S2917" s="14">
        <f t="shared" si="182"/>
        <v>42445.356365740736</v>
      </c>
      <c r="T2917" s="14">
        <f t="shared" si="183"/>
        <v>42415.398032407407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0"/>
        <v>7.8378378378378386</v>
      </c>
      <c r="P2918" s="6">
        <f t="shared" si="181"/>
        <v>20.714285714285715</v>
      </c>
      <c r="Q2918" t="s">
        <v>8317</v>
      </c>
      <c r="R2918" s="10" t="s">
        <v>8318</v>
      </c>
      <c r="S2918" s="14">
        <f t="shared" si="182"/>
        <v>41778.476724537039</v>
      </c>
      <c r="T2918" s="14">
        <f t="shared" si="183"/>
        <v>41755.476724537039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0"/>
        <v>21.85</v>
      </c>
      <c r="P2919" s="6">
        <f t="shared" si="181"/>
        <v>48.555555555555557</v>
      </c>
      <c r="Q2919" t="s">
        <v>8317</v>
      </c>
      <c r="R2919" s="10" t="s">
        <v>8318</v>
      </c>
      <c r="S2919" s="14">
        <f t="shared" si="182"/>
        <v>42263.234340277777</v>
      </c>
      <c r="T2919" s="14">
        <f t="shared" si="183"/>
        <v>42245.234340277777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0"/>
        <v>27.24</v>
      </c>
      <c r="P2920" s="6">
        <f t="shared" si="181"/>
        <v>68.099999999999994</v>
      </c>
      <c r="Q2920" t="s">
        <v>8317</v>
      </c>
      <c r="R2920" s="10" t="s">
        <v>8318</v>
      </c>
      <c r="S2920" s="14">
        <f t="shared" si="182"/>
        <v>42306.629710648151</v>
      </c>
      <c r="T2920" s="14">
        <f t="shared" si="183"/>
        <v>42278.629710648151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0"/>
        <v>8.5</v>
      </c>
      <c r="P2921" s="6">
        <f t="shared" si="181"/>
        <v>8.5</v>
      </c>
      <c r="Q2921" t="s">
        <v>8317</v>
      </c>
      <c r="R2921" s="10" t="s">
        <v>8318</v>
      </c>
      <c r="S2921" s="14">
        <f t="shared" si="182"/>
        <v>41856.61954861111</v>
      </c>
      <c r="T2921" s="14">
        <f t="shared" si="183"/>
        <v>41826.61954861111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0"/>
        <v>26.840000000000003</v>
      </c>
      <c r="P2922" s="6">
        <f t="shared" si="181"/>
        <v>51.615384615384613</v>
      </c>
      <c r="Q2922" t="s">
        <v>8317</v>
      </c>
      <c r="R2922" s="10" t="s">
        <v>8318</v>
      </c>
      <c r="S2922" s="14">
        <f t="shared" si="182"/>
        <v>42088.750810185185</v>
      </c>
      <c r="T2922" s="14">
        <f t="shared" si="183"/>
        <v>42058.792476851857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0"/>
        <v>129</v>
      </c>
      <c r="P2923" s="6">
        <f t="shared" si="181"/>
        <v>43</v>
      </c>
      <c r="Q2923" t="s">
        <v>8317</v>
      </c>
      <c r="R2923" s="10" t="s">
        <v>8359</v>
      </c>
      <c r="S2923" s="14">
        <f t="shared" si="182"/>
        <v>41907.886620370373</v>
      </c>
      <c r="T2923" s="14">
        <f t="shared" si="183"/>
        <v>41877.886620370373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0"/>
        <v>100</v>
      </c>
      <c r="P2924" s="6">
        <f t="shared" si="181"/>
        <v>83.333333333333329</v>
      </c>
      <c r="Q2924" t="s">
        <v>8317</v>
      </c>
      <c r="R2924" s="10" t="s">
        <v>8359</v>
      </c>
      <c r="S2924" s="14">
        <f t="shared" si="182"/>
        <v>42142.874155092592</v>
      </c>
      <c r="T2924" s="14">
        <f t="shared" si="183"/>
        <v>42097.874155092592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0"/>
        <v>100</v>
      </c>
      <c r="P2925" s="6">
        <f t="shared" si="181"/>
        <v>30</v>
      </c>
      <c r="Q2925" t="s">
        <v>8317</v>
      </c>
      <c r="R2925" s="10" t="s">
        <v>8359</v>
      </c>
      <c r="S2925" s="14">
        <f t="shared" si="182"/>
        <v>42028.125</v>
      </c>
      <c r="T2925" s="14">
        <f t="shared" si="183"/>
        <v>42013.15253472222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0"/>
        <v>103.2</v>
      </c>
      <c r="P2926" s="6">
        <f t="shared" si="181"/>
        <v>175.51020408163265</v>
      </c>
      <c r="Q2926" t="s">
        <v>8317</v>
      </c>
      <c r="R2926" s="10" t="s">
        <v>8359</v>
      </c>
      <c r="S2926" s="14">
        <f t="shared" si="182"/>
        <v>42133.165972222225</v>
      </c>
      <c r="T2926" s="14">
        <f t="shared" si="183"/>
        <v>42103.556828703702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0"/>
        <v>102.44597777777777</v>
      </c>
      <c r="P2927" s="6">
        <f t="shared" si="181"/>
        <v>231.66175879396985</v>
      </c>
      <c r="Q2927" t="s">
        <v>8317</v>
      </c>
      <c r="R2927" s="10" t="s">
        <v>8359</v>
      </c>
      <c r="S2927" s="14">
        <f t="shared" si="182"/>
        <v>41893.584120370368</v>
      </c>
      <c r="T2927" s="14">
        <f t="shared" si="183"/>
        <v>41863.584120370368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0"/>
        <v>125</v>
      </c>
      <c r="P2928" s="6">
        <f t="shared" si="181"/>
        <v>75</v>
      </c>
      <c r="Q2928" t="s">
        <v>8317</v>
      </c>
      <c r="R2928" s="10" t="s">
        <v>8359</v>
      </c>
      <c r="S2928" s="14">
        <f t="shared" si="182"/>
        <v>42058.765960648147</v>
      </c>
      <c r="T2928" s="14">
        <f t="shared" si="183"/>
        <v>42044.765960648147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0"/>
        <v>130.83333333333334</v>
      </c>
      <c r="P2929" s="6">
        <f t="shared" si="181"/>
        <v>112.14285714285714</v>
      </c>
      <c r="Q2929" t="s">
        <v>8317</v>
      </c>
      <c r="R2929" s="10" t="s">
        <v>8359</v>
      </c>
      <c r="S2929" s="14">
        <f t="shared" si="182"/>
        <v>41835.208333333336</v>
      </c>
      <c r="T2929" s="14">
        <f t="shared" si="183"/>
        <v>41806.669317129628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0"/>
        <v>100</v>
      </c>
      <c r="P2930" s="6">
        <f t="shared" si="181"/>
        <v>41.666666666666664</v>
      </c>
      <c r="Q2930" t="s">
        <v>8317</v>
      </c>
      <c r="R2930" s="10" t="s">
        <v>8359</v>
      </c>
      <c r="S2930" s="14">
        <f t="shared" si="182"/>
        <v>42433.998217592598</v>
      </c>
      <c r="T2930" s="14">
        <f t="shared" si="183"/>
        <v>42403.998217592598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0"/>
        <v>102.06937499999999</v>
      </c>
      <c r="P2931" s="6">
        <f t="shared" si="181"/>
        <v>255.17343750000001</v>
      </c>
      <c r="Q2931" t="s">
        <v>8317</v>
      </c>
      <c r="R2931" s="10" t="s">
        <v>8359</v>
      </c>
      <c r="S2931" s="14">
        <f t="shared" si="182"/>
        <v>41784.564328703702</v>
      </c>
      <c r="T2931" s="14">
        <f t="shared" si="183"/>
        <v>41754.564328703702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0"/>
        <v>100.92000000000002</v>
      </c>
      <c r="P2932" s="6">
        <f t="shared" si="181"/>
        <v>162.7741935483871</v>
      </c>
      <c r="Q2932" t="s">
        <v>8317</v>
      </c>
      <c r="R2932" s="10" t="s">
        <v>8359</v>
      </c>
      <c r="S2932" s="14">
        <f t="shared" si="182"/>
        <v>42131.584074074075</v>
      </c>
      <c r="T2932" s="14">
        <f t="shared" si="183"/>
        <v>42101.584074074075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0"/>
        <v>106</v>
      </c>
      <c r="P2933" s="6">
        <f t="shared" si="181"/>
        <v>88.333333333333329</v>
      </c>
      <c r="Q2933" t="s">
        <v>8317</v>
      </c>
      <c r="R2933" s="10" t="s">
        <v>8359</v>
      </c>
      <c r="S2933" s="14">
        <f t="shared" si="182"/>
        <v>41897.255555555559</v>
      </c>
      <c r="T2933" s="14">
        <f t="shared" si="183"/>
        <v>41872.291238425925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0"/>
        <v>105.0967741935484</v>
      </c>
      <c r="P2934" s="6">
        <f t="shared" si="181"/>
        <v>85.736842105263165</v>
      </c>
      <c r="Q2934" t="s">
        <v>8317</v>
      </c>
      <c r="R2934" s="10" t="s">
        <v>8359</v>
      </c>
      <c r="S2934" s="14">
        <f t="shared" si="182"/>
        <v>42056.458333333328</v>
      </c>
      <c r="T2934" s="14">
        <f t="shared" si="183"/>
        <v>42025.164780092593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0"/>
        <v>102.76</v>
      </c>
      <c r="P2935" s="6">
        <f t="shared" si="181"/>
        <v>47.574074074074076</v>
      </c>
      <c r="Q2935" t="s">
        <v>8317</v>
      </c>
      <c r="R2935" s="10" t="s">
        <v>8359</v>
      </c>
      <c r="S2935" s="14">
        <f t="shared" si="182"/>
        <v>42525.956631944442</v>
      </c>
      <c r="T2935" s="14">
        <f t="shared" si="183"/>
        <v>42495.956631944442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0"/>
        <v>108</v>
      </c>
      <c r="P2936" s="6">
        <f t="shared" si="181"/>
        <v>72.972972972972968</v>
      </c>
      <c r="Q2936" t="s">
        <v>8317</v>
      </c>
      <c r="R2936" s="10" t="s">
        <v>8359</v>
      </c>
      <c r="S2936" s="14">
        <f t="shared" si="182"/>
        <v>41805.636157407411</v>
      </c>
      <c r="T2936" s="14">
        <f t="shared" si="183"/>
        <v>41775.636157407411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0"/>
        <v>100.88571428571429</v>
      </c>
      <c r="P2937" s="6">
        <f t="shared" si="181"/>
        <v>90.538461538461533</v>
      </c>
      <c r="Q2937" t="s">
        <v>8317</v>
      </c>
      <c r="R2937" s="10" t="s">
        <v>8359</v>
      </c>
      <c r="S2937" s="14">
        <f t="shared" si="182"/>
        <v>42611.708333333328</v>
      </c>
      <c r="T2937" s="14">
        <f t="shared" si="183"/>
        <v>42553.583425925928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0"/>
        <v>128</v>
      </c>
      <c r="P2938" s="6">
        <f t="shared" si="181"/>
        <v>37.647058823529413</v>
      </c>
      <c r="Q2938" t="s">
        <v>8317</v>
      </c>
      <c r="R2938" s="10" t="s">
        <v>8359</v>
      </c>
      <c r="S2938" s="14">
        <f t="shared" si="182"/>
        <v>41925.207638888889</v>
      </c>
      <c r="T2938" s="14">
        <f t="shared" si="183"/>
        <v>41912.650729166664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0"/>
        <v>133.33333333333331</v>
      </c>
      <c r="P2939" s="6">
        <f t="shared" si="181"/>
        <v>36.363636363636367</v>
      </c>
      <c r="Q2939" t="s">
        <v>8317</v>
      </c>
      <c r="R2939" s="10" t="s">
        <v>8359</v>
      </c>
      <c r="S2939" s="14">
        <f t="shared" si="182"/>
        <v>41833.457326388889</v>
      </c>
      <c r="T2939" s="14">
        <f t="shared" si="183"/>
        <v>41803.457326388889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0"/>
        <v>101.375</v>
      </c>
      <c r="P2940" s="6">
        <f t="shared" si="181"/>
        <v>126.71875</v>
      </c>
      <c r="Q2940" t="s">
        <v>8317</v>
      </c>
      <c r="R2940" s="10" t="s">
        <v>8359</v>
      </c>
      <c r="S2940" s="14">
        <f t="shared" si="182"/>
        <v>42034.703865740739</v>
      </c>
      <c r="T2940" s="14">
        <f t="shared" si="183"/>
        <v>42004.703865740739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0"/>
        <v>102.875</v>
      </c>
      <c r="P2941" s="6">
        <f t="shared" si="181"/>
        <v>329.2</v>
      </c>
      <c r="Q2941" t="s">
        <v>8317</v>
      </c>
      <c r="R2941" s="10" t="s">
        <v>8359</v>
      </c>
      <c r="S2941" s="14">
        <f t="shared" si="182"/>
        <v>41879.041666666664</v>
      </c>
      <c r="T2941" s="14">
        <f t="shared" si="183"/>
        <v>41845.809166666666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0"/>
        <v>107.24000000000001</v>
      </c>
      <c r="P2942" s="6">
        <f t="shared" si="181"/>
        <v>81.242424242424249</v>
      </c>
      <c r="Q2942" t="s">
        <v>8317</v>
      </c>
      <c r="R2942" s="10" t="s">
        <v>8359</v>
      </c>
      <c r="S2942" s="14">
        <f t="shared" si="182"/>
        <v>42022.773356481484</v>
      </c>
      <c r="T2942" s="14">
        <f t="shared" si="183"/>
        <v>41982.773356481484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0"/>
        <v>4.0000000000000001E-3</v>
      </c>
      <c r="P2943" s="6">
        <f t="shared" si="181"/>
        <v>1</v>
      </c>
      <c r="Q2943" t="s">
        <v>8317</v>
      </c>
      <c r="R2943" s="10" t="s">
        <v>8357</v>
      </c>
      <c r="S2943" s="14">
        <f t="shared" si="182"/>
        <v>42064.960127314815</v>
      </c>
      <c r="T2943" s="14">
        <f t="shared" si="183"/>
        <v>42034.960127314815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0"/>
        <v>20.424999999999997</v>
      </c>
      <c r="P2944" s="6">
        <f t="shared" si="181"/>
        <v>202.22772277227722</v>
      </c>
      <c r="Q2944" t="s">
        <v>8317</v>
      </c>
      <c r="R2944" s="10" t="s">
        <v>8357</v>
      </c>
      <c r="S2944" s="14">
        <f t="shared" si="182"/>
        <v>42354.845833333333</v>
      </c>
      <c r="T2944" s="14">
        <f t="shared" si="183"/>
        <v>42334.803923611107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0"/>
        <v>0</v>
      </c>
      <c r="P2945" s="6" t="e">
        <f t="shared" si="181"/>
        <v>#DIV/0!</v>
      </c>
      <c r="Q2945" t="s">
        <v>8317</v>
      </c>
      <c r="R2945" s="10" t="s">
        <v>8357</v>
      </c>
      <c r="S2945" s="14">
        <f t="shared" si="182"/>
        <v>42107.129398148143</v>
      </c>
      <c r="T2945" s="14">
        <f t="shared" si="183"/>
        <v>42077.129398148143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ref="O2946:O3009" si="184">E2946/D2946*100</f>
        <v>1</v>
      </c>
      <c r="P2946" s="6">
        <f t="shared" ref="P2946:P3009" si="185">AVERAGE(E2946/L2946)</f>
        <v>100</v>
      </c>
      <c r="Q2946" t="s">
        <v>8317</v>
      </c>
      <c r="R2946" s="10" t="s">
        <v>8357</v>
      </c>
      <c r="S2946" s="14">
        <f t="shared" ref="S2946:S3009" si="186">(((I2946/60)/60)/24)+DATE(1970,1,1)</f>
        <v>42162.9143287037</v>
      </c>
      <c r="T2946" s="14">
        <f t="shared" ref="T2946:T3009" si="187">(((J2946/60)/60)/24)+DATE(1970,1,1)</f>
        <v>42132.9143287037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si="184"/>
        <v>0</v>
      </c>
      <c r="P2947" s="6" t="e">
        <f t="shared" si="185"/>
        <v>#DIV/0!</v>
      </c>
      <c r="Q2947" t="s">
        <v>8317</v>
      </c>
      <c r="R2947" s="10" t="s">
        <v>8357</v>
      </c>
      <c r="S2947" s="14">
        <f t="shared" si="186"/>
        <v>42148.139583333337</v>
      </c>
      <c r="T2947" s="14">
        <f t="shared" si="187"/>
        <v>42118.139583333337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4"/>
        <v>0.1</v>
      </c>
      <c r="P2948" s="6">
        <f t="shared" si="185"/>
        <v>1</v>
      </c>
      <c r="Q2948" t="s">
        <v>8317</v>
      </c>
      <c r="R2948" s="10" t="s">
        <v>8357</v>
      </c>
      <c r="S2948" s="14">
        <f t="shared" si="186"/>
        <v>42597.531157407408</v>
      </c>
      <c r="T2948" s="14">
        <f t="shared" si="187"/>
        <v>42567.531157407408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4"/>
        <v>4.2880000000000003</v>
      </c>
      <c r="P2949" s="6">
        <f t="shared" si="185"/>
        <v>82.461538461538467</v>
      </c>
      <c r="Q2949" t="s">
        <v>8317</v>
      </c>
      <c r="R2949" s="10" t="s">
        <v>8357</v>
      </c>
      <c r="S2949" s="14">
        <f t="shared" si="186"/>
        <v>42698.715972222228</v>
      </c>
      <c r="T2949" s="14">
        <f t="shared" si="187"/>
        <v>42649.562118055561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4"/>
        <v>4.8000000000000004E-3</v>
      </c>
      <c r="P2950" s="6">
        <f t="shared" si="185"/>
        <v>2.6666666666666665</v>
      </c>
      <c r="Q2950" t="s">
        <v>8317</v>
      </c>
      <c r="R2950" s="10" t="s">
        <v>8357</v>
      </c>
      <c r="S2950" s="14">
        <f t="shared" si="186"/>
        <v>42157.649224537032</v>
      </c>
      <c r="T2950" s="14">
        <f t="shared" si="187"/>
        <v>42097.649224537032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4"/>
        <v>2.5</v>
      </c>
      <c r="P2951" s="6">
        <f t="shared" si="185"/>
        <v>12.5</v>
      </c>
      <c r="Q2951" t="s">
        <v>8317</v>
      </c>
      <c r="R2951" s="10" t="s">
        <v>8357</v>
      </c>
      <c r="S2951" s="14">
        <f t="shared" si="186"/>
        <v>42327.864780092597</v>
      </c>
      <c r="T2951" s="14">
        <f t="shared" si="187"/>
        <v>42297.823113425926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4"/>
        <v>0</v>
      </c>
      <c r="P2952" s="6" t="e">
        <f t="shared" si="185"/>
        <v>#DIV/0!</v>
      </c>
      <c r="Q2952" t="s">
        <v>8317</v>
      </c>
      <c r="R2952" s="10" t="s">
        <v>8357</v>
      </c>
      <c r="S2952" s="14">
        <f t="shared" si="186"/>
        <v>42392.36518518519</v>
      </c>
      <c r="T2952" s="14">
        <f t="shared" si="187"/>
        <v>42362.36518518519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4"/>
        <v>2.1919999999999997</v>
      </c>
      <c r="P2953" s="6">
        <f t="shared" si="185"/>
        <v>18.896551724137932</v>
      </c>
      <c r="Q2953" t="s">
        <v>8317</v>
      </c>
      <c r="R2953" s="10" t="s">
        <v>8357</v>
      </c>
      <c r="S2953" s="14">
        <f t="shared" si="186"/>
        <v>41917.802928240737</v>
      </c>
      <c r="T2953" s="14">
        <f t="shared" si="187"/>
        <v>41872.802928240737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4"/>
        <v>8.0250000000000004</v>
      </c>
      <c r="P2954" s="6">
        <f t="shared" si="185"/>
        <v>200.625</v>
      </c>
      <c r="Q2954" t="s">
        <v>8317</v>
      </c>
      <c r="R2954" s="10" t="s">
        <v>8357</v>
      </c>
      <c r="S2954" s="14">
        <f t="shared" si="186"/>
        <v>42660.166666666672</v>
      </c>
      <c r="T2954" s="14">
        <f t="shared" si="187"/>
        <v>42628.690266203703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4"/>
        <v>0.15125</v>
      </c>
      <c r="P2955" s="6">
        <f t="shared" si="185"/>
        <v>201.66666666666666</v>
      </c>
      <c r="Q2955" t="s">
        <v>8317</v>
      </c>
      <c r="R2955" s="10" t="s">
        <v>8357</v>
      </c>
      <c r="S2955" s="14">
        <f t="shared" si="186"/>
        <v>42285.791909722218</v>
      </c>
      <c r="T2955" s="14">
        <f t="shared" si="187"/>
        <v>42255.791909722218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4"/>
        <v>0</v>
      </c>
      <c r="P2956" s="6" t="e">
        <f t="shared" si="185"/>
        <v>#DIV/0!</v>
      </c>
      <c r="Q2956" t="s">
        <v>8317</v>
      </c>
      <c r="R2956" s="10" t="s">
        <v>8357</v>
      </c>
      <c r="S2956" s="14">
        <f t="shared" si="186"/>
        <v>42810.541701388895</v>
      </c>
      <c r="T2956" s="14">
        <f t="shared" si="187"/>
        <v>42790.583368055552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4"/>
        <v>59.583333333333336</v>
      </c>
      <c r="P2957" s="6">
        <f t="shared" si="185"/>
        <v>65</v>
      </c>
      <c r="Q2957" t="s">
        <v>8317</v>
      </c>
      <c r="R2957" s="10" t="s">
        <v>8357</v>
      </c>
      <c r="S2957" s="14">
        <f t="shared" si="186"/>
        <v>42171.741307870368</v>
      </c>
      <c r="T2957" s="14">
        <f t="shared" si="187"/>
        <v>42141.741307870368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4"/>
        <v>16.734177215189874</v>
      </c>
      <c r="P2958" s="6">
        <f t="shared" si="185"/>
        <v>66.099999999999994</v>
      </c>
      <c r="Q2958" t="s">
        <v>8317</v>
      </c>
      <c r="R2958" s="10" t="s">
        <v>8357</v>
      </c>
      <c r="S2958" s="14">
        <f t="shared" si="186"/>
        <v>42494.958912037036</v>
      </c>
      <c r="T2958" s="14">
        <f t="shared" si="187"/>
        <v>42464.958912037036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4"/>
        <v>1.8666666666666669</v>
      </c>
      <c r="P2959" s="6">
        <f t="shared" si="185"/>
        <v>93.333333333333329</v>
      </c>
      <c r="Q2959" t="s">
        <v>8317</v>
      </c>
      <c r="R2959" s="10" t="s">
        <v>8357</v>
      </c>
      <c r="S2959" s="14">
        <f t="shared" si="186"/>
        <v>42090.969583333332</v>
      </c>
      <c r="T2959" s="14">
        <f t="shared" si="187"/>
        <v>42031.011249999996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4"/>
        <v>0</v>
      </c>
      <c r="P2960" s="6" t="e">
        <f t="shared" si="185"/>
        <v>#DIV/0!</v>
      </c>
      <c r="Q2960" t="s">
        <v>8317</v>
      </c>
      <c r="R2960" s="10" t="s">
        <v>8357</v>
      </c>
      <c r="S2960" s="14">
        <f t="shared" si="186"/>
        <v>42498.73746527778</v>
      </c>
      <c r="T2960" s="14">
        <f t="shared" si="187"/>
        <v>42438.779131944444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4"/>
        <v>0</v>
      </c>
      <c r="P2961" s="6" t="e">
        <f t="shared" si="185"/>
        <v>#DIV/0!</v>
      </c>
      <c r="Q2961" t="s">
        <v>8317</v>
      </c>
      <c r="R2961" s="10" t="s">
        <v>8357</v>
      </c>
      <c r="S2961" s="14">
        <f t="shared" si="186"/>
        <v>42528.008391203708</v>
      </c>
      <c r="T2961" s="14">
        <f t="shared" si="187"/>
        <v>42498.008391203708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4"/>
        <v>0</v>
      </c>
      <c r="P2962" s="6" t="e">
        <f t="shared" si="185"/>
        <v>#DIV/0!</v>
      </c>
      <c r="Q2962" t="s">
        <v>8317</v>
      </c>
      <c r="R2962" s="10" t="s">
        <v>8357</v>
      </c>
      <c r="S2962" s="14">
        <f t="shared" si="186"/>
        <v>41893.757210648146</v>
      </c>
      <c r="T2962" s="14">
        <f t="shared" si="187"/>
        <v>41863.757210648146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4"/>
        <v>109.62</v>
      </c>
      <c r="P2963" s="6">
        <f t="shared" si="185"/>
        <v>50.75</v>
      </c>
      <c r="Q2963" t="s">
        <v>8317</v>
      </c>
      <c r="R2963" s="10" t="s">
        <v>8318</v>
      </c>
      <c r="S2963" s="14">
        <f t="shared" si="186"/>
        <v>42089.166666666672</v>
      </c>
      <c r="T2963" s="14">
        <f t="shared" si="187"/>
        <v>42061.212488425925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4"/>
        <v>121.8</v>
      </c>
      <c r="P2964" s="6">
        <f t="shared" si="185"/>
        <v>60.9</v>
      </c>
      <c r="Q2964" t="s">
        <v>8317</v>
      </c>
      <c r="R2964" s="10" t="s">
        <v>8318</v>
      </c>
      <c r="S2964" s="14">
        <f t="shared" si="186"/>
        <v>42064.290972222225</v>
      </c>
      <c r="T2964" s="14">
        <f t="shared" si="187"/>
        <v>42036.24428240741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4"/>
        <v>106.85</v>
      </c>
      <c r="P2965" s="6">
        <f t="shared" si="185"/>
        <v>109.03061224489795</v>
      </c>
      <c r="Q2965" t="s">
        <v>8317</v>
      </c>
      <c r="R2965" s="10" t="s">
        <v>8318</v>
      </c>
      <c r="S2965" s="14">
        <f t="shared" si="186"/>
        <v>42187.470185185186</v>
      </c>
      <c r="T2965" s="14">
        <f t="shared" si="187"/>
        <v>42157.470185185186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4"/>
        <v>100.71379999999999</v>
      </c>
      <c r="P2966" s="6">
        <f t="shared" si="185"/>
        <v>25.692295918367346</v>
      </c>
      <c r="Q2966" t="s">
        <v>8317</v>
      </c>
      <c r="R2966" s="10" t="s">
        <v>8318</v>
      </c>
      <c r="S2966" s="14">
        <f t="shared" si="186"/>
        <v>41857.897222222222</v>
      </c>
      <c r="T2966" s="14">
        <f t="shared" si="187"/>
        <v>41827.909942129627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4"/>
        <v>109.00000000000001</v>
      </c>
      <c r="P2967" s="6">
        <f t="shared" si="185"/>
        <v>41.92307692307692</v>
      </c>
      <c r="Q2967" t="s">
        <v>8317</v>
      </c>
      <c r="R2967" s="10" t="s">
        <v>8318</v>
      </c>
      <c r="S2967" s="14">
        <f t="shared" si="186"/>
        <v>42192.729548611111</v>
      </c>
      <c r="T2967" s="14">
        <f t="shared" si="187"/>
        <v>42162.729548611111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4"/>
        <v>113.63000000000001</v>
      </c>
      <c r="P2968" s="6">
        <f t="shared" si="185"/>
        <v>88.7734375</v>
      </c>
      <c r="Q2968" t="s">
        <v>8317</v>
      </c>
      <c r="R2968" s="10" t="s">
        <v>8318</v>
      </c>
      <c r="S2968" s="14">
        <f t="shared" si="186"/>
        <v>42263.738564814819</v>
      </c>
      <c r="T2968" s="14">
        <f t="shared" si="187"/>
        <v>42233.738564814819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4"/>
        <v>113.92</v>
      </c>
      <c r="P2969" s="6">
        <f t="shared" si="185"/>
        <v>80.225352112676063</v>
      </c>
      <c r="Q2969" t="s">
        <v>8317</v>
      </c>
      <c r="R2969" s="10" t="s">
        <v>8318</v>
      </c>
      <c r="S2969" s="14">
        <f t="shared" si="186"/>
        <v>42072.156157407408</v>
      </c>
      <c r="T2969" s="14">
        <f t="shared" si="187"/>
        <v>42042.197824074072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4"/>
        <v>106</v>
      </c>
      <c r="P2970" s="6">
        <f t="shared" si="185"/>
        <v>78.936170212765958</v>
      </c>
      <c r="Q2970" t="s">
        <v>8317</v>
      </c>
      <c r="R2970" s="10" t="s">
        <v>8318</v>
      </c>
      <c r="S2970" s="14">
        <f t="shared" si="186"/>
        <v>42599.165972222225</v>
      </c>
      <c r="T2970" s="14">
        <f t="shared" si="187"/>
        <v>42585.523842592593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4"/>
        <v>162.5</v>
      </c>
      <c r="P2971" s="6">
        <f t="shared" si="185"/>
        <v>95.588235294117652</v>
      </c>
      <c r="Q2971" t="s">
        <v>8317</v>
      </c>
      <c r="R2971" s="10" t="s">
        <v>8318</v>
      </c>
      <c r="S2971" s="14">
        <f t="shared" si="186"/>
        <v>42127.952083333337</v>
      </c>
      <c r="T2971" s="14">
        <f t="shared" si="187"/>
        <v>42097.786493055552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4"/>
        <v>106</v>
      </c>
      <c r="P2972" s="6">
        <f t="shared" si="185"/>
        <v>69.890109890109883</v>
      </c>
      <c r="Q2972" t="s">
        <v>8317</v>
      </c>
      <c r="R2972" s="10" t="s">
        <v>8318</v>
      </c>
      <c r="S2972" s="14">
        <f t="shared" si="186"/>
        <v>41838.669571759259</v>
      </c>
      <c r="T2972" s="14">
        <f t="shared" si="187"/>
        <v>41808.669571759259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4"/>
        <v>100.15624999999999</v>
      </c>
      <c r="P2973" s="6">
        <f t="shared" si="185"/>
        <v>74.534883720930239</v>
      </c>
      <c r="Q2973" t="s">
        <v>8317</v>
      </c>
      <c r="R2973" s="10" t="s">
        <v>8318</v>
      </c>
      <c r="S2973" s="14">
        <f t="shared" si="186"/>
        <v>41882.658310185187</v>
      </c>
      <c r="T2973" s="14">
        <f t="shared" si="187"/>
        <v>41852.658310185187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4"/>
        <v>105.35000000000001</v>
      </c>
      <c r="P2974" s="6">
        <f t="shared" si="185"/>
        <v>123.94117647058823</v>
      </c>
      <c r="Q2974" t="s">
        <v>8317</v>
      </c>
      <c r="R2974" s="10" t="s">
        <v>8318</v>
      </c>
      <c r="S2974" s="14">
        <f t="shared" si="186"/>
        <v>42709.041666666672</v>
      </c>
      <c r="T2974" s="14">
        <f t="shared" si="187"/>
        <v>42694.110185185185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4"/>
        <v>174.8</v>
      </c>
      <c r="P2975" s="6">
        <f t="shared" si="185"/>
        <v>264.84848484848487</v>
      </c>
      <c r="Q2975" t="s">
        <v>8317</v>
      </c>
      <c r="R2975" s="10" t="s">
        <v>8318</v>
      </c>
      <c r="S2975" s="14">
        <f t="shared" si="186"/>
        <v>42370.166666666672</v>
      </c>
      <c r="T2975" s="14">
        <f t="shared" si="187"/>
        <v>42341.818379629629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4"/>
        <v>102</v>
      </c>
      <c r="P2976" s="6">
        <f t="shared" si="185"/>
        <v>58.620689655172413</v>
      </c>
      <c r="Q2976" t="s">
        <v>8317</v>
      </c>
      <c r="R2976" s="10" t="s">
        <v>8318</v>
      </c>
      <c r="S2976" s="14">
        <f t="shared" si="186"/>
        <v>41908.065972222219</v>
      </c>
      <c r="T2976" s="14">
        <f t="shared" si="187"/>
        <v>41880.061006944445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4"/>
        <v>100.125</v>
      </c>
      <c r="P2977" s="6">
        <f t="shared" si="185"/>
        <v>70.884955752212392</v>
      </c>
      <c r="Q2977" t="s">
        <v>8317</v>
      </c>
      <c r="R2977" s="10" t="s">
        <v>8318</v>
      </c>
      <c r="S2977" s="14">
        <f t="shared" si="186"/>
        <v>41970.125</v>
      </c>
      <c r="T2977" s="14">
        <f t="shared" si="187"/>
        <v>41941.683865740742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4"/>
        <v>171.42857142857142</v>
      </c>
      <c r="P2978" s="6">
        <f t="shared" si="185"/>
        <v>8.5714285714285712</v>
      </c>
      <c r="Q2978" t="s">
        <v>8317</v>
      </c>
      <c r="R2978" s="10" t="s">
        <v>8318</v>
      </c>
      <c r="S2978" s="14">
        <f t="shared" si="186"/>
        <v>42442.5</v>
      </c>
      <c r="T2978" s="14">
        <f t="shared" si="187"/>
        <v>42425.730671296296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4"/>
        <v>113.56666666666666</v>
      </c>
      <c r="P2979" s="6">
        <f t="shared" si="185"/>
        <v>113.56666666666666</v>
      </c>
      <c r="Q2979" t="s">
        <v>8317</v>
      </c>
      <c r="R2979" s="10" t="s">
        <v>8318</v>
      </c>
      <c r="S2979" s="14">
        <f t="shared" si="186"/>
        <v>42086.093055555553</v>
      </c>
      <c r="T2979" s="14">
        <f t="shared" si="187"/>
        <v>42026.88118055556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4"/>
        <v>129.46666666666667</v>
      </c>
      <c r="P2980" s="6">
        <f t="shared" si="185"/>
        <v>60.6875</v>
      </c>
      <c r="Q2980" t="s">
        <v>8317</v>
      </c>
      <c r="R2980" s="10" t="s">
        <v>8318</v>
      </c>
      <c r="S2980" s="14">
        <f t="shared" si="186"/>
        <v>41932.249305555553</v>
      </c>
      <c r="T2980" s="14">
        <f t="shared" si="187"/>
        <v>41922.640590277777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4"/>
        <v>101.4</v>
      </c>
      <c r="P2981" s="6">
        <f t="shared" si="185"/>
        <v>110.21739130434783</v>
      </c>
      <c r="Q2981" t="s">
        <v>8317</v>
      </c>
      <c r="R2981" s="10" t="s">
        <v>8318</v>
      </c>
      <c r="S2981" s="14">
        <f t="shared" si="186"/>
        <v>42010.25</v>
      </c>
      <c r="T2981" s="14">
        <f t="shared" si="187"/>
        <v>41993.824340277773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4"/>
        <v>109.16666666666666</v>
      </c>
      <c r="P2982" s="6">
        <f t="shared" si="185"/>
        <v>136.45833333333334</v>
      </c>
      <c r="Q2982" t="s">
        <v>8317</v>
      </c>
      <c r="R2982" s="10" t="s">
        <v>8318</v>
      </c>
      <c r="S2982" s="14">
        <f t="shared" si="186"/>
        <v>42240.083333333328</v>
      </c>
      <c r="T2982" s="14">
        <f t="shared" si="187"/>
        <v>42219.915856481486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4"/>
        <v>128.92500000000001</v>
      </c>
      <c r="P2983" s="6">
        <f t="shared" si="185"/>
        <v>53.164948453608247</v>
      </c>
      <c r="Q2983" t="s">
        <v>8317</v>
      </c>
      <c r="R2983" s="10" t="s">
        <v>8357</v>
      </c>
      <c r="S2983" s="14">
        <f t="shared" si="186"/>
        <v>42270.559675925921</v>
      </c>
      <c r="T2983" s="14">
        <f t="shared" si="187"/>
        <v>42225.559675925921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4"/>
        <v>102.06</v>
      </c>
      <c r="P2984" s="6">
        <f t="shared" si="185"/>
        <v>86.491525423728817</v>
      </c>
      <c r="Q2984" t="s">
        <v>8317</v>
      </c>
      <c r="R2984" s="10" t="s">
        <v>8357</v>
      </c>
      <c r="S2984" s="14">
        <f t="shared" si="186"/>
        <v>42411.686840277776</v>
      </c>
      <c r="T2984" s="14">
        <f t="shared" si="187"/>
        <v>42381.686840277776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4"/>
        <v>146.53957758620692</v>
      </c>
      <c r="P2985" s="6">
        <f t="shared" si="185"/>
        <v>155.23827397260274</v>
      </c>
      <c r="Q2985" t="s">
        <v>8317</v>
      </c>
      <c r="R2985" s="10" t="s">
        <v>8357</v>
      </c>
      <c r="S2985" s="14">
        <f t="shared" si="186"/>
        <v>41954.674027777779</v>
      </c>
      <c r="T2985" s="14">
        <f t="shared" si="187"/>
        <v>41894.632361111115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4"/>
        <v>100.352</v>
      </c>
      <c r="P2986" s="6">
        <f t="shared" si="185"/>
        <v>115.08256880733946</v>
      </c>
      <c r="Q2986" t="s">
        <v>8317</v>
      </c>
      <c r="R2986" s="10" t="s">
        <v>8357</v>
      </c>
      <c r="S2986" s="14">
        <f t="shared" si="186"/>
        <v>42606.278715277775</v>
      </c>
      <c r="T2986" s="14">
        <f t="shared" si="187"/>
        <v>42576.278715277775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4"/>
        <v>121.64999999999999</v>
      </c>
      <c r="P2987" s="6">
        <f t="shared" si="185"/>
        <v>109.5945945945946</v>
      </c>
      <c r="Q2987" t="s">
        <v>8317</v>
      </c>
      <c r="R2987" s="10" t="s">
        <v>8357</v>
      </c>
      <c r="S2987" s="14">
        <f t="shared" si="186"/>
        <v>42674.166666666672</v>
      </c>
      <c r="T2987" s="14">
        <f t="shared" si="187"/>
        <v>42654.973703703698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4"/>
        <v>105.5</v>
      </c>
      <c r="P2988" s="6">
        <f t="shared" si="185"/>
        <v>45.214285714285715</v>
      </c>
      <c r="Q2988" t="s">
        <v>8317</v>
      </c>
      <c r="R2988" s="10" t="s">
        <v>8357</v>
      </c>
      <c r="S2988" s="14">
        <f t="shared" si="186"/>
        <v>42491.458402777775</v>
      </c>
      <c r="T2988" s="14">
        <f t="shared" si="187"/>
        <v>42431.500069444446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4"/>
        <v>110.4008</v>
      </c>
      <c r="P2989" s="6">
        <f t="shared" si="185"/>
        <v>104.15169811320754</v>
      </c>
      <c r="Q2989" t="s">
        <v>8317</v>
      </c>
      <c r="R2989" s="10" t="s">
        <v>8357</v>
      </c>
      <c r="S2989" s="14">
        <f t="shared" si="186"/>
        <v>42656</v>
      </c>
      <c r="T2989" s="14">
        <f t="shared" si="187"/>
        <v>42627.307303240741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4"/>
        <v>100</v>
      </c>
      <c r="P2990" s="6">
        <f t="shared" si="185"/>
        <v>35.714285714285715</v>
      </c>
      <c r="Q2990" t="s">
        <v>8317</v>
      </c>
      <c r="R2990" s="10" t="s">
        <v>8357</v>
      </c>
      <c r="S2990" s="14">
        <f t="shared" si="186"/>
        <v>42541.362048611118</v>
      </c>
      <c r="T2990" s="14">
        <f t="shared" si="187"/>
        <v>42511.362048611118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4"/>
        <v>176.535</v>
      </c>
      <c r="P2991" s="6">
        <f t="shared" si="185"/>
        <v>96.997252747252745</v>
      </c>
      <c r="Q2991" t="s">
        <v>8317</v>
      </c>
      <c r="R2991" s="10" t="s">
        <v>8357</v>
      </c>
      <c r="S2991" s="14">
        <f t="shared" si="186"/>
        <v>42359.207638888889</v>
      </c>
      <c r="T2991" s="14">
        <f t="shared" si="187"/>
        <v>42337.02039351852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4"/>
        <v>100</v>
      </c>
      <c r="P2992" s="6">
        <f t="shared" si="185"/>
        <v>370.37037037037038</v>
      </c>
      <c r="Q2992" t="s">
        <v>8317</v>
      </c>
      <c r="R2992" s="10" t="s">
        <v>8357</v>
      </c>
      <c r="S2992" s="14">
        <f t="shared" si="186"/>
        <v>42376.57430555555</v>
      </c>
      <c r="T2992" s="14">
        <f t="shared" si="187"/>
        <v>42341.57430555555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4"/>
        <v>103.29411764705883</v>
      </c>
      <c r="P2993" s="6">
        <f t="shared" si="185"/>
        <v>94.408602150537632</v>
      </c>
      <c r="Q2993" t="s">
        <v>8317</v>
      </c>
      <c r="R2993" s="10" t="s">
        <v>8357</v>
      </c>
      <c r="S2993" s="14">
        <f t="shared" si="186"/>
        <v>42762.837152777778</v>
      </c>
      <c r="T2993" s="14">
        <f t="shared" si="187"/>
        <v>42740.837152777778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4"/>
        <v>104.5</v>
      </c>
      <c r="P2994" s="6">
        <f t="shared" si="185"/>
        <v>48.984375</v>
      </c>
      <c r="Q2994" t="s">
        <v>8317</v>
      </c>
      <c r="R2994" s="10" t="s">
        <v>8357</v>
      </c>
      <c r="S2994" s="14">
        <f t="shared" si="186"/>
        <v>42652.767476851848</v>
      </c>
      <c r="T2994" s="14">
        <f t="shared" si="187"/>
        <v>42622.767476851848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4"/>
        <v>100.29999999999998</v>
      </c>
      <c r="P2995" s="6">
        <f t="shared" si="185"/>
        <v>45.590909090909093</v>
      </c>
      <c r="Q2995" t="s">
        <v>8317</v>
      </c>
      <c r="R2995" s="10" t="s">
        <v>8357</v>
      </c>
      <c r="S2995" s="14">
        <f t="shared" si="186"/>
        <v>42420.838738425926</v>
      </c>
      <c r="T2995" s="14">
        <f t="shared" si="187"/>
        <v>42390.838738425926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4"/>
        <v>457.74666666666673</v>
      </c>
      <c r="P2996" s="6">
        <f t="shared" si="185"/>
        <v>23.275254237288134</v>
      </c>
      <c r="Q2996" t="s">
        <v>8317</v>
      </c>
      <c r="R2996" s="10" t="s">
        <v>8357</v>
      </c>
      <c r="S2996" s="14">
        <f t="shared" si="186"/>
        <v>41915.478842592594</v>
      </c>
      <c r="T2996" s="14">
        <f t="shared" si="187"/>
        <v>41885.478842592594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4"/>
        <v>104.96000000000001</v>
      </c>
      <c r="P2997" s="6">
        <f t="shared" si="185"/>
        <v>63.2289156626506</v>
      </c>
      <c r="Q2997" t="s">
        <v>8317</v>
      </c>
      <c r="R2997" s="10" t="s">
        <v>8357</v>
      </c>
      <c r="S2997" s="14">
        <f t="shared" si="186"/>
        <v>42754.665173611109</v>
      </c>
      <c r="T2997" s="14">
        <f t="shared" si="187"/>
        <v>42724.665173611109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4"/>
        <v>171.94285714285715</v>
      </c>
      <c r="P2998" s="6">
        <f t="shared" si="185"/>
        <v>153.5204081632653</v>
      </c>
      <c r="Q2998" t="s">
        <v>8317</v>
      </c>
      <c r="R2998" s="10" t="s">
        <v>8357</v>
      </c>
      <c r="S2998" s="14">
        <f t="shared" si="186"/>
        <v>42150.912500000006</v>
      </c>
      <c r="T2998" s="14">
        <f t="shared" si="187"/>
        <v>42090.912500000006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4"/>
        <v>103.73000000000002</v>
      </c>
      <c r="P2999" s="6">
        <f t="shared" si="185"/>
        <v>90.2</v>
      </c>
      <c r="Q2999" t="s">
        <v>8317</v>
      </c>
      <c r="R2999" s="10" t="s">
        <v>8357</v>
      </c>
      <c r="S2999" s="14">
        <f t="shared" si="186"/>
        <v>42793.207638888889</v>
      </c>
      <c r="T2999" s="14">
        <f t="shared" si="187"/>
        <v>42775.733715277776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4"/>
        <v>103.029</v>
      </c>
      <c r="P3000" s="6">
        <f t="shared" si="185"/>
        <v>118.97113163972287</v>
      </c>
      <c r="Q3000" t="s">
        <v>8317</v>
      </c>
      <c r="R3000" s="10" t="s">
        <v>8357</v>
      </c>
      <c r="S3000" s="14">
        <f t="shared" si="186"/>
        <v>41806.184027777781</v>
      </c>
      <c r="T3000" s="14">
        <f t="shared" si="187"/>
        <v>41778.193622685183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4"/>
        <v>118.88888888888889</v>
      </c>
      <c r="P3001" s="6">
        <f t="shared" si="185"/>
        <v>80.25</v>
      </c>
      <c r="Q3001" t="s">
        <v>8317</v>
      </c>
      <c r="R3001" s="10" t="s">
        <v>8357</v>
      </c>
      <c r="S3001" s="14">
        <f t="shared" si="186"/>
        <v>42795.083333333328</v>
      </c>
      <c r="T3001" s="14">
        <f t="shared" si="187"/>
        <v>42780.740277777775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4"/>
        <v>100</v>
      </c>
      <c r="P3002" s="6">
        <f t="shared" si="185"/>
        <v>62.5</v>
      </c>
      <c r="Q3002" t="s">
        <v>8317</v>
      </c>
      <c r="R3002" s="10" t="s">
        <v>8357</v>
      </c>
      <c r="S3002" s="14">
        <f t="shared" si="186"/>
        <v>42766.75</v>
      </c>
      <c r="T3002" s="14">
        <f t="shared" si="187"/>
        <v>42752.827199074076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4"/>
        <v>318.69988910451895</v>
      </c>
      <c r="P3003" s="6">
        <f t="shared" si="185"/>
        <v>131.37719999999999</v>
      </c>
      <c r="Q3003" t="s">
        <v>8317</v>
      </c>
      <c r="R3003" s="10" t="s">
        <v>8357</v>
      </c>
      <c r="S3003" s="14">
        <f t="shared" si="186"/>
        <v>42564.895625000005</v>
      </c>
      <c r="T3003" s="14">
        <f t="shared" si="187"/>
        <v>42534.895625000005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4"/>
        <v>108.50614285714286</v>
      </c>
      <c r="P3004" s="6">
        <f t="shared" si="185"/>
        <v>73.032980769230775</v>
      </c>
      <c r="Q3004" t="s">
        <v>8317</v>
      </c>
      <c r="R3004" s="10" t="s">
        <v>8357</v>
      </c>
      <c r="S3004" s="14">
        <f t="shared" si="186"/>
        <v>41269.83625</v>
      </c>
      <c r="T3004" s="14">
        <f t="shared" si="187"/>
        <v>41239.83625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4"/>
        <v>101.16666666666667</v>
      </c>
      <c r="P3005" s="6">
        <f t="shared" si="185"/>
        <v>178.52941176470588</v>
      </c>
      <c r="Q3005" t="s">
        <v>8317</v>
      </c>
      <c r="R3005" s="10" t="s">
        <v>8357</v>
      </c>
      <c r="S3005" s="14">
        <f t="shared" si="186"/>
        <v>42430.249305555553</v>
      </c>
      <c r="T3005" s="14">
        <f t="shared" si="187"/>
        <v>42398.849259259259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4"/>
        <v>112.815</v>
      </c>
      <c r="P3006" s="6">
        <f t="shared" si="185"/>
        <v>162.90974729241879</v>
      </c>
      <c r="Q3006" t="s">
        <v>8317</v>
      </c>
      <c r="R3006" s="10" t="s">
        <v>8357</v>
      </c>
      <c r="S3006" s="14">
        <f t="shared" si="186"/>
        <v>41958.922731481478</v>
      </c>
      <c r="T3006" s="14">
        <f t="shared" si="187"/>
        <v>41928.881064814814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4"/>
        <v>120.49622641509434</v>
      </c>
      <c r="P3007" s="6">
        <f t="shared" si="185"/>
        <v>108.24237288135593</v>
      </c>
      <c r="Q3007" t="s">
        <v>8317</v>
      </c>
      <c r="R3007" s="10" t="s">
        <v>8357</v>
      </c>
      <c r="S3007" s="14">
        <f t="shared" si="186"/>
        <v>41918.674826388888</v>
      </c>
      <c r="T3007" s="14">
        <f t="shared" si="187"/>
        <v>41888.674826388888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4"/>
        <v>107.74999999999999</v>
      </c>
      <c r="P3008" s="6">
        <f t="shared" si="185"/>
        <v>88.865979381443296</v>
      </c>
      <c r="Q3008" t="s">
        <v>8317</v>
      </c>
      <c r="R3008" s="10" t="s">
        <v>8357</v>
      </c>
      <c r="S3008" s="14">
        <f t="shared" si="186"/>
        <v>41987.756840277783</v>
      </c>
      <c r="T3008" s="14">
        <f t="shared" si="187"/>
        <v>41957.756840277783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4"/>
        <v>180</v>
      </c>
      <c r="P3009" s="6">
        <f t="shared" si="185"/>
        <v>54</v>
      </c>
      <c r="Q3009" t="s">
        <v>8317</v>
      </c>
      <c r="R3009" s="10" t="s">
        <v>8357</v>
      </c>
      <c r="S3009" s="14">
        <f t="shared" si="186"/>
        <v>42119.216238425928</v>
      </c>
      <c r="T3009" s="14">
        <f t="shared" si="187"/>
        <v>42098.216238425928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ref="O3010:O3073" si="188">E3010/D3010*100</f>
        <v>101.16666666666667</v>
      </c>
      <c r="P3010" s="6">
        <f t="shared" ref="P3010:P3073" si="189">AVERAGE(E3010/L3010)</f>
        <v>116.73076923076923</v>
      </c>
      <c r="Q3010" t="s">
        <v>8317</v>
      </c>
      <c r="R3010" s="10" t="s">
        <v>8357</v>
      </c>
      <c r="S3010" s="14">
        <f t="shared" ref="S3010:S3073" si="190">(((I3010/60)/60)/24)+DATE(1970,1,1)</f>
        <v>42390.212025462963</v>
      </c>
      <c r="T3010" s="14">
        <f t="shared" ref="T3010:T3073" si="191">(((J3010/60)/60)/24)+DATE(1970,1,1)</f>
        <v>42360.212025462963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si="188"/>
        <v>119.756</v>
      </c>
      <c r="P3011" s="6">
        <f t="shared" si="189"/>
        <v>233.8984375</v>
      </c>
      <c r="Q3011" t="s">
        <v>8317</v>
      </c>
      <c r="R3011" s="10" t="s">
        <v>8357</v>
      </c>
      <c r="S3011" s="14">
        <f t="shared" si="190"/>
        <v>41969.611574074079</v>
      </c>
      <c r="T3011" s="14">
        <f t="shared" si="191"/>
        <v>41939.569907407407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8"/>
        <v>158</v>
      </c>
      <c r="P3012" s="6">
        <f t="shared" si="189"/>
        <v>158</v>
      </c>
      <c r="Q3012" t="s">
        <v>8317</v>
      </c>
      <c r="R3012" s="10" t="s">
        <v>8357</v>
      </c>
      <c r="S3012" s="14">
        <f t="shared" si="190"/>
        <v>42056.832395833335</v>
      </c>
      <c r="T3012" s="14">
        <f t="shared" si="191"/>
        <v>41996.832395833335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8"/>
        <v>123.66666666666666</v>
      </c>
      <c r="P3013" s="6">
        <f t="shared" si="189"/>
        <v>14.84</v>
      </c>
      <c r="Q3013" t="s">
        <v>8317</v>
      </c>
      <c r="R3013" s="10" t="s">
        <v>8357</v>
      </c>
      <c r="S3013" s="14">
        <f t="shared" si="190"/>
        <v>42361.957638888889</v>
      </c>
      <c r="T3013" s="14">
        <f t="shared" si="191"/>
        <v>42334.468935185185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8"/>
        <v>117.12499999999999</v>
      </c>
      <c r="P3014" s="6">
        <f t="shared" si="189"/>
        <v>85.181818181818187</v>
      </c>
      <c r="Q3014" t="s">
        <v>8317</v>
      </c>
      <c r="R3014" s="10" t="s">
        <v>8357</v>
      </c>
      <c r="S3014" s="14">
        <f t="shared" si="190"/>
        <v>42045.702893518523</v>
      </c>
      <c r="T3014" s="14">
        <f t="shared" si="191"/>
        <v>42024.702893518523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8"/>
        <v>156.96</v>
      </c>
      <c r="P3015" s="6">
        <f t="shared" si="189"/>
        <v>146.69158878504672</v>
      </c>
      <c r="Q3015" t="s">
        <v>8317</v>
      </c>
      <c r="R3015" s="10" t="s">
        <v>8357</v>
      </c>
      <c r="S3015" s="14">
        <f t="shared" si="190"/>
        <v>42176.836215277777</v>
      </c>
      <c r="T3015" s="14">
        <f t="shared" si="191"/>
        <v>42146.836215277777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8"/>
        <v>113.104</v>
      </c>
      <c r="P3016" s="6">
        <f t="shared" si="189"/>
        <v>50.764811490125673</v>
      </c>
      <c r="Q3016" t="s">
        <v>8317</v>
      </c>
      <c r="R3016" s="10" t="s">
        <v>8357</v>
      </c>
      <c r="S3016" s="14">
        <f t="shared" si="190"/>
        <v>41948.208333333336</v>
      </c>
      <c r="T3016" s="14">
        <f t="shared" si="191"/>
        <v>41920.123611111114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8"/>
        <v>103.17647058823529</v>
      </c>
      <c r="P3017" s="6">
        <f t="shared" si="189"/>
        <v>87.7</v>
      </c>
      <c r="Q3017" t="s">
        <v>8317</v>
      </c>
      <c r="R3017" s="10" t="s">
        <v>8357</v>
      </c>
      <c r="S3017" s="14">
        <f t="shared" si="190"/>
        <v>41801.166666666664</v>
      </c>
      <c r="T3017" s="14">
        <f t="shared" si="191"/>
        <v>41785.72729166667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8"/>
        <v>102.61176470588236</v>
      </c>
      <c r="P3018" s="6">
        <f t="shared" si="189"/>
        <v>242.27777777777777</v>
      </c>
      <c r="Q3018" t="s">
        <v>8317</v>
      </c>
      <c r="R3018" s="10" t="s">
        <v>8357</v>
      </c>
      <c r="S3018" s="14">
        <f t="shared" si="190"/>
        <v>41838.548055555555</v>
      </c>
      <c r="T3018" s="14">
        <f t="shared" si="191"/>
        <v>41778.548055555555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8"/>
        <v>105.84090909090908</v>
      </c>
      <c r="P3019" s="6">
        <f t="shared" si="189"/>
        <v>146.44654088050314</v>
      </c>
      <c r="Q3019" t="s">
        <v>8317</v>
      </c>
      <c r="R3019" s="10" t="s">
        <v>8357</v>
      </c>
      <c r="S3019" s="14">
        <f t="shared" si="190"/>
        <v>41871.850034722222</v>
      </c>
      <c r="T3019" s="14">
        <f t="shared" si="191"/>
        <v>41841.850034722222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8"/>
        <v>100.71428571428571</v>
      </c>
      <c r="P3020" s="6">
        <f t="shared" si="189"/>
        <v>103.17073170731707</v>
      </c>
      <c r="Q3020" t="s">
        <v>8317</v>
      </c>
      <c r="R3020" s="10" t="s">
        <v>8357</v>
      </c>
      <c r="S3020" s="14">
        <f t="shared" si="190"/>
        <v>42205.916666666672</v>
      </c>
      <c r="T3020" s="14">
        <f t="shared" si="191"/>
        <v>42163.29833333334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8"/>
        <v>121.23333333333332</v>
      </c>
      <c r="P3021" s="6">
        <f t="shared" si="189"/>
        <v>80.464601769911511</v>
      </c>
      <c r="Q3021" t="s">
        <v>8317</v>
      </c>
      <c r="R3021" s="10" t="s">
        <v>8357</v>
      </c>
      <c r="S3021" s="14">
        <f t="shared" si="190"/>
        <v>41786.125</v>
      </c>
      <c r="T3021" s="14">
        <f t="shared" si="191"/>
        <v>41758.833564814813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8"/>
        <v>100.57142857142858</v>
      </c>
      <c r="P3022" s="6">
        <f t="shared" si="189"/>
        <v>234.66666666666666</v>
      </c>
      <c r="Q3022" t="s">
        <v>8317</v>
      </c>
      <c r="R3022" s="10" t="s">
        <v>8357</v>
      </c>
      <c r="S3022" s="14">
        <f t="shared" si="190"/>
        <v>42230.846446759257</v>
      </c>
      <c r="T3022" s="14">
        <f t="shared" si="191"/>
        <v>42170.846446759257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8"/>
        <v>116.02222222222223</v>
      </c>
      <c r="P3023" s="6">
        <f t="shared" si="189"/>
        <v>50.689320388349515</v>
      </c>
      <c r="Q3023" t="s">
        <v>8317</v>
      </c>
      <c r="R3023" s="10" t="s">
        <v>8357</v>
      </c>
      <c r="S3023" s="14">
        <f t="shared" si="190"/>
        <v>42696.249305555553</v>
      </c>
      <c r="T3023" s="14">
        <f t="shared" si="191"/>
        <v>42660.618854166663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8"/>
        <v>100.88</v>
      </c>
      <c r="P3024" s="6">
        <f t="shared" si="189"/>
        <v>162.70967741935485</v>
      </c>
      <c r="Q3024" t="s">
        <v>8317</v>
      </c>
      <c r="R3024" s="10" t="s">
        <v>8357</v>
      </c>
      <c r="S3024" s="14">
        <f t="shared" si="190"/>
        <v>42609.95380787037</v>
      </c>
      <c r="T3024" s="14">
        <f t="shared" si="191"/>
        <v>42564.95380787037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8"/>
        <v>103</v>
      </c>
      <c r="P3025" s="6">
        <f t="shared" si="189"/>
        <v>120.16666666666667</v>
      </c>
      <c r="Q3025" t="s">
        <v>8317</v>
      </c>
      <c r="R3025" s="10" t="s">
        <v>8357</v>
      </c>
      <c r="S3025" s="14">
        <f t="shared" si="190"/>
        <v>42166.675763888896</v>
      </c>
      <c r="T3025" s="14">
        <f t="shared" si="191"/>
        <v>42121.675763888896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8"/>
        <v>246.42</v>
      </c>
      <c r="P3026" s="6">
        <f t="shared" si="189"/>
        <v>67.697802197802204</v>
      </c>
      <c r="Q3026" t="s">
        <v>8317</v>
      </c>
      <c r="R3026" s="10" t="s">
        <v>8357</v>
      </c>
      <c r="S3026" s="14">
        <f t="shared" si="190"/>
        <v>41188.993923611109</v>
      </c>
      <c r="T3026" s="14">
        <f t="shared" si="191"/>
        <v>41158.993923611109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8"/>
        <v>302.2</v>
      </c>
      <c r="P3027" s="6">
        <f t="shared" si="189"/>
        <v>52.103448275862071</v>
      </c>
      <c r="Q3027" t="s">
        <v>8317</v>
      </c>
      <c r="R3027" s="10" t="s">
        <v>8357</v>
      </c>
      <c r="S3027" s="14">
        <f t="shared" si="190"/>
        <v>41789.666666666664</v>
      </c>
      <c r="T3027" s="14">
        <f t="shared" si="191"/>
        <v>41761.509409722225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8"/>
        <v>143.33333333333334</v>
      </c>
      <c r="P3028" s="6">
        <f t="shared" si="189"/>
        <v>51.6</v>
      </c>
      <c r="Q3028" t="s">
        <v>8317</v>
      </c>
      <c r="R3028" s="10" t="s">
        <v>8357</v>
      </c>
      <c r="S3028" s="14">
        <f t="shared" si="190"/>
        <v>42797.459398148145</v>
      </c>
      <c r="T3028" s="14">
        <f t="shared" si="191"/>
        <v>42783.459398148145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8"/>
        <v>131.44</v>
      </c>
      <c r="P3029" s="6">
        <f t="shared" si="189"/>
        <v>164.3</v>
      </c>
      <c r="Q3029" t="s">
        <v>8317</v>
      </c>
      <c r="R3029" s="10" t="s">
        <v>8357</v>
      </c>
      <c r="S3029" s="14">
        <f t="shared" si="190"/>
        <v>42083.662627314814</v>
      </c>
      <c r="T3029" s="14">
        <f t="shared" si="191"/>
        <v>42053.704293981486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8"/>
        <v>168.01999999999998</v>
      </c>
      <c r="P3030" s="6">
        <f t="shared" si="189"/>
        <v>84.858585858585855</v>
      </c>
      <c r="Q3030" t="s">
        <v>8317</v>
      </c>
      <c r="R3030" s="10" t="s">
        <v>8357</v>
      </c>
      <c r="S3030" s="14">
        <f t="shared" si="190"/>
        <v>42597.264178240745</v>
      </c>
      <c r="T3030" s="14">
        <f t="shared" si="191"/>
        <v>42567.264178240745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8"/>
        <v>109.67666666666666</v>
      </c>
      <c r="P3031" s="6">
        <f t="shared" si="189"/>
        <v>94.548850574712645</v>
      </c>
      <c r="Q3031" t="s">
        <v>8317</v>
      </c>
      <c r="R3031" s="10" t="s">
        <v>8357</v>
      </c>
      <c r="S3031" s="14">
        <f t="shared" si="190"/>
        <v>41961.190972222219</v>
      </c>
      <c r="T3031" s="14">
        <f t="shared" si="191"/>
        <v>41932.708877314813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8"/>
        <v>106.6857142857143</v>
      </c>
      <c r="P3032" s="6">
        <f t="shared" si="189"/>
        <v>45.536585365853661</v>
      </c>
      <c r="Q3032" t="s">
        <v>8317</v>
      </c>
      <c r="R3032" s="10" t="s">
        <v>8357</v>
      </c>
      <c r="S3032" s="14">
        <f t="shared" si="190"/>
        <v>42263.747349537036</v>
      </c>
      <c r="T3032" s="14">
        <f t="shared" si="191"/>
        <v>42233.747349537036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8"/>
        <v>100</v>
      </c>
      <c r="P3033" s="6">
        <f t="shared" si="189"/>
        <v>51.724137931034484</v>
      </c>
      <c r="Q3033" t="s">
        <v>8317</v>
      </c>
      <c r="R3033" s="10" t="s">
        <v>8357</v>
      </c>
      <c r="S3033" s="14">
        <f t="shared" si="190"/>
        <v>42657.882488425923</v>
      </c>
      <c r="T3033" s="14">
        <f t="shared" si="191"/>
        <v>42597.882488425923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8"/>
        <v>127.2</v>
      </c>
      <c r="P3034" s="6">
        <f t="shared" si="189"/>
        <v>50.88</v>
      </c>
      <c r="Q3034" t="s">
        <v>8317</v>
      </c>
      <c r="R3034" s="10" t="s">
        <v>8357</v>
      </c>
      <c r="S3034" s="14">
        <f t="shared" si="190"/>
        <v>42258.044664351852</v>
      </c>
      <c r="T3034" s="14">
        <f t="shared" si="191"/>
        <v>42228.044664351852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8"/>
        <v>146.53333333333333</v>
      </c>
      <c r="P3035" s="6">
        <f t="shared" si="189"/>
        <v>191.13043478260869</v>
      </c>
      <c r="Q3035" t="s">
        <v>8317</v>
      </c>
      <c r="R3035" s="10" t="s">
        <v>8357</v>
      </c>
      <c r="S3035" s="14">
        <f t="shared" si="190"/>
        <v>42600.110243055555</v>
      </c>
      <c r="T3035" s="14">
        <f t="shared" si="191"/>
        <v>42570.110243055555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8"/>
        <v>112.53599999999999</v>
      </c>
      <c r="P3036" s="6">
        <f t="shared" si="189"/>
        <v>89.314285714285717</v>
      </c>
      <c r="Q3036" t="s">
        <v>8317</v>
      </c>
      <c r="R3036" s="10" t="s">
        <v>8357</v>
      </c>
      <c r="S3036" s="14">
        <f t="shared" si="190"/>
        <v>42675.165972222225</v>
      </c>
      <c r="T3036" s="14">
        <f t="shared" si="191"/>
        <v>42644.535358796296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8"/>
        <v>108.78684000000001</v>
      </c>
      <c r="P3037" s="6">
        <f t="shared" si="189"/>
        <v>88.588631921824103</v>
      </c>
      <c r="Q3037" t="s">
        <v>8317</v>
      </c>
      <c r="R3037" s="10" t="s">
        <v>8357</v>
      </c>
      <c r="S3037" s="14">
        <f t="shared" si="190"/>
        <v>41398.560289351852</v>
      </c>
      <c r="T3037" s="14">
        <f t="shared" si="191"/>
        <v>41368.560289351852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8"/>
        <v>126.732</v>
      </c>
      <c r="P3038" s="6">
        <f t="shared" si="189"/>
        <v>96.300911854103347</v>
      </c>
      <c r="Q3038" t="s">
        <v>8317</v>
      </c>
      <c r="R3038" s="10" t="s">
        <v>8357</v>
      </c>
      <c r="S3038" s="14">
        <f t="shared" si="190"/>
        <v>41502.499305555553</v>
      </c>
      <c r="T3038" s="14">
        <f t="shared" si="191"/>
        <v>41466.785231481481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8"/>
        <v>213.20000000000002</v>
      </c>
      <c r="P3039" s="6">
        <f t="shared" si="189"/>
        <v>33.3125</v>
      </c>
      <c r="Q3039" t="s">
        <v>8317</v>
      </c>
      <c r="R3039" s="10" t="s">
        <v>8357</v>
      </c>
      <c r="S3039" s="14">
        <f t="shared" si="190"/>
        <v>40453.207638888889</v>
      </c>
      <c r="T3039" s="14">
        <f t="shared" si="191"/>
        <v>40378.893206018518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8"/>
        <v>100.49999999999999</v>
      </c>
      <c r="P3040" s="6">
        <f t="shared" si="189"/>
        <v>37.222222222222221</v>
      </c>
      <c r="Q3040" t="s">
        <v>8317</v>
      </c>
      <c r="R3040" s="10" t="s">
        <v>8357</v>
      </c>
      <c r="S3040" s="14">
        <f t="shared" si="190"/>
        <v>42433.252280092594</v>
      </c>
      <c r="T3040" s="14">
        <f t="shared" si="191"/>
        <v>42373.252280092594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8"/>
        <v>108.71389999999998</v>
      </c>
      <c r="P3041" s="6">
        <f t="shared" si="189"/>
        <v>92.130423728813554</v>
      </c>
      <c r="Q3041" t="s">
        <v>8317</v>
      </c>
      <c r="R3041" s="10" t="s">
        <v>8357</v>
      </c>
      <c r="S3041" s="14">
        <f t="shared" si="190"/>
        <v>41637.332638888889</v>
      </c>
      <c r="T3041" s="14">
        <f t="shared" si="191"/>
        <v>41610.794421296298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8"/>
        <v>107.5</v>
      </c>
      <c r="P3042" s="6">
        <f t="shared" si="189"/>
        <v>76.785714285714292</v>
      </c>
      <c r="Q3042" t="s">
        <v>8317</v>
      </c>
      <c r="R3042" s="10" t="s">
        <v>8357</v>
      </c>
      <c r="S3042" s="14">
        <f t="shared" si="190"/>
        <v>42181.958333333328</v>
      </c>
      <c r="T3042" s="14">
        <f t="shared" si="191"/>
        <v>42177.791909722218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8"/>
        <v>110.48192771084338</v>
      </c>
      <c r="P3043" s="6">
        <f t="shared" si="189"/>
        <v>96.526315789473685</v>
      </c>
      <c r="Q3043" t="s">
        <v>8317</v>
      </c>
      <c r="R3043" s="10" t="s">
        <v>8357</v>
      </c>
      <c r="S3043" s="14">
        <f t="shared" si="190"/>
        <v>42389.868611111116</v>
      </c>
      <c r="T3043" s="14">
        <f t="shared" si="191"/>
        <v>42359.868611111116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8"/>
        <v>128</v>
      </c>
      <c r="P3044" s="6">
        <f t="shared" si="189"/>
        <v>51.891891891891895</v>
      </c>
      <c r="Q3044" t="s">
        <v>8317</v>
      </c>
      <c r="R3044" s="10" t="s">
        <v>8357</v>
      </c>
      <c r="S3044" s="14">
        <f t="shared" si="190"/>
        <v>42283.688043981485</v>
      </c>
      <c r="T3044" s="14">
        <f t="shared" si="191"/>
        <v>42253.688043981485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8"/>
        <v>110.00666666666667</v>
      </c>
      <c r="P3045" s="6">
        <f t="shared" si="189"/>
        <v>128.9140625</v>
      </c>
      <c r="Q3045" t="s">
        <v>8317</v>
      </c>
      <c r="R3045" s="10" t="s">
        <v>8357</v>
      </c>
      <c r="S3045" s="14">
        <f t="shared" si="190"/>
        <v>42110.118055555555</v>
      </c>
      <c r="T3045" s="14">
        <f t="shared" si="191"/>
        <v>42083.070590277777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8"/>
        <v>109.34166666666667</v>
      </c>
      <c r="P3046" s="6">
        <f t="shared" si="189"/>
        <v>84.108974358974365</v>
      </c>
      <c r="Q3046" t="s">
        <v>8317</v>
      </c>
      <c r="R3046" s="10" t="s">
        <v>8357</v>
      </c>
      <c r="S3046" s="14">
        <f t="shared" si="190"/>
        <v>42402.7268287037</v>
      </c>
      <c r="T3046" s="14">
        <f t="shared" si="191"/>
        <v>42387.7268287037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8"/>
        <v>132.70650000000001</v>
      </c>
      <c r="P3047" s="6">
        <f t="shared" si="189"/>
        <v>82.941562500000003</v>
      </c>
      <c r="Q3047" t="s">
        <v>8317</v>
      </c>
      <c r="R3047" s="10" t="s">
        <v>8357</v>
      </c>
      <c r="S3047" s="14">
        <f t="shared" si="190"/>
        <v>41873.155729166669</v>
      </c>
      <c r="T3047" s="14">
        <f t="shared" si="191"/>
        <v>41843.155729166669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8"/>
        <v>190.84810126582278</v>
      </c>
      <c r="P3048" s="6">
        <f t="shared" si="189"/>
        <v>259.94827586206895</v>
      </c>
      <c r="Q3048" t="s">
        <v>8317</v>
      </c>
      <c r="R3048" s="10" t="s">
        <v>8357</v>
      </c>
      <c r="S3048" s="14">
        <f t="shared" si="190"/>
        <v>41892.202777777777</v>
      </c>
      <c r="T3048" s="14">
        <f t="shared" si="191"/>
        <v>41862.803078703706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8"/>
        <v>149</v>
      </c>
      <c r="P3049" s="6">
        <f t="shared" si="189"/>
        <v>37.25</v>
      </c>
      <c r="Q3049" t="s">
        <v>8317</v>
      </c>
      <c r="R3049" s="10" t="s">
        <v>8357</v>
      </c>
      <c r="S3049" s="14">
        <f t="shared" si="190"/>
        <v>42487.552777777775</v>
      </c>
      <c r="T3049" s="14">
        <f t="shared" si="191"/>
        <v>42443.989050925928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8"/>
        <v>166.4</v>
      </c>
      <c r="P3050" s="6">
        <f t="shared" si="189"/>
        <v>177.02127659574469</v>
      </c>
      <c r="Q3050" t="s">
        <v>8317</v>
      </c>
      <c r="R3050" s="10" t="s">
        <v>8357</v>
      </c>
      <c r="S3050" s="14">
        <f t="shared" si="190"/>
        <v>42004.890277777777</v>
      </c>
      <c r="T3050" s="14">
        <f t="shared" si="191"/>
        <v>41975.901180555549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8"/>
        <v>106.66666666666667</v>
      </c>
      <c r="P3051" s="6">
        <f t="shared" si="189"/>
        <v>74.074074074074076</v>
      </c>
      <c r="Q3051" t="s">
        <v>8317</v>
      </c>
      <c r="R3051" s="10" t="s">
        <v>8357</v>
      </c>
      <c r="S3051" s="14">
        <f t="shared" si="190"/>
        <v>42169.014525462961</v>
      </c>
      <c r="T3051" s="14">
        <f t="shared" si="191"/>
        <v>42139.014525462961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8"/>
        <v>106</v>
      </c>
      <c r="P3052" s="6">
        <f t="shared" si="189"/>
        <v>70.666666666666671</v>
      </c>
      <c r="Q3052" t="s">
        <v>8317</v>
      </c>
      <c r="R3052" s="10" t="s">
        <v>8357</v>
      </c>
      <c r="S3052" s="14">
        <f t="shared" si="190"/>
        <v>42495.16851851852</v>
      </c>
      <c r="T3052" s="14">
        <f t="shared" si="191"/>
        <v>42465.16851851852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8"/>
        <v>23.62857142857143</v>
      </c>
      <c r="P3053" s="6">
        <f t="shared" si="189"/>
        <v>23.62857142857143</v>
      </c>
      <c r="Q3053" t="s">
        <v>8317</v>
      </c>
      <c r="R3053" s="10" t="s">
        <v>8357</v>
      </c>
      <c r="S3053" s="14">
        <f t="shared" si="190"/>
        <v>42774.416030092587</v>
      </c>
      <c r="T3053" s="14">
        <f t="shared" si="191"/>
        <v>42744.416030092587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8"/>
        <v>0.15</v>
      </c>
      <c r="P3054" s="6">
        <f t="shared" si="189"/>
        <v>37.5</v>
      </c>
      <c r="Q3054" t="s">
        <v>8317</v>
      </c>
      <c r="R3054" s="10" t="s">
        <v>8357</v>
      </c>
      <c r="S3054" s="14">
        <f t="shared" si="190"/>
        <v>42152.665972222225</v>
      </c>
      <c r="T3054" s="14">
        <f t="shared" si="191"/>
        <v>42122.670069444444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8"/>
        <v>0.4</v>
      </c>
      <c r="P3055" s="6">
        <f t="shared" si="189"/>
        <v>13.333333333333334</v>
      </c>
      <c r="Q3055" t="s">
        <v>8317</v>
      </c>
      <c r="R3055" s="10" t="s">
        <v>8357</v>
      </c>
      <c r="S3055" s="14">
        <f t="shared" si="190"/>
        <v>41914.165972222225</v>
      </c>
      <c r="T3055" s="14">
        <f t="shared" si="191"/>
        <v>41862.761724537035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88"/>
        <v>0</v>
      </c>
      <c r="P3056" s="6" t="e">
        <f t="shared" si="189"/>
        <v>#DIV/0!</v>
      </c>
      <c r="Q3056" t="s">
        <v>8317</v>
      </c>
      <c r="R3056" s="10" t="s">
        <v>8357</v>
      </c>
      <c r="S3056" s="14">
        <f t="shared" si="190"/>
        <v>42065.044444444444</v>
      </c>
      <c r="T3056" s="14">
        <f t="shared" si="191"/>
        <v>42027.832800925928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8"/>
        <v>5.0000000000000001E-3</v>
      </c>
      <c r="P3057" s="6">
        <f t="shared" si="189"/>
        <v>1</v>
      </c>
      <c r="Q3057" t="s">
        <v>8317</v>
      </c>
      <c r="R3057" s="10" t="s">
        <v>8357</v>
      </c>
      <c r="S3057" s="14">
        <f t="shared" si="190"/>
        <v>42013.95821759259</v>
      </c>
      <c r="T3057" s="14">
        <f t="shared" si="191"/>
        <v>41953.95821759259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88"/>
        <v>0</v>
      </c>
      <c r="P3058" s="6" t="e">
        <f t="shared" si="189"/>
        <v>#DIV/0!</v>
      </c>
      <c r="Q3058" t="s">
        <v>8317</v>
      </c>
      <c r="R3058" s="10" t="s">
        <v>8357</v>
      </c>
      <c r="S3058" s="14">
        <f t="shared" si="190"/>
        <v>41911.636388888888</v>
      </c>
      <c r="T3058" s="14">
        <f t="shared" si="191"/>
        <v>41851.636388888888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88"/>
        <v>0</v>
      </c>
      <c r="P3059" s="6" t="e">
        <f t="shared" si="189"/>
        <v>#DIV/0!</v>
      </c>
      <c r="Q3059" t="s">
        <v>8317</v>
      </c>
      <c r="R3059" s="10" t="s">
        <v>8357</v>
      </c>
      <c r="S3059" s="14">
        <f t="shared" si="190"/>
        <v>42463.608923611115</v>
      </c>
      <c r="T3059" s="14">
        <f t="shared" si="191"/>
        <v>42433.650590277779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8"/>
        <v>1.6666666666666666E-2</v>
      </c>
      <c r="P3060" s="6">
        <f t="shared" si="189"/>
        <v>1</v>
      </c>
      <c r="Q3060" t="s">
        <v>8317</v>
      </c>
      <c r="R3060" s="10" t="s">
        <v>8357</v>
      </c>
      <c r="S3060" s="14">
        <f t="shared" si="190"/>
        <v>42510.374305555553</v>
      </c>
      <c r="T3060" s="14">
        <f t="shared" si="191"/>
        <v>42460.374305555553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8"/>
        <v>3.0066666666666664</v>
      </c>
      <c r="P3061" s="6">
        <f t="shared" si="189"/>
        <v>41</v>
      </c>
      <c r="Q3061" t="s">
        <v>8317</v>
      </c>
      <c r="R3061" s="10" t="s">
        <v>8357</v>
      </c>
      <c r="S3061" s="14">
        <f t="shared" si="190"/>
        <v>41859.935717592591</v>
      </c>
      <c r="T3061" s="14">
        <f t="shared" si="191"/>
        <v>41829.935717592591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8"/>
        <v>0.15227272727272728</v>
      </c>
      <c r="P3062" s="6">
        <f t="shared" si="189"/>
        <v>55.833333333333336</v>
      </c>
      <c r="Q3062" t="s">
        <v>8317</v>
      </c>
      <c r="R3062" s="10" t="s">
        <v>8357</v>
      </c>
      <c r="S3062" s="14">
        <f t="shared" si="190"/>
        <v>42275.274699074071</v>
      </c>
      <c r="T3062" s="14">
        <f t="shared" si="191"/>
        <v>42245.274699074071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88"/>
        <v>0</v>
      </c>
      <c r="P3063" s="6" t="e">
        <f t="shared" si="189"/>
        <v>#DIV/0!</v>
      </c>
      <c r="Q3063" t="s">
        <v>8317</v>
      </c>
      <c r="R3063" s="10" t="s">
        <v>8357</v>
      </c>
      <c r="S3063" s="14">
        <f t="shared" si="190"/>
        <v>41864.784120370372</v>
      </c>
      <c r="T3063" s="14">
        <f t="shared" si="191"/>
        <v>41834.784120370372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8"/>
        <v>66.84</v>
      </c>
      <c r="P3064" s="6">
        <f t="shared" si="189"/>
        <v>99.761194029850742</v>
      </c>
      <c r="Q3064" t="s">
        <v>8317</v>
      </c>
      <c r="R3064" s="10" t="s">
        <v>8357</v>
      </c>
      <c r="S3064" s="14">
        <f t="shared" si="190"/>
        <v>42277.75</v>
      </c>
      <c r="T3064" s="14">
        <f t="shared" si="191"/>
        <v>42248.535787037035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8"/>
        <v>19.566666666666666</v>
      </c>
      <c r="P3065" s="6">
        <f t="shared" si="189"/>
        <v>25.521739130434781</v>
      </c>
      <c r="Q3065" t="s">
        <v>8317</v>
      </c>
      <c r="R3065" s="10" t="s">
        <v>8357</v>
      </c>
      <c r="S3065" s="14">
        <f t="shared" si="190"/>
        <v>42665.922893518517</v>
      </c>
      <c r="T3065" s="14">
        <f t="shared" si="191"/>
        <v>42630.922893518517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8"/>
        <v>11.294666666666666</v>
      </c>
      <c r="P3066" s="6">
        <f t="shared" si="189"/>
        <v>117.65277777777777</v>
      </c>
      <c r="Q3066" t="s">
        <v>8317</v>
      </c>
      <c r="R3066" s="10" t="s">
        <v>8357</v>
      </c>
      <c r="S3066" s="14">
        <f t="shared" si="190"/>
        <v>42330.290972222225</v>
      </c>
      <c r="T3066" s="14">
        <f t="shared" si="191"/>
        <v>42299.130162037036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8"/>
        <v>0.04</v>
      </c>
      <c r="P3067" s="6">
        <f t="shared" si="189"/>
        <v>5</v>
      </c>
      <c r="Q3067" t="s">
        <v>8317</v>
      </c>
      <c r="R3067" s="10" t="s">
        <v>8357</v>
      </c>
      <c r="S3067" s="14">
        <f t="shared" si="190"/>
        <v>41850.055231481485</v>
      </c>
      <c r="T3067" s="14">
        <f t="shared" si="191"/>
        <v>41825.055231481485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8"/>
        <v>11.985714285714286</v>
      </c>
      <c r="P3068" s="6">
        <f t="shared" si="189"/>
        <v>2796.6666666666665</v>
      </c>
      <c r="Q3068" t="s">
        <v>8317</v>
      </c>
      <c r="R3068" s="10" t="s">
        <v>8357</v>
      </c>
      <c r="S3068" s="14">
        <f t="shared" si="190"/>
        <v>42561.228437500002</v>
      </c>
      <c r="T3068" s="14">
        <f t="shared" si="191"/>
        <v>42531.228437500002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8"/>
        <v>2.5</v>
      </c>
      <c r="P3069" s="6">
        <f t="shared" si="189"/>
        <v>200</v>
      </c>
      <c r="Q3069" t="s">
        <v>8317</v>
      </c>
      <c r="R3069" s="10" t="s">
        <v>8357</v>
      </c>
      <c r="S3069" s="14">
        <f t="shared" si="190"/>
        <v>42256.938414351855</v>
      </c>
      <c r="T3069" s="14">
        <f t="shared" si="191"/>
        <v>42226.938414351855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8"/>
        <v>6.9999999999999993E-2</v>
      </c>
      <c r="P3070" s="6">
        <f t="shared" si="189"/>
        <v>87.5</v>
      </c>
      <c r="Q3070" t="s">
        <v>8317</v>
      </c>
      <c r="R3070" s="10" t="s">
        <v>8357</v>
      </c>
      <c r="S3070" s="14">
        <f t="shared" si="190"/>
        <v>42293.691574074073</v>
      </c>
      <c r="T3070" s="14">
        <f t="shared" si="191"/>
        <v>42263.691574074073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8"/>
        <v>14.099999999999998</v>
      </c>
      <c r="P3071" s="6">
        <f t="shared" si="189"/>
        <v>20.142857142857142</v>
      </c>
      <c r="Q3071" t="s">
        <v>8317</v>
      </c>
      <c r="R3071" s="10" t="s">
        <v>8357</v>
      </c>
      <c r="S3071" s="14">
        <f t="shared" si="190"/>
        <v>41987.833726851852</v>
      </c>
      <c r="T3071" s="14">
        <f t="shared" si="191"/>
        <v>41957.833726851852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8"/>
        <v>3.34</v>
      </c>
      <c r="P3072" s="6">
        <f t="shared" si="189"/>
        <v>20.875</v>
      </c>
      <c r="Q3072" t="s">
        <v>8317</v>
      </c>
      <c r="R3072" s="10" t="s">
        <v>8357</v>
      </c>
      <c r="S3072" s="14">
        <f t="shared" si="190"/>
        <v>42711.733437499999</v>
      </c>
      <c r="T3072" s="14">
        <f t="shared" si="191"/>
        <v>42690.733437499999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8"/>
        <v>59.774999999999999</v>
      </c>
      <c r="P3073" s="6">
        <f t="shared" si="189"/>
        <v>61.307692307692307</v>
      </c>
      <c r="Q3073" t="s">
        <v>8317</v>
      </c>
      <c r="R3073" s="10" t="s">
        <v>8357</v>
      </c>
      <c r="S3073" s="14">
        <f t="shared" si="190"/>
        <v>42115.249305555553</v>
      </c>
      <c r="T3073" s="14">
        <f t="shared" si="191"/>
        <v>42097.732418981483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ref="O3074:O3137" si="192">E3074/D3074*100</f>
        <v>1.6666666666666666E-2</v>
      </c>
      <c r="P3074" s="6">
        <f t="shared" ref="P3074:P3137" si="193">AVERAGE(E3074/L3074)</f>
        <v>1</v>
      </c>
      <c r="Q3074" t="s">
        <v>8317</v>
      </c>
      <c r="R3074" s="10" t="s">
        <v>8357</v>
      </c>
      <c r="S3074" s="14">
        <f t="shared" ref="S3074:S3137" si="194">(((I3074/60)/60)/24)+DATE(1970,1,1)</f>
        <v>42673.073611111111</v>
      </c>
      <c r="T3074" s="14">
        <f t="shared" ref="T3074:T3137" si="195">(((J3074/60)/60)/24)+DATE(1970,1,1)</f>
        <v>42658.690532407403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si="192"/>
        <v>2.3035714285714284E-2</v>
      </c>
      <c r="P3075" s="6">
        <f t="shared" si="193"/>
        <v>92.142857142857139</v>
      </c>
      <c r="Q3075" t="s">
        <v>8317</v>
      </c>
      <c r="R3075" s="10" t="s">
        <v>8357</v>
      </c>
      <c r="S3075" s="14">
        <f t="shared" si="194"/>
        <v>42169.804861111115</v>
      </c>
      <c r="T3075" s="14">
        <f t="shared" si="195"/>
        <v>42111.684027777781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2"/>
        <v>8.8000000000000009E-2</v>
      </c>
      <c r="P3076" s="6">
        <f t="shared" si="193"/>
        <v>7.333333333333333</v>
      </c>
      <c r="Q3076" t="s">
        <v>8317</v>
      </c>
      <c r="R3076" s="10" t="s">
        <v>8357</v>
      </c>
      <c r="S3076" s="14">
        <f t="shared" si="194"/>
        <v>42439.571284722217</v>
      </c>
      <c r="T3076" s="14">
        <f t="shared" si="195"/>
        <v>42409.571284722217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2"/>
        <v>8.64</v>
      </c>
      <c r="P3077" s="6">
        <f t="shared" si="193"/>
        <v>64.8</v>
      </c>
      <c r="Q3077" t="s">
        <v>8317</v>
      </c>
      <c r="R3077" s="10" t="s">
        <v>8357</v>
      </c>
      <c r="S3077" s="14">
        <f t="shared" si="194"/>
        <v>42601.102314814809</v>
      </c>
      <c r="T3077" s="14">
        <f t="shared" si="195"/>
        <v>42551.102314814809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2"/>
        <v>15.06</v>
      </c>
      <c r="P3078" s="6">
        <f t="shared" si="193"/>
        <v>30.12</v>
      </c>
      <c r="Q3078" t="s">
        <v>8317</v>
      </c>
      <c r="R3078" s="10" t="s">
        <v>8357</v>
      </c>
      <c r="S3078" s="14">
        <f t="shared" si="194"/>
        <v>42286.651886574073</v>
      </c>
      <c r="T3078" s="14">
        <f t="shared" si="195"/>
        <v>42226.651886574073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2"/>
        <v>0.47727272727272729</v>
      </c>
      <c r="P3079" s="6">
        <f t="shared" si="193"/>
        <v>52.5</v>
      </c>
      <c r="Q3079" t="s">
        <v>8317</v>
      </c>
      <c r="R3079" s="10" t="s">
        <v>8357</v>
      </c>
      <c r="S3079" s="14">
        <f t="shared" si="194"/>
        <v>42796.956921296296</v>
      </c>
      <c r="T3079" s="14">
        <f t="shared" si="195"/>
        <v>42766.956921296296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2"/>
        <v>0.11833333333333333</v>
      </c>
      <c r="P3080" s="6">
        <f t="shared" si="193"/>
        <v>23.666666666666668</v>
      </c>
      <c r="Q3080" t="s">
        <v>8317</v>
      </c>
      <c r="R3080" s="10" t="s">
        <v>8357</v>
      </c>
      <c r="S3080" s="14">
        <f t="shared" si="194"/>
        <v>42061.138831018514</v>
      </c>
      <c r="T3080" s="14">
        <f t="shared" si="195"/>
        <v>42031.138831018514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2"/>
        <v>0.8417399858735245</v>
      </c>
      <c r="P3081" s="6">
        <f t="shared" si="193"/>
        <v>415.77777777777777</v>
      </c>
      <c r="Q3081" t="s">
        <v>8317</v>
      </c>
      <c r="R3081" s="10" t="s">
        <v>8357</v>
      </c>
      <c r="S3081" s="14">
        <f t="shared" si="194"/>
        <v>42085.671701388885</v>
      </c>
      <c r="T3081" s="14">
        <f t="shared" si="195"/>
        <v>42055.713368055556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2"/>
        <v>1.8799999999999997E-2</v>
      </c>
      <c r="P3082" s="6">
        <f t="shared" si="193"/>
        <v>53.714285714285715</v>
      </c>
      <c r="Q3082" t="s">
        <v>8317</v>
      </c>
      <c r="R3082" s="10" t="s">
        <v>8357</v>
      </c>
      <c r="S3082" s="14">
        <f t="shared" si="194"/>
        <v>42000.0699537037</v>
      </c>
      <c r="T3082" s="14">
        <f t="shared" si="195"/>
        <v>41940.028287037036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2"/>
        <v>0.21029999999999999</v>
      </c>
      <c r="P3083" s="6">
        <f t="shared" si="193"/>
        <v>420.6</v>
      </c>
      <c r="Q3083" t="s">
        <v>8317</v>
      </c>
      <c r="R3083" s="10" t="s">
        <v>8357</v>
      </c>
      <c r="S3083" s="14">
        <f t="shared" si="194"/>
        <v>42267.181608796294</v>
      </c>
      <c r="T3083" s="14">
        <f t="shared" si="195"/>
        <v>42237.181608796294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2"/>
        <v>0</v>
      </c>
      <c r="P3084" s="6" t="e">
        <f t="shared" si="193"/>
        <v>#DIV/0!</v>
      </c>
      <c r="Q3084" t="s">
        <v>8317</v>
      </c>
      <c r="R3084" s="10" t="s">
        <v>8357</v>
      </c>
      <c r="S3084" s="14">
        <f t="shared" si="194"/>
        <v>42323.96465277778</v>
      </c>
      <c r="T3084" s="14">
        <f t="shared" si="195"/>
        <v>42293.922986111109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2"/>
        <v>0.27999999999999997</v>
      </c>
      <c r="P3085" s="6">
        <f t="shared" si="193"/>
        <v>18.666666666666668</v>
      </c>
      <c r="Q3085" t="s">
        <v>8317</v>
      </c>
      <c r="R3085" s="10" t="s">
        <v>8357</v>
      </c>
      <c r="S3085" s="14">
        <f t="shared" si="194"/>
        <v>41883.208333333336</v>
      </c>
      <c r="T3085" s="14">
        <f t="shared" si="195"/>
        <v>41853.563402777778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2"/>
        <v>11.57920670115792</v>
      </c>
      <c r="P3086" s="6">
        <f t="shared" si="193"/>
        <v>78.333333333333329</v>
      </c>
      <c r="Q3086" t="s">
        <v>8317</v>
      </c>
      <c r="R3086" s="10" t="s">
        <v>8357</v>
      </c>
      <c r="S3086" s="14">
        <f t="shared" si="194"/>
        <v>42129.783333333333</v>
      </c>
      <c r="T3086" s="14">
        <f t="shared" si="195"/>
        <v>42100.723738425921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2"/>
        <v>2.44</v>
      </c>
      <c r="P3087" s="6">
        <f t="shared" si="193"/>
        <v>67.777777777777771</v>
      </c>
      <c r="Q3087" t="s">
        <v>8317</v>
      </c>
      <c r="R3087" s="10" t="s">
        <v>8357</v>
      </c>
      <c r="S3087" s="14">
        <f t="shared" si="194"/>
        <v>42276.883784722217</v>
      </c>
      <c r="T3087" s="14">
        <f t="shared" si="195"/>
        <v>42246.883784722217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2"/>
        <v>0.25</v>
      </c>
      <c r="P3088" s="6">
        <f t="shared" si="193"/>
        <v>16.666666666666668</v>
      </c>
      <c r="Q3088" t="s">
        <v>8317</v>
      </c>
      <c r="R3088" s="10" t="s">
        <v>8357</v>
      </c>
      <c r="S3088" s="14">
        <f t="shared" si="194"/>
        <v>42233.67082175926</v>
      </c>
      <c r="T3088" s="14">
        <f t="shared" si="195"/>
        <v>42173.67082175926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2"/>
        <v>0.625</v>
      </c>
      <c r="P3089" s="6">
        <f t="shared" si="193"/>
        <v>62.5</v>
      </c>
      <c r="Q3089" t="s">
        <v>8317</v>
      </c>
      <c r="R3089" s="10" t="s">
        <v>8357</v>
      </c>
      <c r="S3089" s="14">
        <f t="shared" si="194"/>
        <v>42725.192013888889</v>
      </c>
      <c r="T3089" s="14">
        <f t="shared" si="195"/>
        <v>42665.150347222225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2"/>
        <v>0.19384615384615383</v>
      </c>
      <c r="P3090" s="6">
        <f t="shared" si="193"/>
        <v>42</v>
      </c>
      <c r="Q3090" t="s">
        <v>8317</v>
      </c>
      <c r="R3090" s="10" t="s">
        <v>8357</v>
      </c>
      <c r="S3090" s="14">
        <f t="shared" si="194"/>
        <v>42012.570138888885</v>
      </c>
      <c r="T3090" s="14">
        <f t="shared" si="195"/>
        <v>41981.57230324074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2"/>
        <v>23.416</v>
      </c>
      <c r="P3091" s="6">
        <f t="shared" si="193"/>
        <v>130.0888888888889</v>
      </c>
      <c r="Q3091" t="s">
        <v>8317</v>
      </c>
      <c r="R3091" s="10" t="s">
        <v>8357</v>
      </c>
      <c r="S3091" s="14">
        <f t="shared" si="194"/>
        <v>42560.082638888889</v>
      </c>
      <c r="T3091" s="14">
        <f t="shared" si="195"/>
        <v>42528.542627314819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2"/>
        <v>5.0808888888888886</v>
      </c>
      <c r="P3092" s="6">
        <f t="shared" si="193"/>
        <v>1270.2222222222222</v>
      </c>
      <c r="Q3092" t="s">
        <v>8317</v>
      </c>
      <c r="R3092" s="10" t="s">
        <v>8357</v>
      </c>
      <c r="S3092" s="14">
        <f t="shared" si="194"/>
        <v>42125.777141203704</v>
      </c>
      <c r="T3092" s="14">
        <f t="shared" si="195"/>
        <v>42065.818807870368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2"/>
        <v>15.920000000000002</v>
      </c>
      <c r="P3093" s="6">
        <f t="shared" si="193"/>
        <v>88.444444444444443</v>
      </c>
      <c r="Q3093" t="s">
        <v>8317</v>
      </c>
      <c r="R3093" s="10" t="s">
        <v>8357</v>
      </c>
      <c r="S3093" s="14">
        <f t="shared" si="194"/>
        <v>42596.948414351849</v>
      </c>
      <c r="T3093" s="14">
        <f t="shared" si="195"/>
        <v>42566.948414351849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2"/>
        <v>1.1831900000000002</v>
      </c>
      <c r="P3094" s="6">
        <f t="shared" si="193"/>
        <v>56.342380952380957</v>
      </c>
      <c r="Q3094" t="s">
        <v>8317</v>
      </c>
      <c r="R3094" s="10" t="s">
        <v>8357</v>
      </c>
      <c r="S3094" s="14">
        <f t="shared" si="194"/>
        <v>42292.916666666672</v>
      </c>
      <c r="T3094" s="14">
        <f t="shared" si="195"/>
        <v>42255.619351851856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2"/>
        <v>22.75</v>
      </c>
      <c r="P3095" s="6">
        <f t="shared" si="193"/>
        <v>53.529411764705884</v>
      </c>
      <c r="Q3095" t="s">
        <v>8317</v>
      </c>
      <c r="R3095" s="10" t="s">
        <v>8357</v>
      </c>
      <c r="S3095" s="14">
        <f t="shared" si="194"/>
        <v>41791.165972222225</v>
      </c>
      <c r="T3095" s="14">
        <f t="shared" si="195"/>
        <v>41760.909039351849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2"/>
        <v>2.5000000000000001E-2</v>
      </c>
      <c r="P3096" s="6">
        <f t="shared" si="193"/>
        <v>25</v>
      </c>
      <c r="Q3096" t="s">
        <v>8317</v>
      </c>
      <c r="R3096" s="10" t="s">
        <v>8357</v>
      </c>
      <c r="S3096" s="14">
        <f t="shared" si="194"/>
        <v>42267.795787037037</v>
      </c>
      <c r="T3096" s="14">
        <f t="shared" si="195"/>
        <v>42207.795787037037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2"/>
        <v>0.33512064343163539</v>
      </c>
      <c r="P3097" s="6">
        <f t="shared" si="193"/>
        <v>50</v>
      </c>
      <c r="Q3097" t="s">
        <v>8317</v>
      </c>
      <c r="R3097" s="10" t="s">
        <v>8357</v>
      </c>
      <c r="S3097" s="14">
        <f t="shared" si="194"/>
        <v>42583.025231481486</v>
      </c>
      <c r="T3097" s="14">
        <f t="shared" si="195"/>
        <v>42523.025231481486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2"/>
        <v>3.9750000000000001</v>
      </c>
      <c r="P3098" s="6">
        <f t="shared" si="193"/>
        <v>56.785714285714285</v>
      </c>
      <c r="Q3098" t="s">
        <v>8317</v>
      </c>
      <c r="R3098" s="10" t="s">
        <v>8357</v>
      </c>
      <c r="S3098" s="14">
        <f t="shared" si="194"/>
        <v>42144.825532407413</v>
      </c>
      <c r="T3098" s="14">
        <f t="shared" si="195"/>
        <v>42114.825532407413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2"/>
        <v>17.150000000000002</v>
      </c>
      <c r="P3099" s="6">
        <f t="shared" si="193"/>
        <v>40.833333333333336</v>
      </c>
      <c r="Q3099" t="s">
        <v>8317</v>
      </c>
      <c r="R3099" s="10" t="s">
        <v>8357</v>
      </c>
      <c r="S3099" s="14">
        <f t="shared" si="194"/>
        <v>42650.583333333328</v>
      </c>
      <c r="T3099" s="14">
        <f t="shared" si="195"/>
        <v>42629.503483796296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2"/>
        <v>3.6080041046690612</v>
      </c>
      <c r="P3100" s="6">
        <f t="shared" si="193"/>
        <v>65.111111111111114</v>
      </c>
      <c r="Q3100" t="s">
        <v>8317</v>
      </c>
      <c r="R3100" s="10" t="s">
        <v>8357</v>
      </c>
      <c r="S3100" s="14">
        <f t="shared" si="194"/>
        <v>42408.01180555555</v>
      </c>
      <c r="T3100" s="14">
        <f t="shared" si="195"/>
        <v>42359.792233796295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2"/>
        <v>13.900000000000002</v>
      </c>
      <c r="P3101" s="6">
        <f t="shared" si="193"/>
        <v>55.6</v>
      </c>
      <c r="Q3101" t="s">
        <v>8317</v>
      </c>
      <c r="R3101" s="10" t="s">
        <v>8357</v>
      </c>
      <c r="S3101" s="14">
        <f t="shared" si="194"/>
        <v>42412.189710648148</v>
      </c>
      <c r="T3101" s="14">
        <f t="shared" si="195"/>
        <v>42382.189710648148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2"/>
        <v>15.225</v>
      </c>
      <c r="P3102" s="6">
        <f t="shared" si="193"/>
        <v>140.53846153846155</v>
      </c>
      <c r="Q3102" t="s">
        <v>8317</v>
      </c>
      <c r="R3102" s="10" t="s">
        <v>8357</v>
      </c>
      <c r="S3102" s="14">
        <f t="shared" si="194"/>
        <v>41932.622395833336</v>
      </c>
      <c r="T3102" s="14">
        <f t="shared" si="195"/>
        <v>41902.622395833336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2"/>
        <v>12</v>
      </c>
      <c r="P3103" s="6">
        <f t="shared" si="193"/>
        <v>25</v>
      </c>
      <c r="Q3103" t="s">
        <v>8317</v>
      </c>
      <c r="R3103" s="10" t="s">
        <v>8357</v>
      </c>
      <c r="S3103" s="14">
        <f t="shared" si="194"/>
        <v>42201.330555555556</v>
      </c>
      <c r="T3103" s="14">
        <f t="shared" si="195"/>
        <v>42171.383530092593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2"/>
        <v>39.112499999999997</v>
      </c>
      <c r="P3104" s="6">
        <f t="shared" si="193"/>
        <v>69.533333333333331</v>
      </c>
      <c r="Q3104" t="s">
        <v>8317</v>
      </c>
      <c r="R3104" s="10" t="s">
        <v>8357</v>
      </c>
      <c r="S3104" s="14">
        <f t="shared" si="194"/>
        <v>42605.340486111112</v>
      </c>
      <c r="T3104" s="14">
        <f t="shared" si="195"/>
        <v>42555.340486111112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2"/>
        <v>0.26829268292682928</v>
      </c>
      <c r="P3105" s="6">
        <f t="shared" si="193"/>
        <v>5.5</v>
      </c>
      <c r="Q3105" t="s">
        <v>8317</v>
      </c>
      <c r="R3105" s="10" t="s">
        <v>8357</v>
      </c>
      <c r="S3105" s="14">
        <f t="shared" si="194"/>
        <v>42167.156319444446</v>
      </c>
      <c r="T3105" s="14">
        <f t="shared" si="195"/>
        <v>42107.156319444446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2"/>
        <v>29.625</v>
      </c>
      <c r="P3106" s="6">
        <f t="shared" si="193"/>
        <v>237</v>
      </c>
      <c r="Q3106" t="s">
        <v>8317</v>
      </c>
      <c r="R3106" s="10" t="s">
        <v>8357</v>
      </c>
      <c r="S3106" s="14">
        <f t="shared" si="194"/>
        <v>42038.083333333328</v>
      </c>
      <c r="T3106" s="14">
        <f t="shared" si="195"/>
        <v>42006.908692129626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2"/>
        <v>42.360992301112063</v>
      </c>
      <c r="P3107" s="6">
        <f t="shared" si="193"/>
        <v>79.870967741935488</v>
      </c>
      <c r="Q3107" t="s">
        <v>8317</v>
      </c>
      <c r="R3107" s="10" t="s">
        <v>8357</v>
      </c>
      <c r="S3107" s="14">
        <f t="shared" si="194"/>
        <v>41931.208333333336</v>
      </c>
      <c r="T3107" s="14">
        <f t="shared" si="195"/>
        <v>41876.718935185185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2"/>
        <v>4.1000000000000005</v>
      </c>
      <c r="P3108" s="6">
        <f t="shared" si="193"/>
        <v>10.25</v>
      </c>
      <c r="Q3108" t="s">
        <v>8317</v>
      </c>
      <c r="R3108" s="10" t="s">
        <v>8357</v>
      </c>
      <c r="S3108" s="14">
        <f t="shared" si="194"/>
        <v>42263.916666666672</v>
      </c>
      <c r="T3108" s="14">
        <f t="shared" si="195"/>
        <v>42241.429120370376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2"/>
        <v>19.762499999999999</v>
      </c>
      <c r="P3109" s="6">
        <f t="shared" si="193"/>
        <v>272.58620689655174</v>
      </c>
      <c r="Q3109" t="s">
        <v>8317</v>
      </c>
      <c r="R3109" s="10" t="s">
        <v>8357</v>
      </c>
      <c r="S3109" s="14">
        <f t="shared" si="194"/>
        <v>42135.814247685179</v>
      </c>
      <c r="T3109" s="14">
        <f t="shared" si="195"/>
        <v>42128.814247685179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2"/>
        <v>5.1999999999999998E-2</v>
      </c>
      <c r="P3110" s="6">
        <f t="shared" si="193"/>
        <v>13</v>
      </c>
      <c r="Q3110" t="s">
        <v>8317</v>
      </c>
      <c r="R3110" s="10" t="s">
        <v>8357</v>
      </c>
      <c r="S3110" s="14">
        <f t="shared" si="194"/>
        <v>42122.638819444444</v>
      </c>
      <c r="T3110" s="14">
        <f t="shared" si="195"/>
        <v>42062.680486111116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2"/>
        <v>25.030188679245285</v>
      </c>
      <c r="P3111" s="6">
        <f t="shared" si="193"/>
        <v>58.184210526315788</v>
      </c>
      <c r="Q3111" t="s">
        <v>8317</v>
      </c>
      <c r="R3111" s="10" t="s">
        <v>8357</v>
      </c>
      <c r="S3111" s="14">
        <f t="shared" si="194"/>
        <v>41879.125115740739</v>
      </c>
      <c r="T3111" s="14">
        <f t="shared" si="195"/>
        <v>41844.125115740739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2"/>
        <v>0.04</v>
      </c>
      <c r="P3112" s="6">
        <f t="shared" si="193"/>
        <v>10</v>
      </c>
      <c r="Q3112" t="s">
        <v>8317</v>
      </c>
      <c r="R3112" s="10" t="s">
        <v>8357</v>
      </c>
      <c r="S3112" s="14">
        <f t="shared" si="194"/>
        <v>42785.031469907408</v>
      </c>
      <c r="T3112" s="14">
        <f t="shared" si="195"/>
        <v>42745.031469907408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2"/>
        <v>26.640000000000004</v>
      </c>
      <c r="P3113" s="6">
        <f t="shared" si="193"/>
        <v>70.10526315789474</v>
      </c>
      <c r="Q3113" t="s">
        <v>8317</v>
      </c>
      <c r="R3113" s="10" t="s">
        <v>8357</v>
      </c>
      <c r="S3113" s="14">
        <f t="shared" si="194"/>
        <v>41916.595138888886</v>
      </c>
      <c r="T3113" s="14">
        <f t="shared" si="195"/>
        <v>41885.595138888886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2"/>
        <v>4.7363636363636363</v>
      </c>
      <c r="P3114" s="6">
        <f t="shared" si="193"/>
        <v>57.888888888888886</v>
      </c>
      <c r="Q3114" t="s">
        <v>8317</v>
      </c>
      <c r="R3114" s="10" t="s">
        <v>8357</v>
      </c>
      <c r="S3114" s="14">
        <f t="shared" si="194"/>
        <v>42675.121921296297</v>
      </c>
      <c r="T3114" s="14">
        <f t="shared" si="195"/>
        <v>42615.121921296297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2"/>
        <v>4.2435339894712749</v>
      </c>
      <c r="P3115" s="6">
        <f t="shared" si="193"/>
        <v>125.27027027027027</v>
      </c>
      <c r="Q3115" t="s">
        <v>8317</v>
      </c>
      <c r="R3115" s="10" t="s">
        <v>8357</v>
      </c>
      <c r="S3115" s="14">
        <f t="shared" si="194"/>
        <v>42111.731273148151</v>
      </c>
      <c r="T3115" s="14">
        <f t="shared" si="195"/>
        <v>42081.731273148151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2"/>
        <v>0</v>
      </c>
      <c r="P3116" s="6" t="e">
        <f t="shared" si="193"/>
        <v>#DIV/0!</v>
      </c>
      <c r="Q3116" t="s">
        <v>8317</v>
      </c>
      <c r="R3116" s="10" t="s">
        <v>8357</v>
      </c>
      <c r="S3116" s="14">
        <f t="shared" si="194"/>
        <v>41903.632523148146</v>
      </c>
      <c r="T3116" s="14">
        <f t="shared" si="195"/>
        <v>41843.632523148146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2"/>
        <v>3</v>
      </c>
      <c r="P3117" s="6">
        <f t="shared" si="193"/>
        <v>300</v>
      </c>
      <c r="Q3117" t="s">
        <v>8317</v>
      </c>
      <c r="R3117" s="10" t="s">
        <v>8357</v>
      </c>
      <c r="S3117" s="14">
        <f t="shared" si="194"/>
        <v>42526.447071759263</v>
      </c>
      <c r="T3117" s="14">
        <f t="shared" si="195"/>
        <v>42496.447071759263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2"/>
        <v>57.333333333333336</v>
      </c>
      <c r="P3118" s="6">
        <f t="shared" si="193"/>
        <v>43</v>
      </c>
      <c r="Q3118" t="s">
        <v>8317</v>
      </c>
      <c r="R3118" s="10" t="s">
        <v>8357</v>
      </c>
      <c r="S3118" s="14">
        <f t="shared" si="194"/>
        <v>42095.515335648146</v>
      </c>
      <c r="T3118" s="14">
        <f t="shared" si="195"/>
        <v>42081.515335648146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2"/>
        <v>0.1</v>
      </c>
      <c r="P3119" s="6">
        <f t="shared" si="193"/>
        <v>1</v>
      </c>
      <c r="Q3119" t="s">
        <v>8317</v>
      </c>
      <c r="R3119" s="10" t="s">
        <v>8357</v>
      </c>
      <c r="S3119" s="14">
        <f t="shared" si="194"/>
        <v>42517.55</v>
      </c>
      <c r="T3119" s="14">
        <f t="shared" si="195"/>
        <v>42509.374537037031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2"/>
        <v>0.31</v>
      </c>
      <c r="P3120" s="6">
        <f t="shared" si="193"/>
        <v>775</v>
      </c>
      <c r="Q3120" t="s">
        <v>8317</v>
      </c>
      <c r="R3120" s="10" t="s">
        <v>8357</v>
      </c>
      <c r="S3120" s="14">
        <f t="shared" si="194"/>
        <v>42553.649571759262</v>
      </c>
      <c r="T3120" s="14">
        <f t="shared" si="195"/>
        <v>42534.649571759262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2"/>
        <v>0.05</v>
      </c>
      <c r="P3121" s="6">
        <f t="shared" si="193"/>
        <v>5</v>
      </c>
      <c r="Q3121" t="s">
        <v>8317</v>
      </c>
      <c r="R3121" s="10" t="s">
        <v>8357</v>
      </c>
      <c r="S3121" s="14">
        <f t="shared" si="194"/>
        <v>42090.003842592589</v>
      </c>
      <c r="T3121" s="14">
        <f t="shared" si="195"/>
        <v>42060.04550925926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2"/>
        <v>9.8461538461538465E-3</v>
      </c>
      <c r="P3122" s="6">
        <f t="shared" si="193"/>
        <v>12.8</v>
      </c>
      <c r="Q3122" t="s">
        <v>8317</v>
      </c>
      <c r="R3122" s="10" t="s">
        <v>8357</v>
      </c>
      <c r="S3122" s="14">
        <f t="shared" si="194"/>
        <v>42495.900416666671</v>
      </c>
      <c r="T3122" s="14">
        <f t="shared" si="195"/>
        <v>42435.942083333335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2"/>
        <v>0.66666666666666674</v>
      </c>
      <c r="P3123" s="6">
        <f t="shared" si="193"/>
        <v>10</v>
      </c>
      <c r="Q3123" t="s">
        <v>8317</v>
      </c>
      <c r="R3123" s="10" t="s">
        <v>8357</v>
      </c>
      <c r="S3123" s="14">
        <f t="shared" si="194"/>
        <v>41908.679803240739</v>
      </c>
      <c r="T3123" s="14">
        <f t="shared" si="195"/>
        <v>41848.679803240739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2"/>
        <v>58.291457286432156</v>
      </c>
      <c r="P3124" s="6">
        <f t="shared" si="193"/>
        <v>58</v>
      </c>
      <c r="Q3124" t="s">
        <v>8317</v>
      </c>
      <c r="R3124" s="10" t="s">
        <v>8357</v>
      </c>
      <c r="S3124" s="14">
        <f t="shared" si="194"/>
        <v>42683.973750000005</v>
      </c>
      <c r="T3124" s="14">
        <f t="shared" si="195"/>
        <v>42678.932083333333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2"/>
        <v>68.153599999999997</v>
      </c>
      <c r="P3125" s="6">
        <f t="shared" si="193"/>
        <v>244.80459770114942</v>
      </c>
      <c r="Q3125" t="s">
        <v>8317</v>
      </c>
      <c r="R3125" s="10" t="s">
        <v>8357</v>
      </c>
      <c r="S3125" s="14">
        <f t="shared" si="194"/>
        <v>42560.993032407408</v>
      </c>
      <c r="T3125" s="14">
        <f t="shared" si="195"/>
        <v>42530.993032407408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2"/>
        <v>3.2499999999999999E-3</v>
      </c>
      <c r="P3126" s="6">
        <f t="shared" si="193"/>
        <v>6.5</v>
      </c>
      <c r="Q3126" t="s">
        <v>8317</v>
      </c>
      <c r="R3126" s="10" t="s">
        <v>8357</v>
      </c>
      <c r="S3126" s="14">
        <f t="shared" si="194"/>
        <v>42037.780104166668</v>
      </c>
      <c r="T3126" s="14">
        <f t="shared" si="195"/>
        <v>41977.780104166668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2"/>
        <v>0</v>
      </c>
      <c r="P3127" s="6" t="e">
        <f t="shared" si="193"/>
        <v>#DIV/0!</v>
      </c>
      <c r="Q3127" t="s">
        <v>8317</v>
      </c>
      <c r="R3127" s="10" t="s">
        <v>8357</v>
      </c>
      <c r="S3127" s="14">
        <f t="shared" si="194"/>
        <v>42376.20685185185</v>
      </c>
      <c r="T3127" s="14">
        <f t="shared" si="195"/>
        <v>42346.20685185185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2"/>
        <v>4.16</v>
      </c>
      <c r="P3128" s="6">
        <f t="shared" si="193"/>
        <v>61.176470588235297</v>
      </c>
      <c r="Q3128" t="s">
        <v>8317</v>
      </c>
      <c r="R3128" s="10" t="s">
        <v>8357</v>
      </c>
      <c r="S3128" s="14">
        <f t="shared" si="194"/>
        <v>42456.976412037038</v>
      </c>
      <c r="T3128" s="14">
        <f t="shared" si="195"/>
        <v>42427.01807870371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2"/>
        <v>0</v>
      </c>
      <c r="P3129" s="6" t="e">
        <f t="shared" si="193"/>
        <v>#DIV/0!</v>
      </c>
      <c r="Q3129" t="s">
        <v>8317</v>
      </c>
      <c r="R3129" s="10" t="s">
        <v>8357</v>
      </c>
      <c r="S3129" s="14">
        <f t="shared" si="194"/>
        <v>42064.856817129628</v>
      </c>
      <c r="T3129" s="14">
        <f t="shared" si="195"/>
        <v>42034.856817129628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2"/>
        <v>108.60666666666667</v>
      </c>
      <c r="P3130" s="6">
        <f t="shared" si="193"/>
        <v>139.23931623931625</v>
      </c>
      <c r="Q3130" t="s">
        <v>8317</v>
      </c>
      <c r="R3130" s="10" t="s">
        <v>8318</v>
      </c>
      <c r="S3130" s="14">
        <f t="shared" si="194"/>
        <v>42810.784039351856</v>
      </c>
      <c r="T3130" s="14">
        <f t="shared" si="195"/>
        <v>42780.825706018513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2"/>
        <v>0.8</v>
      </c>
      <c r="P3131" s="6">
        <f t="shared" si="193"/>
        <v>10</v>
      </c>
      <c r="Q3131" t="s">
        <v>8317</v>
      </c>
      <c r="R3131" s="10" t="s">
        <v>8318</v>
      </c>
      <c r="S3131" s="14">
        <f t="shared" si="194"/>
        <v>42843.801145833335</v>
      </c>
      <c r="T3131" s="14">
        <f t="shared" si="195"/>
        <v>42803.842812499999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2"/>
        <v>3.75</v>
      </c>
      <c r="P3132" s="6">
        <f t="shared" si="193"/>
        <v>93.75</v>
      </c>
      <c r="Q3132" t="s">
        <v>8317</v>
      </c>
      <c r="R3132" s="10" t="s">
        <v>8318</v>
      </c>
      <c r="S3132" s="14">
        <f t="shared" si="194"/>
        <v>42839.207638888889</v>
      </c>
      <c r="T3132" s="14">
        <f t="shared" si="195"/>
        <v>42808.640231481477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2"/>
        <v>15.731707317073171</v>
      </c>
      <c r="P3133" s="6">
        <f t="shared" si="193"/>
        <v>53.75</v>
      </c>
      <c r="Q3133" t="s">
        <v>8317</v>
      </c>
      <c r="R3133" s="10" t="s">
        <v>8318</v>
      </c>
      <c r="S3133" s="14">
        <f t="shared" si="194"/>
        <v>42833.537557870368</v>
      </c>
      <c r="T3133" s="14">
        <f t="shared" si="195"/>
        <v>42803.579224537039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2"/>
        <v>3.3333333333333333E-2</v>
      </c>
      <c r="P3134" s="6">
        <f t="shared" si="193"/>
        <v>10</v>
      </c>
      <c r="Q3134" t="s">
        <v>8317</v>
      </c>
      <c r="R3134" s="10" t="s">
        <v>8318</v>
      </c>
      <c r="S3134" s="14">
        <f t="shared" si="194"/>
        <v>42846.308564814812</v>
      </c>
      <c r="T3134" s="14">
        <f t="shared" si="195"/>
        <v>42786.350231481483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2"/>
        <v>108</v>
      </c>
      <c r="P3135" s="6">
        <f t="shared" si="193"/>
        <v>33.75</v>
      </c>
      <c r="Q3135" t="s">
        <v>8317</v>
      </c>
      <c r="R3135" s="10" t="s">
        <v>8318</v>
      </c>
      <c r="S3135" s="14">
        <f t="shared" si="194"/>
        <v>42818.523541666669</v>
      </c>
      <c r="T3135" s="14">
        <f t="shared" si="195"/>
        <v>42788.565208333333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2"/>
        <v>22.5</v>
      </c>
      <c r="P3136" s="6">
        <f t="shared" si="193"/>
        <v>18.75</v>
      </c>
      <c r="Q3136" t="s">
        <v>8317</v>
      </c>
      <c r="R3136" s="10" t="s">
        <v>8318</v>
      </c>
      <c r="S3136" s="14">
        <f t="shared" si="194"/>
        <v>42821.678460648152</v>
      </c>
      <c r="T3136" s="14">
        <f t="shared" si="195"/>
        <v>42800.720127314817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2"/>
        <v>20.849420849420849</v>
      </c>
      <c r="P3137" s="6">
        <f t="shared" si="193"/>
        <v>23.142857142857142</v>
      </c>
      <c r="Q3137" t="s">
        <v>8317</v>
      </c>
      <c r="R3137" s="10" t="s">
        <v>8318</v>
      </c>
      <c r="S3137" s="14">
        <f t="shared" si="194"/>
        <v>42829.151863425926</v>
      </c>
      <c r="T3137" s="14">
        <f t="shared" si="195"/>
        <v>42807.151863425926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ref="O3138:O3201" si="196">E3138/D3138*100</f>
        <v>127.8</v>
      </c>
      <c r="P3138" s="6">
        <f t="shared" ref="P3138:P3201" si="197">AVERAGE(E3138/L3138)</f>
        <v>29.045454545454547</v>
      </c>
      <c r="Q3138" t="s">
        <v>8317</v>
      </c>
      <c r="R3138" s="10" t="s">
        <v>8318</v>
      </c>
      <c r="S3138" s="14">
        <f t="shared" ref="S3138:S3201" si="198">(((I3138/60)/60)/24)+DATE(1970,1,1)</f>
        <v>42825.957638888889</v>
      </c>
      <c r="T3138" s="14">
        <f t="shared" ref="T3138:T3201" si="199">(((J3138/60)/60)/24)+DATE(1970,1,1)</f>
        <v>42789.462430555555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si="196"/>
        <v>3.3333333333333335</v>
      </c>
      <c r="P3139" s="6">
        <f t="shared" si="197"/>
        <v>50</v>
      </c>
      <c r="Q3139" t="s">
        <v>8317</v>
      </c>
      <c r="R3139" s="10" t="s">
        <v>8318</v>
      </c>
      <c r="S3139" s="14">
        <f t="shared" si="198"/>
        <v>42858.8</v>
      </c>
      <c r="T3139" s="14">
        <f t="shared" si="199"/>
        <v>42807.885057870371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6"/>
        <v>0</v>
      </c>
      <c r="P3140" s="6" t="e">
        <f t="shared" si="197"/>
        <v>#DIV/0!</v>
      </c>
      <c r="Q3140" t="s">
        <v>8317</v>
      </c>
      <c r="R3140" s="10" t="s">
        <v>8318</v>
      </c>
      <c r="S3140" s="14">
        <f t="shared" si="198"/>
        <v>42828.645914351851</v>
      </c>
      <c r="T3140" s="14">
        <f t="shared" si="199"/>
        <v>42809.645914351851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6"/>
        <v>5.4</v>
      </c>
      <c r="P3141" s="6">
        <f t="shared" si="197"/>
        <v>450</v>
      </c>
      <c r="Q3141" t="s">
        <v>8317</v>
      </c>
      <c r="R3141" s="10" t="s">
        <v>8318</v>
      </c>
      <c r="S3141" s="14">
        <f t="shared" si="198"/>
        <v>42819.189583333333</v>
      </c>
      <c r="T3141" s="14">
        <f t="shared" si="199"/>
        <v>42785.270370370374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6"/>
        <v>0.96</v>
      </c>
      <c r="P3142" s="6">
        <f t="shared" si="197"/>
        <v>24</v>
      </c>
      <c r="Q3142" t="s">
        <v>8317</v>
      </c>
      <c r="R3142" s="10" t="s">
        <v>8318</v>
      </c>
      <c r="S3142" s="14">
        <f t="shared" si="198"/>
        <v>42832.677118055552</v>
      </c>
      <c r="T3142" s="14">
        <f t="shared" si="199"/>
        <v>42802.718784722223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6"/>
        <v>51.6</v>
      </c>
      <c r="P3143" s="6">
        <f t="shared" si="197"/>
        <v>32.25</v>
      </c>
      <c r="Q3143" t="s">
        <v>8317</v>
      </c>
      <c r="R3143" s="10" t="s">
        <v>8318</v>
      </c>
      <c r="S3143" s="14">
        <f t="shared" si="198"/>
        <v>42841.833333333328</v>
      </c>
      <c r="T3143" s="14">
        <f t="shared" si="199"/>
        <v>42800.753333333334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6"/>
        <v>1.6363636363636365</v>
      </c>
      <c r="P3144" s="6">
        <f t="shared" si="197"/>
        <v>15</v>
      </c>
      <c r="Q3144" t="s">
        <v>8317</v>
      </c>
      <c r="R3144" s="10" t="s">
        <v>8318</v>
      </c>
      <c r="S3144" s="14">
        <f t="shared" si="198"/>
        <v>42813.471516203703</v>
      </c>
      <c r="T3144" s="14">
        <f t="shared" si="199"/>
        <v>42783.513182870374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6"/>
        <v>0</v>
      </c>
      <c r="P3145" s="6" t="e">
        <f t="shared" si="197"/>
        <v>#DIV/0!</v>
      </c>
      <c r="Q3145" t="s">
        <v>8317</v>
      </c>
      <c r="R3145" s="10" t="s">
        <v>8318</v>
      </c>
      <c r="S3145" s="14">
        <f t="shared" si="198"/>
        <v>42834.358287037037</v>
      </c>
      <c r="T3145" s="14">
        <f t="shared" si="199"/>
        <v>42808.358287037037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6"/>
        <v>75.400000000000006</v>
      </c>
      <c r="P3146" s="6">
        <f t="shared" si="197"/>
        <v>251.33333333333334</v>
      </c>
      <c r="Q3146" t="s">
        <v>8317</v>
      </c>
      <c r="R3146" s="10" t="s">
        <v>8318</v>
      </c>
      <c r="S3146" s="14">
        <f t="shared" si="198"/>
        <v>42813.25</v>
      </c>
      <c r="T3146" s="14">
        <f t="shared" si="199"/>
        <v>42796.538275462968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6"/>
        <v>0</v>
      </c>
      <c r="P3147" s="6" t="e">
        <f t="shared" si="197"/>
        <v>#DIV/0!</v>
      </c>
      <c r="Q3147" t="s">
        <v>8317</v>
      </c>
      <c r="R3147" s="10" t="s">
        <v>8318</v>
      </c>
      <c r="S3147" s="14">
        <f t="shared" si="198"/>
        <v>42821.999236111107</v>
      </c>
      <c r="T3147" s="14">
        <f t="shared" si="199"/>
        <v>42762.040902777779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6"/>
        <v>10.5</v>
      </c>
      <c r="P3148" s="6">
        <f t="shared" si="197"/>
        <v>437.5</v>
      </c>
      <c r="Q3148" t="s">
        <v>8317</v>
      </c>
      <c r="R3148" s="10" t="s">
        <v>8318</v>
      </c>
      <c r="S3148" s="14">
        <f t="shared" si="198"/>
        <v>42841.640810185185</v>
      </c>
      <c r="T3148" s="14">
        <f t="shared" si="199"/>
        <v>42796.682476851856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6"/>
        <v>117.52499999999999</v>
      </c>
      <c r="P3149" s="6">
        <f t="shared" si="197"/>
        <v>110.35211267605634</v>
      </c>
      <c r="Q3149" t="s">
        <v>8317</v>
      </c>
      <c r="R3149" s="10" t="s">
        <v>8318</v>
      </c>
      <c r="S3149" s="14">
        <f t="shared" si="198"/>
        <v>41950.011053240742</v>
      </c>
      <c r="T3149" s="14">
        <f t="shared" si="199"/>
        <v>41909.969386574077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6"/>
        <v>131.16666666666669</v>
      </c>
      <c r="P3150" s="6">
        <f t="shared" si="197"/>
        <v>41.421052631578945</v>
      </c>
      <c r="Q3150" t="s">
        <v>8317</v>
      </c>
      <c r="R3150" s="10" t="s">
        <v>8318</v>
      </c>
      <c r="S3150" s="14">
        <f t="shared" si="198"/>
        <v>41913.166666666664</v>
      </c>
      <c r="T3150" s="14">
        <f t="shared" si="199"/>
        <v>41891.665324074071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6"/>
        <v>104</v>
      </c>
      <c r="P3151" s="6">
        <f t="shared" si="197"/>
        <v>52</v>
      </c>
      <c r="Q3151" t="s">
        <v>8317</v>
      </c>
      <c r="R3151" s="10" t="s">
        <v>8318</v>
      </c>
      <c r="S3151" s="14">
        <f t="shared" si="198"/>
        <v>41250.083333333336</v>
      </c>
      <c r="T3151" s="14">
        <f t="shared" si="199"/>
        <v>41226.017361111109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6"/>
        <v>101</v>
      </c>
      <c r="P3152" s="6">
        <f t="shared" si="197"/>
        <v>33.990384615384613</v>
      </c>
      <c r="Q3152" t="s">
        <v>8317</v>
      </c>
      <c r="R3152" s="10" t="s">
        <v>8318</v>
      </c>
      <c r="S3152" s="14">
        <f t="shared" si="198"/>
        <v>40568.166666666664</v>
      </c>
      <c r="T3152" s="14">
        <f t="shared" si="199"/>
        <v>40478.263923611114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6"/>
        <v>100.4</v>
      </c>
      <c r="P3153" s="6">
        <f t="shared" si="197"/>
        <v>103.35294117647059</v>
      </c>
      <c r="Q3153" t="s">
        <v>8317</v>
      </c>
      <c r="R3153" s="10" t="s">
        <v>8318</v>
      </c>
      <c r="S3153" s="14">
        <f t="shared" si="198"/>
        <v>41892.83997685185</v>
      </c>
      <c r="T3153" s="14">
        <f t="shared" si="199"/>
        <v>41862.83997685185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6"/>
        <v>105.95454545454545</v>
      </c>
      <c r="P3154" s="6">
        <f t="shared" si="197"/>
        <v>34.791044776119406</v>
      </c>
      <c r="Q3154" t="s">
        <v>8317</v>
      </c>
      <c r="R3154" s="10" t="s">
        <v>8318</v>
      </c>
      <c r="S3154" s="14">
        <f t="shared" si="198"/>
        <v>41580.867673611108</v>
      </c>
      <c r="T3154" s="14">
        <f t="shared" si="199"/>
        <v>41550.867673611108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6"/>
        <v>335.58333333333337</v>
      </c>
      <c r="P3155" s="6">
        <f t="shared" si="197"/>
        <v>41.773858921161825</v>
      </c>
      <c r="Q3155" t="s">
        <v>8317</v>
      </c>
      <c r="R3155" s="10" t="s">
        <v>8318</v>
      </c>
      <c r="S3155" s="14">
        <f t="shared" si="198"/>
        <v>40664.207638888889</v>
      </c>
      <c r="T3155" s="14">
        <f t="shared" si="199"/>
        <v>40633.154363425929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6"/>
        <v>112.92857142857142</v>
      </c>
      <c r="P3156" s="6">
        <f t="shared" si="197"/>
        <v>64.268292682926827</v>
      </c>
      <c r="Q3156" t="s">
        <v>8317</v>
      </c>
      <c r="R3156" s="10" t="s">
        <v>8318</v>
      </c>
      <c r="S3156" s="14">
        <f t="shared" si="198"/>
        <v>41000.834004629629</v>
      </c>
      <c r="T3156" s="14">
        <f t="shared" si="199"/>
        <v>40970.875671296293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6"/>
        <v>188.50460000000001</v>
      </c>
      <c r="P3157" s="6">
        <f t="shared" si="197"/>
        <v>31.209370860927152</v>
      </c>
      <c r="Q3157" t="s">
        <v>8317</v>
      </c>
      <c r="R3157" s="10" t="s">
        <v>8318</v>
      </c>
      <c r="S3157" s="14">
        <f t="shared" si="198"/>
        <v>41263.499131944445</v>
      </c>
      <c r="T3157" s="14">
        <f t="shared" si="199"/>
        <v>41233.499131944445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6"/>
        <v>101.81818181818181</v>
      </c>
      <c r="P3158" s="6">
        <f t="shared" si="197"/>
        <v>62.921348314606739</v>
      </c>
      <c r="Q3158" t="s">
        <v>8317</v>
      </c>
      <c r="R3158" s="10" t="s">
        <v>8318</v>
      </c>
      <c r="S3158" s="14">
        <f t="shared" si="198"/>
        <v>41061.953055555554</v>
      </c>
      <c r="T3158" s="14">
        <f t="shared" si="199"/>
        <v>41026.953055555554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6"/>
        <v>101</v>
      </c>
      <c r="P3159" s="6">
        <f t="shared" si="197"/>
        <v>98.536585365853654</v>
      </c>
      <c r="Q3159" t="s">
        <v>8317</v>
      </c>
      <c r="R3159" s="10" t="s">
        <v>8318</v>
      </c>
      <c r="S3159" s="14">
        <f t="shared" si="198"/>
        <v>41839.208333333336</v>
      </c>
      <c r="T3159" s="14">
        <f t="shared" si="199"/>
        <v>41829.788252314815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6"/>
        <v>113.99999999999999</v>
      </c>
      <c r="P3160" s="6">
        <f t="shared" si="197"/>
        <v>82.608695652173907</v>
      </c>
      <c r="Q3160" t="s">
        <v>8317</v>
      </c>
      <c r="R3160" s="10" t="s">
        <v>8318</v>
      </c>
      <c r="S3160" s="14">
        <f t="shared" si="198"/>
        <v>41477.839722222219</v>
      </c>
      <c r="T3160" s="14">
        <f t="shared" si="199"/>
        <v>41447.839722222219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6"/>
        <v>133.48133333333334</v>
      </c>
      <c r="P3161" s="6">
        <f t="shared" si="197"/>
        <v>38.504230769230773</v>
      </c>
      <c r="Q3161" t="s">
        <v>8317</v>
      </c>
      <c r="R3161" s="10" t="s">
        <v>8318</v>
      </c>
      <c r="S3161" s="14">
        <f t="shared" si="198"/>
        <v>40926.958333333336</v>
      </c>
      <c r="T3161" s="14">
        <f t="shared" si="199"/>
        <v>40884.066678240742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6"/>
        <v>101.53333333333335</v>
      </c>
      <c r="P3162" s="6">
        <f t="shared" si="197"/>
        <v>80.15789473684211</v>
      </c>
      <c r="Q3162" t="s">
        <v>8317</v>
      </c>
      <c r="R3162" s="10" t="s">
        <v>8318</v>
      </c>
      <c r="S3162" s="14">
        <f t="shared" si="198"/>
        <v>41864.207638888889</v>
      </c>
      <c r="T3162" s="14">
        <f t="shared" si="199"/>
        <v>41841.26489583333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6"/>
        <v>105.1</v>
      </c>
      <c r="P3163" s="6">
        <f t="shared" si="197"/>
        <v>28.405405405405407</v>
      </c>
      <c r="Q3163" t="s">
        <v>8317</v>
      </c>
      <c r="R3163" s="10" t="s">
        <v>8318</v>
      </c>
      <c r="S3163" s="14">
        <f t="shared" si="198"/>
        <v>41927.536134259259</v>
      </c>
      <c r="T3163" s="14">
        <f t="shared" si="199"/>
        <v>41897.536134259259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6"/>
        <v>127.15</v>
      </c>
      <c r="P3164" s="6">
        <f t="shared" si="197"/>
        <v>80.730158730158735</v>
      </c>
      <c r="Q3164" t="s">
        <v>8317</v>
      </c>
      <c r="R3164" s="10" t="s">
        <v>8318</v>
      </c>
      <c r="S3164" s="14">
        <f t="shared" si="198"/>
        <v>41827.083333333336</v>
      </c>
      <c r="T3164" s="14">
        <f t="shared" si="199"/>
        <v>41799.685902777775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6"/>
        <v>111.15384615384616</v>
      </c>
      <c r="P3165" s="6">
        <f t="shared" si="197"/>
        <v>200.69444444444446</v>
      </c>
      <c r="Q3165" t="s">
        <v>8317</v>
      </c>
      <c r="R3165" s="10" t="s">
        <v>8318</v>
      </c>
      <c r="S3165" s="14">
        <f t="shared" si="198"/>
        <v>41805.753761574073</v>
      </c>
      <c r="T3165" s="14">
        <f t="shared" si="199"/>
        <v>41775.753761574073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6"/>
        <v>106.76</v>
      </c>
      <c r="P3166" s="6">
        <f t="shared" si="197"/>
        <v>37.591549295774648</v>
      </c>
      <c r="Q3166" t="s">
        <v>8317</v>
      </c>
      <c r="R3166" s="10" t="s">
        <v>8318</v>
      </c>
      <c r="S3166" s="14">
        <f t="shared" si="198"/>
        <v>41799.80572916667</v>
      </c>
      <c r="T3166" s="14">
        <f t="shared" si="199"/>
        <v>41766.80572916667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6"/>
        <v>162.66666666666666</v>
      </c>
      <c r="P3167" s="6">
        <f t="shared" si="197"/>
        <v>58.095238095238095</v>
      </c>
      <c r="Q3167" t="s">
        <v>8317</v>
      </c>
      <c r="R3167" s="10" t="s">
        <v>8318</v>
      </c>
      <c r="S3167" s="14">
        <f t="shared" si="198"/>
        <v>40666.165972222225</v>
      </c>
      <c r="T3167" s="14">
        <f t="shared" si="199"/>
        <v>40644.159259259257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6"/>
        <v>160.22808571428573</v>
      </c>
      <c r="P3168" s="6">
        <f t="shared" si="197"/>
        <v>60.300892473118282</v>
      </c>
      <c r="Q3168" t="s">
        <v>8317</v>
      </c>
      <c r="R3168" s="10" t="s">
        <v>8318</v>
      </c>
      <c r="S3168" s="14">
        <f t="shared" si="198"/>
        <v>41969.332638888889</v>
      </c>
      <c r="T3168" s="14">
        <f t="shared" si="199"/>
        <v>41940.69158564815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6"/>
        <v>116.16666666666666</v>
      </c>
      <c r="P3169" s="6">
        <f t="shared" si="197"/>
        <v>63.363636363636367</v>
      </c>
      <c r="Q3169" t="s">
        <v>8317</v>
      </c>
      <c r="R3169" s="10" t="s">
        <v>8318</v>
      </c>
      <c r="S3169" s="14">
        <f t="shared" si="198"/>
        <v>41853.175706018519</v>
      </c>
      <c r="T3169" s="14">
        <f t="shared" si="199"/>
        <v>41839.175706018519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6"/>
        <v>124.2</v>
      </c>
      <c r="P3170" s="6">
        <f t="shared" si="197"/>
        <v>50.901639344262293</v>
      </c>
      <c r="Q3170" t="s">
        <v>8317</v>
      </c>
      <c r="R3170" s="10" t="s">
        <v>8318</v>
      </c>
      <c r="S3170" s="14">
        <f t="shared" si="198"/>
        <v>41803.916666666664</v>
      </c>
      <c r="T3170" s="14">
        <f t="shared" si="199"/>
        <v>41772.105937500004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6"/>
        <v>103.01249999999999</v>
      </c>
      <c r="P3171" s="6">
        <f t="shared" si="197"/>
        <v>100.5</v>
      </c>
      <c r="Q3171" t="s">
        <v>8317</v>
      </c>
      <c r="R3171" s="10" t="s">
        <v>8318</v>
      </c>
      <c r="S3171" s="14">
        <f t="shared" si="198"/>
        <v>41621.207638888889</v>
      </c>
      <c r="T3171" s="14">
        <f t="shared" si="199"/>
        <v>41591.737974537034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6"/>
        <v>112.25</v>
      </c>
      <c r="P3172" s="6">
        <f t="shared" si="197"/>
        <v>31.619718309859156</v>
      </c>
      <c r="Q3172" t="s">
        <v>8317</v>
      </c>
      <c r="R3172" s="10" t="s">
        <v>8318</v>
      </c>
      <c r="S3172" s="14">
        <f t="shared" si="198"/>
        <v>41822.166666666664</v>
      </c>
      <c r="T3172" s="14">
        <f t="shared" si="199"/>
        <v>41789.080370370371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6"/>
        <v>108.8142857142857</v>
      </c>
      <c r="P3173" s="6">
        <f t="shared" si="197"/>
        <v>65.102564102564102</v>
      </c>
      <c r="Q3173" t="s">
        <v>8317</v>
      </c>
      <c r="R3173" s="10" t="s">
        <v>8318</v>
      </c>
      <c r="S3173" s="14">
        <f t="shared" si="198"/>
        <v>42496.608310185184</v>
      </c>
      <c r="T3173" s="14">
        <f t="shared" si="199"/>
        <v>42466.608310185184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6"/>
        <v>114.99999999999999</v>
      </c>
      <c r="P3174" s="6">
        <f t="shared" si="197"/>
        <v>79.310344827586206</v>
      </c>
      <c r="Q3174" t="s">
        <v>8317</v>
      </c>
      <c r="R3174" s="10" t="s">
        <v>8318</v>
      </c>
      <c r="S3174" s="14">
        <f t="shared" si="198"/>
        <v>40953.729953703703</v>
      </c>
      <c r="T3174" s="14">
        <f t="shared" si="199"/>
        <v>40923.729953703703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6"/>
        <v>103</v>
      </c>
      <c r="P3175" s="6">
        <f t="shared" si="197"/>
        <v>139.18918918918919</v>
      </c>
      <c r="Q3175" t="s">
        <v>8317</v>
      </c>
      <c r="R3175" s="10" t="s">
        <v>8318</v>
      </c>
      <c r="S3175" s="14">
        <f t="shared" si="198"/>
        <v>41908.878379629627</v>
      </c>
      <c r="T3175" s="14">
        <f t="shared" si="199"/>
        <v>41878.878379629627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6"/>
        <v>101.13333333333334</v>
      </c>
      <c r="P3176" s="6">
        <f t="shared" si="197"/>
        <v>131.91304347826087</v>
      </c>
      <c r="Q3176" t="s">
        <v>8317</v>
      </c>
      <c r="R3176" s="10" t="s">
        <v>8318</v>
      </c>
      <c r="S3176" s="14">
        <f t="shared" si="198"/>
        <v>41876.864675925928</v>
      </c>
      <c r="T3176" s="14">
        <f t="shared" si="199"/>
        <v>41862.864675925928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6"/>
        <v>109.55999999999999</v>
      </c>
      <c r="P3177" s="6">
        <f t="shared" si="197"/>
        <v>91.3</v>
      </c>
      <c r="Q3177" t="s">
        <v>8317</v>
      </c>
      <c r="R3177" s="10" t="s">
        <v>8318</v>
      </c>
      <c r="S3177" s="14">
        <f t="shared" si="198"/>
        <v>40591.886886574073</v>
      </c>
      <c r="T3177" s="14">
        <f t="shared" si="199"/>
        <v>40531.886886574073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6"/>
        <v>114.8421052631579</v>
      </c>
      <c r="P3178" s="6">
        <f t="shared" si="197"/>
        <v>39.672727272727272</v>
      </c>
      <c r="Q3178" t="s">
        <v>8317</v>
      </c>
      <c r="R3178" s="10" t="s">
        <v>8318</v>
      </c>
      <c r="S3178" s="14">
        <f t="shared" si="198"/>
        <v>41504.625</v>
      </c>
      <c r="T3178" s="14">
        <f t="shared" si="199"/>
        <v>41477.930914351848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6"/>
        <v>117.39999999999999</v>
      </c>
      <c r="P3179" s="6">
        <f t="shared" si="197"/>
        <v>57.549019607843135</v>
      </c>
      <c r="Q3179" t="s">
        <v>8317</v>
      </c>
      <c r="R3179" s="10" t="s">
        <v>8318</v>
      </c>
      <c r="S3179" s="14">
        <f t="shared" si="198"/>
        <v>41811.666770833333</v>
      </c>
      <c r="T3179" s="14">
        <f t="shared" si="199"/>
        <v>41781.666770833333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6"/>
        <v>171.73333333333335</v>
      </c>
      <c r="P3180" s="6">
        <f t="shared" si="197"/>
        <v>33.025641025641029</v>
      </c>
      <c r="Q3180" t="s">
        <v>8317</v>
      </c>
      <c r="R3180" s="10" t="s">
        <v>8318</v>
      </c>
      <c r="S3180" s="14">
        <f t="shared" si="198"/>
        <v>41836.605034722219</v>
      </c>
      <c r="T3180" s="14">
        <f t="shared" si="199"/>
        <v>41806.605034722219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6"/>
        <v>114.16238095238094</v>
      </c>
      <c r="P3181" s="6">
        <f t="shared" si="197"/>
        <v>77.335806451612896</v>
      </c>
      <c r="Q3181" t="s">
        <v>8317</v>
      </c>
      <c r="R3181" s="10" t="s">
        <v>8318</v>
      </c>
      <c r="S3181" s="14">
        <f t="shared" si="198"/>
        <v>41400.702210648145</v>
      </c>
      <c r="T3181" s="14">
        <f t="shared" si="199"/>
        <v>41375.702210648145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6"/>
        <v>119.75</v>
      </c>
      <c r="P3182" s="6">
        <f t="shared" si="197"/>
        <v>31.933333333333334</v>
      </c>
      <c r="Q3182" t="s">
        <v>8317</v>
      </c>
      <c r="R3182" s="10" t="s">
        <v>8318</v>
      </c>
      <c r="S3182" s="14">
        <f t="shared" si="198"/>
        <v>41810.412604166668</v>
      </c>
      <c r="T3182" s="14">
        <f t="shared" si="199"/>
        <v>41780.412604166668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6"/>
        <v>109.00000000000001</v>
      </c>
      <c r="P3183" s="6">
        <f t="shared" si="197"/>
        <v>36.333333333333336</v>
      </c>
      <c r="Q3183" t="s">
        <v>8317</v>
      </c>
      <c r="R3183" s="10" t="s">
        <v>8318</v>
      </c>
      <c r="S3183" s="14">
        <f t="shared" si="198"/>
        <v>41805.666666666664</v>
      </c>
      <c r="T3183" s="14">
        <f t="shared" si="199"/>
        <v>41779.310034722221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6"/>
        <v>100.88571428571429</v>
      </c>
      <c r="P3184" s="6">
        <f t="shared" si="197"/>
        <v>46.768211920529801</v>
      </c>
      <c r="Q3184" t="s">
        <v>8317</v>
      </c>
      <c r="R3184" s="10" t="s">
        <v>8318</v>
      </c>
      <c r="S3184" s="14">
        <f t="shared" si="198"/>
        <v>40939.708333333336</v>
      </c>
      <c r="T3184" s="14">
        <f t="shared" si="199"/>
        <v>40883.949317129627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6"/>
        <v>109.00000000000001</v>
      </c>
      <c r="P3185" s="6">
        <f t="shared" si="197"/>
        <v>40.073529411764703</v>
      </c>
      <c r="Q3185" t="s">
        <v>8317</v>
      </c>
      <c r="R3185" s="10" t="s">
        <v>8318</v>
      </c>
      <c r="S3185" s="14">
        <f t="shared" si="198"/>
        <v>41509.79478009259</v>
      </c>
      <c r="T3185" s="14">
        <f t="shared" si="199"/>
        <v>41491.79478009259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6"/>
        <v>107.20930232558139</v>
      </c>
      <c r="P3186" s="6">
        <f t="shared" si="197"/>
        <v>100.21739130434783</v>
      </c>
      <c r="Q3186" t="s">
        <v>8317</v>
      </c>
      <c r="R3186" s="10" t="s">
        <v>8318</v>
      </c>
      <c r="S3186" s="14">
        <f t="shared" si="198"/>
        <v>41821.993414351848</v>
      </c>
      <c r="T3186" s="14">
        <f t="shared" si="199"/>
        <v>41791.993414351848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6"/>
        <v>100</v>
      </c>
      <c r="P3187" s="6">
        <f t="shared" si="197"/>
        <v>41.666666666666664</v>
      </c>
      <c r="Q3187" t="s">
        <v>8317</v>
      </c>
      <c r="R3187" s="10" t="s">
        <v>8318</v>
      </c>
      <c r="S3187" s="14">
        <f t="shared" si="198"/>
        <v>41836.977326388893</v>
      </c>
      <c r="T3187" s="14">
        <f t="shared" si="199"/>
        <v>41829.977326388893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6"/>
        <v>102.18750000000001</v>
      </c>
      <c r="P3188" s="6">
        <f t="shared" si="197"/>
        <v>46.714285714285715</v>
      </c>
      <c r="Q3188" t="s">
        <v>8317</v>
      </c>
      <c r="R3188" s="10" t="s">
        <v>8318</v>
      </c>
      <c r="S3188" s="14">
        <f t="shared" si="198"/>
        <v>41898.875</v>
      </c>
      <c r="T3188" s="14">
        <f t="shared" si="199"/>
        <v>41868.924050925925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6"/>
        <v>116.29333333333334</v>
      </c>
      <c r="P3189" s="6">
        <f t="shared" si="197"/>
        <v>71.491803278688522</v>
      </c>
      <c r="Q3189" t="s">
        <v>8317</v>
      </c>
      <c r="R3189" s="10" t="s">
        <v>8318</v>
      </c>
      <c r="S3189" s="14">
        <f t="shared" si="198"/>
        <v>41855.666354166664</v>
      </c>
      <c r="T3189" s="14">
        <f t="shared" si="199"/>
        <v>41835.666354166664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6"/>
        <v>65</v>
      </c>
      <c r="P3190" s="6">
        <f t="shared" si="197"/>
        <v>14.444444444444445</v>
      </c>
      <c r="Q3190" t="s">
        <v>8317</v>
      </c>
      <c r="R3190" s="10" t="s">
        <v>8359</v>
      </c>
      <c r="S3190" s="14">
        <f t="shared" si="198"/>
        <v>42165.415532407409</v>
      </c>
      <c r="T3190" s="14">
        <f t="shared" si="199"/>
        <v>42144.415532407409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6"/>
        <v>12.327272727272726</v>
      </c>
      <c r="P3191" s="6">
        <f t="shared" si="197"/>
        <v>356.84210526315792</v>
      </c>
      <c r="Q3191" t="s">
        <v>8317</v>
      </c>
      <c r="R3191" s="10" t="s">
        <v>8359</v>
      </c>
      <c r="S3191" s="14">
        <f t="shared" si="198"/>
        <v>42148.346435185187</v>
      </c>
      <c r="T3191" s="14">
        <f t="shared" si="199"/>
        <v>42118.346435185187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6"/>
        <v>0</v>
      </c>
      <c r="P3192" s="6" t="e">
        <f t="shared" si="197"/>
        <v>#DIV/0!</v>
      </c>
      <c r="Q3192" t="s">
        <v>8317</v>
      </c>
      <c r="R3192" s="10" t="s">
        <v>8359</v>
      </c>
      <c r="S3192" s="14">
        <f t="shared" si="198"/>
        <v>42713.192997685182</v>
      </c>
      <c r="T3192" s="14">
        <f t="shared" si="199"/>
        <v>42683.151331018518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6"/>
        <v>4.0266666666666664</v>
      </c>
      <c r="P3193" s="6">
        <f t="shared" si="197"/>
        <v>37.75</v>
      </c>
      <c r="Q3193" t="s">
        <v>8317</v>
      </c>
      <c r="R3193" s="10" t="s">
        <v>8359</v>
      </c>
      <c r="S3193" s="14">
        <f t="shared" si="198"/>
        <v>42598.755428240736</v>
      </c>
      <c r="T3193" s="14">
        <f t="shared" si="199"/>
        <v>42538.755428240736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6"/>
        <v>1.02</v>
      </c>
      <c r="P3194" s="6">
        <f t="shared" si="197"/>
        <v>12.75</v>
      </c>
      <c r="Q3194" t="s">
        <v>8317</v>
      </c>
      <c r="R3194" s="10" t="s">
        <v>8359</v>
      </c>
      <c r="S3194" s="14">
        <f t="shared" si="198"/>
        <v>42063.916666666672</v>
      </c>
      <c r="T3194" s="14">
        <f t="shared" si="199"/>
        <v>42018.94049768518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6"/>
        <v>11.74</v>
      </c>
      <c r="P3195" s="6">
        <f t="shared" si="197"/>
        <v>24.458333333333332</v>
      </c>
      <c r="Q3195" t="s">
        <v>8317</v>
      </c>
      <c r="R3195" s="10" t="s">
        <v>8359</v>
      </c>
      <c r="S3195" s="14">
        <f t="shared" si="198"/>
        <v>42055.968240740738</v>
      </c>
      <c r="T3195" s="14">
        <f t="shared" si="199"/>
        <v>42010.968240740738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6"/>
        <v>0</v>
      </c>
      <c r="P3196" s="6" t="e">
        <f t="shared" si="197"/>
        <v>#DIV/0!</v>
      </c>
      <c r="Q3196" t="s">
        <v>8317</v>
      </c>
      <c r="R3196" s="10" t="s">
        <v>8359</v>
      </c>
      <c r="S3196" s="14">
        <f t="shared" si="198"/>
        <v>42212.062476851846</v>
      </c>
      <c r="T3196" s="14">
        <f t="shared" si="199"/>
        <v>42182.062476851846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6"/>
        <v>59.142857142857139</v>
      </c>
      <c r="P3197" s="6">
        <f t="shared" si="197"/>
        <v>53.07692307692308</v>
      </c>
      <c r="Q3197" t="s">
        <v>8317</v>
      </c>
      <c r="R3197" s="10" t="s">
        <v>8359</v>
      </c>
      <c r="S3197" s="14">
        <f t="shared" si="198"/>
        <v>42047.594236111108</v>
      </c>
      <c r="T3197" s="14">
        <f t="shared" si="199"/>
        <v>42017.594236111108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6"/>
        <v>0.06</v>
      </c>
      <c r="P3198" s="6">
        <f t="shared" si="197"/>
        <v>300</v>
      </c>
      <c r="Q3198" t="s">
        <v>8317</v>
      </c>
      <c r="R3198" s="10" t="s">
        <v>8359</v>
      </c>
      <c r="S3198" s="14">
        <f t="shared" si="198"/>
        <v>42217.583333333328</v>
      </c>
      <c r="T3198" s="14">
        <f t="shared" si="199"/>
        <v>42157.598090277781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6"/>
        <v>11.450000000000001</v>
      </c>
      <c r="P3199" s="6">
        <f t="shared" si="197"/>
        <v>286.25</v>
      </c>
      <c r="Q3199" t="s">
        <v>8317</v>
      </c>
      <c r="R3199" s="10" t="s">
        <v>8359</v>
      </c>
      <c r="S3199" s="14">
        <f t="shared" si="198"/>
        <v>42039.493263888886</v>
      </c>
      <c r="T3199" s="14">
        <f t="shared" si="199"/>
        <v>42009.493263888886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6"/>
        <v>0.36666666666666664</v>
      </c>
      <c r="P3200" s="6">
        <f t="shared" si="197"/>
        <v>36.666666666666664</v>
      </c>
      <c r="Q3200" t="s">
        <v>8317</v>
      </c>
      <c r="R3200" s="10" t="s">
        <v>8359</v>
      </c>
      <c r="S3200" s="14">
        <f t="shared" si="198"/>
        <v>42051.424502314811</v>
      </c>
      <c r="T3200" s="14">
        <f t="shared" si="199"/>
        <v>42013.424502314811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6"/>
        <v>52.16</v>
      </c>
      <c r="P3201" s="6">
        <f t="shared" si="197"/>
        <v>49.20754716981132</v>
      </c>
      <c r="Q3201" t="s">
        <v>8317</v>
      </c>
      <c r="R3201" s="10" t="s">
        <v>8359</v>
      </c>
      <c r="S3201" s="14">
        <f t="shared" si="198"/>
        <v>41888.875</v>
      </c>
      <c r="T3201" s="14">
        <f t="shared" si="199"/>
        <v>41858.761782407404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ref="O3202:O3265" si="200">E3202/D3202*100</f>
        <v>2E-3</v>
      </c>
      <c r="P3202" s="6">
        <f t="shared" ref="P3202:P3265" si="201">AVERAGE(E3202/L3202)</f>
        <v>1</v>
      </c>
      <c r="Q3202" t="s">
        <v>8317</v>
      </c>
      <c r="R3202" s="10" t="s">
        <v>8359</v>
      </c>
      <c r="S3202" s="14">
        <f t="shared" ref="S3202:S3265" si="202">(((I3202/60)/60)/24)+DATE(1970,1,1)</f>
        <v>42490.231944444444</v>
      </c>
      <c r="T3202" s="14">
        <f t="shared" ref="T3202:T3265" si="203">(((J3202/60)/60)/24)+DATE(1970,1,1)</f>
        <v>42460.320613425924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si="200"/>
        <v>1.25</v>
      </c>
      <c r="P3203" s="6">
        <f t="shared" si="201"/>
        <v>12.5</v>
      </c>
      <c r="Q3203" t="s">
        <v>8317</v>
      </c>
      <c r="R3203" s="10" t="s">
        <v>8359</v>
      </c>
      <c r="S3203" s="14">
        <f t="shared" si="202"/>
        <v>41882.767094907409</v>
      </c>
      <c r="T3203" s="14">
        <f t="shared" si="203"/>
        <v>41861.767094907409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0"/>
        <v>54.52</v>
      </c>
      <c r="P3204" s="6">
        <f t="shared" si="201"/>
        <v>109.04</v>
      </c>
      <c r="Q3204" t="s">
        <v>8317</v>
      </c>
      <c r="R3204" s="10" t="s">
        <v>8359</v>
      </c>
      <c r="S3204" s="14">
        <f t="shared" si="202"/>
        <v>42352.249305555553</v>
      </c>
      <c r="T3204" s="14">
        <f t="shared" si="203"/>
        <v>42293.853541666671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0"/>
        <v>25</v>
      </c>
      <c r="P3205" s="6">
        <f t="shared" si="201"/>
        <v>41.666666666666664</v>
      </c>
      <c r="Q3205" t="s">
        <v>8317</v>
      </c>
      <c r="R3205" s="10" t="s">
        <v>8359</v>
      </c>
      <c r="S3205" s="14">
        <f t="shared" si="202"/>
        <v>42272.988680555558</v>
      </c>
      <c r="T3205" s="14">
        <f t="shared" si="203"/>
        <v>42242.988680555558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0"/>
        <v>0</v>
      </c>
      <c r="P3206" s="6" t="e">
        <f t="shared" si="201"/>
        <v>#DIV/0!</v>
      </c>
      <c r="Q3206" t="s">
        <v>8317</v>
      </c>
      <c r="R3206" s="10" t="s">
        <v>8359</v>
      </c>
      <c r="S3206" s="14">
        <f t="shared" si="202"/>
        <v>42202.676388888889</v>
      </c>
      <c r="T3206" s="14">
        <f t="shared" si="203"/>
        <v>42172.686099537037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0"/>
        <v>3.4125000000000001</v>
      </c>
      <c r="P3207" s="6">
        <f t="shared" si="201"/>
        <v>22.75</v>
      </c>
      <c r="Q3207" t="s">
        <v>8317</v>
      </c>
      <c r="R3207" s="10" t="s">
        <v>8359</v>
      </c>
      <c r="S3207" s="14">
        <f t="shared" si="202"/>
        <v>42125.374675925923</v>
      </c>
      <c r="T3207" s="14">
        <f t="shared" si="203"/>
        <v>42095.374675925923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0"/>
        <v>0</v>
      </c>
      <c r="P3208" s="6" t="e">
        <f t="shared" si="201"/>
        <v>#DIV/0!</v>
      </c>
      <c r="Q3208" t="s">
        <v>8317</v>
      </c>
      <c r="R3208" s="10" t="s">
        <v>8359</v>
      </c>
      <c r="S3208" s="14">
        <f t="shared" si="202"/>
        <v>42266.276053240741</v>
      </c>
      <c r="T3208" s="14">
        <f t="shared" si="203"/>
        <v>42236.276053240741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0"/>
        <v>46.36363636363636</v>
      </c>
      <c r="P3209" s="6">
        <f t="shared" si="201"/>
        <v>70.833333333333329</v>
      </c>
      <c r="Q3209" t="s">
        <v>8317</v>
      </c>
      <c r="R3209" s="10" t="s">
        <v>8359</v>
      </c>
      <c r="S3209" s="14">
        <f t="shared" si="202"/>
        <v>42117.236192129625</v>
      </c>
      <c r="T3209" s="14">
        <f t="shared" si="203"/>
        <v>42057.277858796297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0"/>
        <v>103.49999999999999</v>
      </c>
      <c r="P3210" s="6">
        <f t="shared" si="201"/>
        <v>63.109756097560975</v>
      </c>
      <c r="Q3210" t="s">
        <v>8317</v>
      </c>
      <c r="R3210" s="10" t="s">
        <v>8318</v>
      </c>
      <c r="S3210" s="14">
        <f t="shared" si="202"/>
        <v>41848.605057870373</v>
      </c>
      <c r="T3210" s="14">
        <f t="shared" si="203"/>
        <v>41827.605057870373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0"/>
        <v>119.32315789473684</v>
      </c>
      <c r="P3211" s="6">
        <f t="shared" si="201"/>
        <v>50.157964601769912</v>
      </c>
      <c r="Q3211" t="s">
        <v>8317</v>
      </c>
      <c r="R3211" s="10" t="s">
        <v>8318</v>
      </c>
      <c r="S3211" s="14">
        <f t="shared" si="202"/>
        <v>41810.958333333336</v>
      </c>
      <c r="T3211" s="14">
        <f t="shared" si="203"/>
        <v>41778.637245370373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0"/>
        <v>125.76666666666667</v>
      </c>
      <c r="P3212" s="6">
        <f t="shared" si="201"/>
        <v>62.883333333333333</v>
      </c>
      <c r="Q3212" t="s">
        <v>8317</v>
      </c>
      <c r="R3212" s="10" t="s">
        <v>8318</v>
      </c>
      <c r="S3212" s="14">
        <f t="shared" si="202"/>
        <v>41061.165972222225</v>
      </c>
      <c r="T3212" s="14">
        <f t="shared" si="203"/>
        <v>41013.936562499999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0"/>
        <v>119.74347826086958</v>
      </c>
      <c r="P3213" s="6">
        <f t="shared" si="201"/>
        <v>85.531055900621112</v>
      </c>
      <c r="Q3213" t="s">
        <v>8317</v>
      </c>
      <c r="R3213" s="10" t="s">
        <v>8318</v>
      </c>
      <c r="S3213" s="14">
        <f t="shared" si="202"/>
        <v>41866.083333333336</v>
      </c>
      <c r="T3213" s="14">
        <f t="shared" si="203"/>
        <v>41834.586574074077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0"/>
        <v>126.25</v>
      </c>
      <c r="P3214" s="6">
        <f t="shared" si="201"/>
        <v>53.723404255319146</v>
      </c>
      <c r="Q3214" t="s">
        <v>8317</v>
      </c>
      <c r="R3214" s="10" t="s">
        <v>8318</v>
      </c>
      <c r="S3214" s="14">
        <f t="shared" si="202"/>
        <v>41859.795729166668</v>
      </c>
      <c r="T3214" s="14">
        <f t="shared" si="203"/>
        <v>41829.795729166668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0"/>
        <v>100.11666666666667</v>
      </c>
      <c r="P3215" s="6">
        <f t="shared" si="201"/>
        <v>127.80851063829788</v>
      </c>
      <c r="Q3215" t="s">
        <v>8317</v>
      </c>
      <c r="R3215" s="10" t="s">
        <v>8318</v>
      </c>
      <c r="S3215" s="14">
        <f t="shared" si="202"/>
        <v>42211.763414351852</v>
      </c>
      <c r="T3215" s="14">
        <f t="shared" si="203"/>
        <v>42171.763414351852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0"/>
        <v>102.13333333333334</v>
      </c>
      <c r="P3216" s="6">
        <f t="shared" si="201"/>
        <v>106.57391304347826</v>
      </c>
      <c r="Q3216" t="s">
        <v>8317</v>
      </c>
      <c r="R3216" s="10" t="s">
        <v>8318</v>
      </c>
      <c r="S3216" s="14">
        <f t="shared" si="202"/>
        <v>42374.996527777781</v>
      </c>
      <c r="T3216" s="14">
        <f t="shared" si="203"/>
        <v>42337.792511574073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0"/>
        <v>100.35142857142858</v>
      </c>
      <c r="P3217" s="6">
        <f t="shared" si="201"/>
        <v>262.11194029850748</v>
      </c>
      <c r="Q3217" t="s">
        <v>8317</v>
      </c>
      <c r="R3217" s="10" t="s">
        <v>8318</v>
      </c>
      <c r="S3217" s="14">
        <f t="shared" si="202"/>
        <v>42257.165972222225</v>
      </c>
      <c r="T3217" s="14">
        <f t="shared" si="203"/>
        <v>42219.665173611109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0"/>
        <v>100.05</v>
      </c>
      <c r="P3218" s="6">
        <f t="shared" si="201"/>
        <v>57.171428571428571</v>
      </c>
      <c r="Q3218" t="s">
        <v>8317</v>
      </c>
      <c r="R3218" s="10" t="s">
        <v>8318</v>
      </c>
      <c r="S3218" s="14">
        <f t="shared" si="202"/>
        <v>42196.604166666672</v>
      </c>
      <c r="T3218" s="14">
        <f t="shared" si="203"/>
        <v>42165.462627314817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0"/>
        <v>116.02222222222223</v>
      </c>
      <c r="P3219" s="6">
        <f t="shared" si="201"/>
        <v>50.20192307692308</v>
      </c>
      <c r="Q3219" t="s">
        <v>8317</v>
      </c>
      <c r="R3219" s="10" t="s">
        <v>8318</v>
      </c>
      <c r="S3219" s="14">
        <f t="shared" si="202"/>
        <v>42678.546111111107</v>
      </c>
      <c r="T3219" s="14">
        <f t="shared" si="203"/>
        <v>42648.546111111107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0"/>
        <v>102.1</v>
      </c>
      <c r="P3220" s="6">
        <f t="shared" si="201"/>
        <v>66.586956521739125</v>
      </c>
      <c r="Q3220" t="s">
        <v>8317</v>
      </c>
      <c r="R3220" s="10" t="s">
        <v>8318</v>
      </c>
      <c r="S3220" s="14">
        <f t="shared" si="202"/>
        <v>42004</v>
      </c>
      <c r="T3220" s="14">
        <f t="shared" si="203"/>
        <v>41971.002152777779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0"/>
        <v>100.11000000000001</v>
      </c>
      <c r="P3221" s="6">
        <f t="shared" si="201"/>
        <v>168.25210084033614</v>
      </c>
      <c r="Q3221" t="s">
        <v>8317</v>
      </c>
      <c r="R3221" s="10" t="s">
        <v>8318</v>
      </c>
      <c r="S3221" s="14">
        <f t="shared" si="202"/>
        <v>42085.941516203704</v>
      </c>
      <c r="T3221" s="14">
        <f t="shared" si="203"/>
        <v>42050.983182870375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0"/>
        <v>100.84</v>
      </c>
      <c r="P3222" s="6">
        <f t="shared" si="201"/>
        <v>256.37288135593218</v>
      </c>
      <c r="Q3222" t="s">
        <v>8317</v>
      </c>
      <c r="R3222" s="10" t="s">
        <v>8318</v>
      </c>
      <c r="S3222" s="14">
        <f t="shared" si="202"/>
        <v>42806.875</v>
      </c>
      <c r="T3222" s="14">
        <f t="shared" si="203"/>
        <v>42772.833379629628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0"/>
        <v>103.42499999999998</v>
      </c>
      <c r="P3223" s="6">
        <f t="shared" si="201"/>
        <v>36.610619469026545</v>
      </c>
      <c r="Q3223" t="s">
        <v>8317</v>
      </c>
      <c r="R3223" s="10" t="s">
        <v>8318</v>
      </c>
      <c r="S3223" s="14">
        <f t="shared" si="202"/>
        <v>42190.696793981479</v>
      </c>
      <c r="T3223" s="14">
        <f t="shared" si="203"/>
        <v>42155.696793981479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0"/>
        <v>124.8</v>
      </c>
      <c r="P3224" s="6">
        <f t="shared" si="201"/>
        <v>37.142857142857146</v>
      </c>
      <c r="Q3224" t="s">
        <v>8317</v>
      </c>
      <c r="R3224" s="10" t="s">
        <v>8318</v>
      </c>
      <c r="S3224" s="14">
        <f t="shared" si="202"/>
        <v>42301.895138888889</v>
      </c>
      <c r="T3224" s="14">
        <f t="shared" si="203"/>
        <v>42270.582141203704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0"/>
        <v>109.51612903225806</v>
      </c>
      <c r="P3225" s="6">
        <f t="shared" si="201"/>
        <v>45.878378378378379</v>
      </c>
      <c r="Q3225" t="s">
        <v>8317</v>
      </c>
      <c r="R3225" s="10" t="s">
        <v>8318</v>
      </c>
      <c r="S3225" s="14">
        <f t="shared" si="202"/>
        <v>42236.835370370376</v>
      </c>
      <c r="T3225" s="14">
        <f t="shared" si="203"/>
        <v>42206.835370370376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0"/>
        <v>102.03333333333333</v>
      </c>
      <c r="P3226" s="6">
        <f t="shared" si="201"/>
        <v>141.71296296296296</v>
      </c>
      <c r="Q3226" t="s">
        <v>8317</v>
      </c>
      <c r="R3226" s="10" t="s">
        <v>8318</v>
      </c>
      <c r="S3226" s="14">
        <f t="shared" si="202"/>
        <v>42745.208333333328</v>
      </c>
      <c r="T3226" s="14">
        <f t="shared" si="203"/>
        <v>42697.850844907407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0"/>
        <v>102.35000000000001</v>
      </c>
      <c r="P3227" s="6">
        <f t="shared" si="201"/>
        <v>52.487179487179489</v>
      </c>
      <c r="Q3227" t="s">
        <v>8317</v>
      </c>
      <c r="R3227" s="10" t="s">
        <v>8318</v>
      </c>
      <c r="S3227" s="14">
        <f t="shared" si="202"/>
        <v>42524.875</v>
      </c>
      <c r="T3227" s="14">
        <f t="shared" si="203"/>
        <v>42503.559467592597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0"/>
        <v>104.16666666666667</v>
      </c>
      <c r="P3228" s="6">
        <f t="shared" si="201"/>
        <v>59.523809523809526</v>
      </c>
      <c r="Q3228" t="s">
        <v>8317</v>
      </c>
      <c r="R3228" s="10" t="s">
        <v>8318</v>
      </c>
      <c r="S3228" s="14">
        <f t="shared" si="202"/>
        <v>42307.583472222221</v>
      </c>
      <c r="T3228" s="14">
        <f t="shared" si="203"/>
        <v>42277.583472222221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0"/>
        <v>125</v>
      </c>
      <c r="P3229" s="6">
        <f t="shared" si="201"/>
        <v>50</v>
      </c>
      <c r="Q3229" t="s">
        <v>8317</v>
      </c>
      <c r="R3229" s="10" t="s">
        <v>8318</v>
      </c>
      <c r="S3229" s="14">
        <f t="shared" si="202"/>
        <v>42752.882361111115</v>
      </c>
      <c r="T3229" s="14">
        <f t="shared" si="203"/>
        <v>42722.882361111115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0"/>
        <v>102.34285714285714</v>
      </c>
      <c r="P3230" s="6">
        <f t="shared" si="201"/>
        <v>193.62162162162161</v>
      </c>
      <c r="Q3230" t="s">
        <v>8317</v>
      </c>
      <c r="R3230" s="10" t="s">
        <v>8318</v>
      </c>
      <c r="S3230" s="14">
        <f t="shared" si="202"/>
        <v>42355.207638888889</v>
      </c>
      <c r="T3230" s="14">
        <f t="shared" si="203"/>
        <v>42323.70930555556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0"/>
        <v>107.86500000000001</v>
      </c>
      <c r="P3231" s="6">
        <f t="shared" si="201"/>
        <v>106.79702970297029</v>
      </c>
      <c r="Q3231" t="s">
        <v>8317</v>
      </c>
      <c r="R3231" s="10" t="s">
        <v>8318</v>
      </c>
      <c r="S3231" s="14">
        <f t="shared" si="202"/>
        <v>41963.333310185189</v>
      </c>
      <c r="T3231" s="14">
        <f t="shared" si="203"/>
        <v>41933.291643518518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0"/>
        <v>109.88461538461539</v>
      </c>
      <c r="P3232" s="6">
        <f t="shared" si="201"/>
        <v>77.21621621621621</v>
      </c>
      <c r="Q3232" t="s">
        <v>8317</v>
      </c>
      <c r="R3232" s="10" t="s">
        <v>8318</v>
      </c>
      <c r="S3232" s="14">
        <f t="shared" si="202"/>
        <v>41913.165972222225</v>
      </c>
      <c r="T3232" s="14">
        <f t="shared" si="203"/>
        <v>41898.168125000004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0"/>
        <v>161</v>
      </c>
      <c r="P3233" s="6">
        <f t="shared" si="201"/>
        <v>57.5</v>
      </c>
      <c r="Q3233" t="s">
        <v>8317</v>
      </c>
      <c r="R3233" s="10" t="s">
        <v>8318</v>
      </c>
      <c r="S3233" s="14">
        <f t="shared" si="202"/>
        <v>42476.943831018521</v>
      </c>
      <c r="T3233" s="14">
        <f t="shared" si="203"/>
        <v>42446.943831018521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0"/>
        <v>131.20000000000002</v>
      </c>
      <c r="P3234" s="6">
        <f t="shared" si="201"/>
        <v>50.46153846153846</v>
      </c>
      <c r="Q3234" t="s">
        <v>8317</v>
      </c>
      <c r="R3234" s="10" t="s">
        <v>8318</v>
      </c>
      <c r="S3234" s="14">
        <f t="shared" si="202"/>
        <v>42494.165972222225</v>
      </c>
      <c r="T3234" s="14">
        <f t="shared" si="203"/>
        <v>42463.81385416667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0"/>
        <v>118.8</v>
      </c>
      <c r="P3235" s="6">
        <f t="shared" si="201"/>
        <v>97.377049180327873</v>
      </c>
      <c r="Q3235" t="s">
        <v>8317</v>
      </c>
      <c r="R3235" s="10" t="s">
        <v>8318</v>
      </c>
      <c r="S3235" s="14">
        <f t="shared" si="202"/>
        <v>42796.805034722223</v>
      </c>
      <c r="T3235" s="14">
        <f t="shared" si="203"/>
        <v>42766.805034722223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0"/>
        <v>100.39275000000001</v>
      </c>
      <c r="P3236" s="6">
        <f t="shared" si="201"/>
        <v>34.91921739130435</v>
      </c>
      <c r="Q3236" t="s">
        <v>8317</v>
      </c>
      <c r="R3236" s="10" t="s">
        <v>8318</v>
      </c>
      <c r="S3236" s="14">
        <f t="shared" si="202"/>
        <v>42767.979861111111</v>
      </c>
      <c r="T3236" s="14">
        <f t="shared" si="203"/>
        <v>42734.789444444439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0"/>
        <v>103.20666666666666</v>
      </c>
      <c r="P3237" s="6">
        <f t="shared" si="201"/>
        <v>85.530386740331494</v>
      </c>
      <c r="Q3237" t="s">
        <v>8317</v>
      </c>
      <c r="R3237" s="10" t="s">
        <v>8318</v>
      </c>
      <c r="S3237" s="14">
        <f t="shared" si="202"/>
        <v>42552.347812499997</v>
      </c>
      <c r="T3237" s="14">
        <f t="shared" si="203"/>
        <v>42522.347812499997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0"/>
        <v>100.6</v>
      </c>
      <c r="P3238" s="6">
        <f t="shared" si="201"/>
        <v>182.90909090909091</v>
      </c>
      <c r="Q3238" t="s">
        <v>8317</v>
      </c>
      <c r="R3238" s="10" t="s">
        <v>8318</v>
      </c>
      <c r="S3238" s="14">
        <f t="shared" si="202"/>
        <v>42732.917048611111</v>
      </c>
      <c r="T3238" s="14">
        <f t="shared" si="203"/>
        <v>42702.917048611111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0"/>
        <v>100.78754285714287</v>
      </c>
      <c r="P3239" s="6">
        <f t="shared" si="201"/>
        <v>131.13620817843866</v>
      </c>
      <c r="Q3239" t="s">
        <v>8317</v>
      </c>
      <c r="R3239" s="10" t="s">
        <v>8318</v>
      </c>
      <c r="S3239" s="14">
        <f t="shared" si="202"/>
        <v>42276.165972222225</v>
      </c>
      <c r="T3239" s="14">
        <f t="shared" si="203"/>
        <v>42252.474351851852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0"/>
        <v>112.32142857142857</v>
      </c>
      <c r="P3240" s="6">
        <f t="shared" si="201"/>
        <v>39.810126582278478</v>
      </c>
      <c r="Q3240" t="s">
        <v>8317</v>
      </c>
      <c r="R3240" s="10" t="s">
        <v>8318</v>
      </c>
      <c r="S3240" s="14">
        <f t="shared" si="202"/>
        <v>42186.510393518518</v>
      </c>
      <c r="T3240" s="14">
        <f t="shared" si="203"/>
        <v>42156.510393518518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0"/>
        <v>105.91914022517912</v>
      </c>
      <c r="P3241" s="6">
        <f t="shared" si="201"/>
        <v>59.701730769230764</v>
      </c>
      <c r="Q3241" t="s">
        <v>8317</v>
      </c>
      <c r="R3241" s="10" t="s">
        <v>8318</v>
      </c>
      <c r="S3241" s="14">
        <f t="shared" si="202"/>
        <v>42302.999305555553</v>
      </c>
      <c r="T3241" s="14">
        <f t="shared" si="203"/>
        <v>42278.089039351849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0"/>
        <v>100.56666666666668</v>
      </c>
      <c r="P3242" s="6">
        <f t="shared" si="201"/>
        <v>88.735294117647058</v>
      </c>
      <c r="Q3242" t="s">
        <v>8317</v>
      </c>
      <c r="R3242" s="10" t="s">
        <v>8318</v>
      </c>
      <c r="S3242" s="14">
        <f t="shared" si="202"/>
        <v>42782.958333333328</v>
      </c>
      <c r="T3242" s="14">
        <f t="shared" si="203"/>
        <v>42754.693842592591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0"/>
        <v>115.30588235294117</v>
      </c>
      <c r="P3243" s="6">
        <f t="shared" si="201"/>
        <v>58.688622754491021</v>
      </c>
      <c r="Q3243" t="s">
        <v>8317</v>
      </c>
      <c r="R3243" s="10" t="s">
        <v>8318</v>
      </c>
      <c r="S3243" s="14">
        <f t="shared" si="202"/>
        <v>41926.290972222225</v>
      </c>
      <c r="T3243" s="14">
        <f t="shared" si="203"/>
        <v>41893.324884259258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0"/>
        <v>127.30419999999999</v>
      </c>
      <c r="P3244" s="6">
        <f t="shared" si="201"/>
        <v>69.56513661202186</v>
      </c>
      <c r="Q3244" t="s">
        <v>8317</v>
      </c>
      <c r="R3244" s="10" t="s">
        <v>8318</v>
      </c>
      <c r="S3244" s="14">
        <f t="shared" si="202"/>
        <v>41901.755694444444</v>
      </c>
      <c r="T3244" s="14">
        <f t="shared" si="203"/>
        <v>41871.755694444444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0"/>
        <v>102.83750000000001</v>
      </c>
      <c r="P3245" s="6">
        <f t="shared" si="201"/>
        <v>115.87323943661971</v>
      </c>
      <c r="Q3245" t="s">
        <v>8317</v>
      </c>
      <c r="R3245" s="10" t="s">
        <v>8318</v>
      </c>
      <c r="S3245" s="14">
        <f t="shared" si="202"/>
        <v>42286</v>
      </c>
      <c r="T3245" s="14">
        <f t="shared" si="203"/>
        <v>42262.096782407403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0"/>
        <v>102.9375</v>
      </c>
      <c r="P3246" s="6">
        <f t="shared" si="201"/>
        <v>23.869565217391305</v>
      </c>
      <c r="Q3246" t="s">
        <v>8317</v>
      </c>
      <c r="R3246" s="10" t="s">
        <v>8318</v>
      </c>
      <c r="S3246" s="14">
        <f t="shared" si="202"/>
        <v>42705.735902777778</v>
      </c>
      <c r="T3246" s="14">
        <f t="shared" si="203"/>
        <v>42675.694236111114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0"/>
        <v>104.3047619047619</v>
      </c>
      <c r="P3247" s="6">
        <f t="shared" si="201"/>
        <v>81.125925925925927</v>
      </c>
      <c r="Q3247" t="s">
        <v>8317</v>
      </c>
      <c r="R3247" s="10" t="s">
        <v>8318</v>
      </c>
      <c r="S3247" s="14">
        <f t="shared" si="202"/>
        <v>42167.083333333328</v>
      </c>
      <c r="T3247" s="14">
        <f t="shared" si="203"/>
        <v>42135.60020833333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0"/>
        <v>111.22000000000001</v>
      </c>
      <c r="P3248" s="6">
        <f t="shared" si="201"/>
        <v>57.626943005181346</v>
      </c>
      <c r="Q3248" t="s">
        <v>8317</v>
      </c>
      <c r="R3248" s="10" t="s">
        <v>8318</v>
      </c>
      <c r="S3248" s="14">
        <f t="shared" si="202"/>
        <v>42259.165972222225</v>
      </c>
      <c r="T3248" s="14">
        <f t="shared" si="203"/>
        <v>42230.472222222219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0"/>
        <v>105.86</v>
      </c>
      <c r="P3249" s="6">
        <f t="shared" si="201"/>
        <v>46.429824561403507</v>
      </c>
      <c r="Q3249" t="s">
        <v>8317</v>
      </c>
      <c r="R3249" s="10" t="s">
        <v>8318</v>
      </c>
      <c r="S3249" s="14">
        <f t="shared" si="202"/>
        <v>42197.434166666666</v>
      </c>
      <c r="T3249" s="14">
        <f t="shared" si="203"/>
        <v>42167.434166666666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0"/>
        <v>100.79166666666666</v>
      </c>
      <c r="P3250" s="6">
        <f t="shared" si="201"/>
        <v>60.475000000000001</v>
      </c>
      <c r="Q3250" t="s">
        <v>8317</v>
      </c>
      <c r="R3250" s="10" t="s">
        <v>8318</v>
      </c>
      <c r="S3250" s="14">
        <f t="shared" si="202"/>
        <v>42098.846724537041</v>
      </c>
      <c r="T3250" s="14">
        <f t="shared" si="203"/>
        <v>42068.888391203705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0"/>
        <v>104.92727272727274</v>
      </c>
      <c r="P3251" s="6">
        <f t="shared" si="201"/>
        <v>65.579545454545453</v>
      </c>
      <c r="Q3251" t="s">
        <v>8317</v>
      </c>
      <c r="R3251" s="10" t="s">
        <v>8318</v>
      </c>
      <c r="S3251" s="14">
        <f t="shared" si="202"/>
        <v>42175.746689814812</v>
      </c>
      <c r="T3251" s="14">
        <f t="shared" si="203"/>
        <v>42145.746689814812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0"/>
        <v>101.55199999999999</v>
      </c>
      <c r="P3252" s="6">
        <f t="shared" si="201"/>
        <v>119.1924882629108</v>
      </c>
      <c r="Q3252" t="s">
        <v>8317</v>
      </c>
      <c r="R3252" s="10" t="s">
        <v>8318</v>
      </c>
      <c r="S3252" s="14">
        <f t="shared" si="202"/>
        <v>41948.783842592595</v>
      </c>
      <c r="T3252" s="14">
        <f t="shared" si="203"/>
        <v>41918.742175925923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0"/>
        <v>110.73333333333333</v>
      </c>
      <c r="P3253" s="6">
        <f t="shared" si="201"/>
        <v>83.05</v>
      </c>
      <c r="Q3253" t="s">
        <v>8317</v>
      </c>
      <c r="R3253" s="10" t="s">
        <v>8318</v>
      </c>
      <c r="S3253" s="14">
        <f t="shared" si="202"/>
        <v>42176.731087962966</v>
      </c>
      <c r="T3253" s="14">
        <f t="shared" si="203"/>
        <v>42146.731087962966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0"/>
        <v>127.82222222222221</v>
      </c>
      <c r="P3254" s="6">
        <f t="shared" si="201"/>
        <v>57.52</v>
      </c>
      <c r="Q3254" t="s">
        <v>8317</v>
      </c>
      <c r="R3254" s="10" t="s">
        <v>8318</v>
      </c>
      <c r="S3254" s="14">
        <f t="shared" si="202"/>
        <v>42620.472685185188</v>
      </c>
      <c r="T3254" s="14">
        <f t="shared" si="203"/>
        <v>42590.472685185188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0"/>
        <v>101.82500000000002</v>
      </c>
      <c r="P3255" s="6">
        <f t="shared" si="201"/>
        <v>177.08695652173913</v>
      </c>
      <c r="Q3255" t="s">
        <v>8317</v>
      </c>
      <c r="R3255" s="10" t="s">
        <v>8318</v>
      </c>
      <c r="S3255" s="14">
        <f t="shared" si="202"/>
        <v>42621.15625</v>
      </c>
      <c r="T3255" s="14">
        <f t="shared" si="203"/>
        <v>42602.576712962968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0"/>
        <v>101.25769230769231</v>
      </c>
      <c r="P3256" s="6">
        <f t="shared" si="201"/>
        <v>70.771505376344081</v>
      </c>
      <c r="Q3256" t="s">
        <v>8317</v>
      </c>
      <c r="R3256" s="10" t="s">
        <v>8318</v>
      </c>
      <c r="S3256" s="14">
        <f t="shared" si="202"/>
        <v>42089.044085648144</v>
      </c>
      <c r="T3256" s="14">
        <f t="shared" si="203"/>
        <v>42059.085752314815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0"/>
        <v>175</v>
      </c>
      <c r="P3257" s="6">
        <f t="shared" si="201"/>
        <v>29.166666666666668</v>
      </c>
      <c r="Q3257" t="s">
        <v>8317</v>
      </c>
      <c r="R3257" s="10" t="s">
        <v>8318</v>
      </c>
      <c r="S3257" s="14">
        <f t="shared" si="202"/>
        <v>41919.768229166664</v>
      </c>
      <c r="T3257" s="14">
        <f t="shared" si="203"/>
        <v>41889.768229166664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0"/>
        <v>128.06</v>
      </c>
      <c r="P3258" s="6">
        <f t="shared" si="201"/>
        <v>72.76136363636364</v>
      </c>
      <c r="Q3258" t="s">
        <v>8317</v>
      </c>
      <c r="R3258" s="10" t="s">
        <v>8318</v>
      </c>
      <c r="S3258" s="14">
        <f t="shared" si="202"/>
        <v>42166.165972222225</v>
      </c>
      <c r="T3258" s="14">
        <f t="shared" si="203"/>
        <v>42144.573807870373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0"/>
        <v>106.29949999999999</v>
      </c>
      <c r="P3259" s="6">
        <f t="shared" si="201"/>
        <v>51.853414634146333</v>
      </c>
      <c r="Q3259" t="s">
        <v>8317</v>
      </c>
      <c r="R3259" s="10" t="s">
        <v>8318</v>
      </c>
      <c r="S3259" s="14">
        <f t="shared" si="202"/>
        <v>42788.559629629628</v>
      </c>
      <c r="T3259" s="14">
        <f t="shared" si="203"/>
        <v>42758.559629629628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0"/>
        <v>105.21428571428571</v>
      </c>
      <c r="P3260" s="6">
        <f t="shared" si="201"/>
        <v>98.2</v>
      </c>
      <c r="Q3260" t="s">
        <v>8317</v>
      </c>
      <c r="R3260" s="10" t="s">
        <v>8318</v>
      </c>
      <c r="S3260" s="14">
        <f t="shared" si="202"/>
        <v>42012.887280092589</v>
      </c>
      <c r="T3260" s="14">
        <f t="shared" si="203"/>
        <v>41982.887280092589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0"/>
        <v>106.16782608695652</v>
      </c>
      <c r="P3261" s="6">
        <f t="shared" si="201"/>
        <v>251.7381443298969</v>
      </c>
      <c r="Q3261" t="s">
        <v>8317</v>
      </c>
      <c r="R3261" s="10" t="s">
        <v>8318</v>
      </c>
      <c r="S3261" s="14">
        <f t="shared" si="202"/>
        <v>42644.165972222225</v>
      </c>
      <c r="T3261" s="14">
        <f t="shared" si="203"/>
        <v>42614.760937500003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0"/>
        <v>109.24000000000001</v>
      </c>
      <c r="P3262" s="6">
        <f t="shared" si="201"/>
        <v>74.821917808219183</v>
      </c>
      <c r="Q3262" t="s">
        <v>8317</v>
      </c>
      <c r="R3262" s="10" t="s">
        <v>8318</v>
      </c>
      <c r="S3262" s="14">
        <f t="shared" si="202"/>
        <v>42338.714328703703</v>
      </c>
      <c r="T3262" s="14">
        <f t="shared" si="203"/>
        <v>42303.672662037032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0"/>
        <v>100.45454545454547</v>
      </c>
      <c r="P3263" s="6">
        <f t="shared" si="201"/>
        <v>67.65306122448979</v>
      </c>
      <c r="Q3263" t="s">
        <v>8317</v>
      </c>
      <c r="R3263" s="10" t="s">
        <v>8318</v>
      </c>
      <c r="S3263" s="14">
        <f t="shared" si="202"/>
        <v>42201.725416666668</v>
      </c>
      <c r="T3263" s="14">
        <f t="shared" si="203"/>
        <v>42171.725416666668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0"/>
        <v>103.04098360655738</v>
      </c>
      <c r="P3264" s="6">
        <f t="shared" si="201"/>
        <v>93.81343283582089</v>
      </c>
      <c r="Q3264" t="s">
        <v>8317</v>
      </c>
      <c r="R3264" s="10" t="s">
        <v>8318</v>
      </c>
      <c r="S3264" s="14">
        <f t="shared" si="202"/>
        <v>41995.166666666672</v>
      </c>
      <c r="T3264" s="14">
        <f t="shared" si="203"/>
        <v>41964.315532407403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0"/>
        <v>112.1664</v>
      </c>
      <c r="P3265" s="6">
        <f t="shared" si="201"/>
        <v>41.237647058823526</v>
      </c>
      <c r="Q3265" t="s">
        <v>8317</v>
      </c>
      <c r="R3265" s="10" t="s">
        <v>8318</v>
      </c>
      <c r="S3265" s="14">
        <f t="shared" si="202"/>
        <v>42307.875</v>
      </c>
      <c r="T3265" s="14">
        <f t="shared" si="203"/>
        <v>42284.516064814816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ref="O3266:O3329" si="204">E3266/D3266*100</f>
        <v>103</v>
      </c>
      <c r="P3266" s="6">
        <f t="shared" ref="P3266:P3329" si="205">AVERAGE(E3266/L3266)</f>
        <v>52.551020408163268</v>
      </c>
      <c r="Q3266" t="s">
        <v>8317</v>
      </c>
      <c r="R3266" s="10" t="s">
        <v>8318</v>
      </c>
      <c r="S3266" s="14">
        <f t="shared" ref="S3266:S3329" si="206">(((I3266/60)/60)/24)+DATE(1970,1,1)</f>
        <v>42032.916666666672</v>
      </c>
      <c r="T3266" s="14">
        <f t="shared" ref="T3266:T3329" si="207">(((J3266/60)/60)/24)+DATE(1970,1,1)</f>
        <v>42016.800208333334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si="204"/>
        <v>164</v>
      </c>
      <c r="P3267" s="6">
        <f t="shared" si="205"/>
        <v>70.285714285714292</v>
      </c>
      <c r="Q3267" t="s">
        <v>8317</v>
      </c>
      <c r="R3267" s="10" t="s">
        <v>8318</v>
      </c>
      <c r="S3267" s="14">
        <f t="shared" si="206"/>
        <v>42341.708333333328</v>
      </c>
      <c r="T3267" s="14">
        <f t="shared" si="207"/>
        <v>42311.711979166663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4"/>
        <v>131.28333333333333</v>
      </c>
      <c r="P3268" s="6">
        <f t="shared" si="205"/>
        <v>48.325153374233132</v>
      </c>
      <c r="Q3268" t="s">
        <v>8317</v>
      </c>
      <c r="R3268" s="10" t="s">
        <v>8318</v>
      </c>
      <c r="S3268" s="14">
        <f t="shared" si="206"/>
        <v>42167.875</v>
      </c>
      <c r="T3268" s="14">
        <f t="shared" si="207"/>
        <v>42136.536134259266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4"/>
        <v>102.1</v>
      </c>
      <c r="P3269" s="6">
        <f t="shared" si="205"/>
        <v>53.177083333333336</v>
      </c>
      <c r="Q3269" t="s">
        <v>8317</v>
      </c>
      <c r="R3269" s="10" t="s">
        <v>8318</v>
      </c>
      <c r="S3269" s="14">
        <f t="shared" si="206"/>
        <v>42202.757638888885</v>
      </c>
      <c r="T3269" s="14">
        <f t="shared" si="207"/>
        <v>42172.757638888885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4"/>
        <v>128</v>
      </c>
      <c r="P3270" s="6">
        <f t="shared" si="205"/>
        <v>60.952380952380949</v>
      </c>
      <c r="Q3270" t="s">
        <v>8317</v>
      </c>
      <c r="R3270" s="10" t="s">
        <v>8318</v>
      </c>
      <c r="S3270" s="14">
        <f t="shared" si="206"/>
        <v>42606.90425925926</v>
      </c>
      <c r="T3270" s="14">
        <f t="shared" si="207"/>
        <v>42590.90425925926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4"/>
        <v>101.49999999999999</v>
      </c>
      <c r="P3271" s="6">
        <f t="shared" si="205"/>
        <v>116</v>
      </c>
      <c r="Q3271" t="s">
        <v>8317</v>
      </c>
      <c r="R3271" s="10" t="s">
        <v>8318</v>
      </c>
      <c r="S3271" s="14">
        <f t="shared" si="206"/>
        <v>42171.458333333328</v>
      </c>
      <c r="T3271" s="14">
        <f t="shared" si="207"/>
        <v>42137.395798611105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4"/>
        <v>101.66666666666666</v>
      </c>
      <c r="P3272" s="6">
        <f t="shared" si="205"/>
        <v>61</v>
      </c>
      <c r="Q3272" t="s">
        <v>8317</v>
      </c>
      <c r="R3272" s="10" t="s">
        <v>8318</v>
      </c>
      <c r="S3272" s="14">
        <f t="shared" si="206"/>
        <v>42197.533159722225</v>
      </c>
      <c r="T3272" s="14">
        <f t="shared" si="207"/>
        <v>42167.533159722225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4"/>
        <v>130</v>
      </c>
      <c r="P3273" s="6">
        <f t="shared" si="205"/>
        <v>38.235294117647058</v>
      </c>
      <c r="Q3273" t="s">
        <v>8317</v>
      </c>
      <c r="R3273" s="10" t="s">
        <v>8318</v>
      </c>
      <c r="S3273" s="14">
        <f t="shared" si="206"/>
        <v>41945.478877314818</v>
      </c>
      <c r="T3273" s="14">
        <f t="shared" si="207"/>
        <v>41915.437210648146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4"/>
        <v>154.43</v>
      </c>
      <c r="P3274" s="6">
        <f t="shared" si="205"/>
        <v>106.50344827586207</v>
      </c>
      <c r="Q3274" t="s">
        <v>8317</v>
      </c>
      <c r="R3274" s="10" t="s">
        <v>8318</v>
      </c>
      <c r="S3274" s="14">
        <f t="shared" si="206"/>
        <v>42314.541770833333</v>
      </c>
      <c r="T3274" s="14">
        <f t="shared" si="207"/>
        <v>42284.500104166669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4"/>
        <v>107.4</v>
      </c>
      <c r="P3275" s="6">
        <f t="shared" si="205"/>
        <v>204.57142857142858</v>
      </c>
      <c r="Q3275" t="s">
        <v>8317</v>
      </c>
      <c r="R3275" s="10" t="s">
        <v>8318</v>
      </c>
      <c r="S3275" s="14">
        <f t="shared" si="206"/>
        <v>42627.791666666672</v>
      </c>
      <c r="T3275" s="14">
        <f t="shared" si="207"/>
        <v>42611.801412037035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4"/>
        <v>101.32258064516128</v>
      </c>
      <c r="P3276" s="6">
        <f t="shared" si="205"/>
        <v>54.912587412587413</v>
      </c>
      <c r="Q3276" t="s">
        <v>8317</v>
      </c>
      <c r="R3276" s="10" t="s">
        <v>8318</v>
      </c>
      <c r="S3276" s="14">
        <f t="shared" si="206"/>
        <v>42444.875</v>
      </c>
      <c r="T3276" s="14">
        <f t="shared" si="207"/>
        <v>42400.704537037032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4"/>
        <v>100.27777777777777</v>
      </c>
      <c r="P3277" s="6">
        <f t="shared" si="205"/>
        <v>150.41666666666666</v>
      </c>
      <c r="Q3277" t="s">
        <v>8317</v>
      </c>
      <c r="R3277" s="10" t="s">
        <v>8318</v>
      </c>
      <c r="S3277" s="14">
        <f t="shared" si="206"/>
        <v>42044.1875</v>
      </c>
      <c r="T3277" s="14">
        <f t="shared" si="207"/>
        <v>42017.88045138889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4"/>
        <v>116.84444444444443</v>
      </c>
      <c r="P3278" s="6">
        <f t="shared" si="205"/>
        <v>52.58</v>
      </c>
      <c r="Q3278" t="s">
        <v>8317</v>
      </c>
      <c r="R3278" s="10" t="s">
        <v>8318</v>
      </c>
      <c r="S3278" s="14">
        <f t="shared" si="206"/>
        <v>42461.165972222225</v>
      </c>
      <c r="T3278" s="14">
        <f t="shared" si="207"/>
        <v>42426.949988425928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4"/>
        <v>108.60000000000001</v>
      </c>
      <c r="P3279" s="6">
        <f t="shared" si="205"/>
        <v>54.3</v>
      </c>
      <c r="Q3279" t="s">
        <v>8317</v>
      </c>
      <c r="R3279" s="10" t="s">
        <v>8318</v>
      </c>
      <c r="S3279" s="14">
        <f t="shared" si="206"/>
        <v>41961.724606481483</v>
      </c>
      <c r="T3279" s="14">
        <f t="shared" si="207"/>
        <v>41931.682939814818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4"/>
        <v>103.4</v>
      </c>
      <c r="P3280" s="6">
        <f t="shared" si="205"/>
        <v>76.029411764705884</v>
      </c>
      <c r="Q3280" t="s">
        <v>8317</v>
      </c>
      <c r="R3280" s="10" t="s">
        <v>8318</v>
      </c>
      <c r="S3280" s="14">
        <f t="shared" si="206"/>
        <v>42154.848414351851</v>
      </c>
      <c r="T3280" s="14">
        <f t="shared" si="207"/>
        <v>42124.848414351851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4"/>
        <v>114.27586206896552</v>
      </c>
      <c r="P3281" s="6">
        <f t="shared" si="205"/>
        <v>105.2063492063492</v>
      </c>
      <c r="Q3281" t="s">
        <v>8317</v>
      </c>
      <c r="R3281" s="10" t="s">
        <v>8318</v>
      </c>
      <c r="S3281" s="14">
        <f t="shared" si="206"/>
        <v>42461.06086805556</v>
      </c>
      <c r="T3281" s="14">
        <f t="shared" si="207"/>
        <v>42431.102534722217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4"/>
        <v>103</v>
      </c>
      <c r="P3282" s="6">
        <f t="shared" si="205"/>
        <v>68.666666666666671</v>
      </c>
      <c r="Q3282" t="s">
        <v>8317</v>
      </c>
      <c r="R3282" s="10" t="s">
        <v>8318</v>
      </c>
      <c r="S3282" s="14">
        <f t="shared" si="206"/>
        <v>42156.208333333328</v>
      </c>
      <c r="T3282" s="14">
        <f t="shared" si="207"/>
        <v>42121.756921296299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4"/>
        <v>121.6</v>
      </c>
      <c r="P3283" s="6">
        <f t="shared" si="205"/>
        <v>129.36170212765958</v>
      </c>
      <c r="Q3283" t="s">
        <v>8317</v>
      </c>
      <c r="R3283" s="10" t="s">
        <v>8318</v>
      </c>
      <c r="S3283" s="14">
        <f t="shared" si="206"/>
        <v>42249.019733796296</v>
      </c>
      <c r="T3283" s="14">
        <f t="shared" si="207"/>
        <v>42219.019733796296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4"/>
        <v>102.6467741935484</v>
      </c>
      <c r="P3284" s="6">
        <f t="shared" si="205"/>
        <v>134.26371308016877</v>
      </c>
      <c r="Q3284" t="s">
        <v>8317</v>
      </c>
      <c r="R3284" s="10" t="s">
        <v>8318</v>
      </c>
      <c r="S3284" s="14">
        <f t="shared" si="206"/>
        <v>42489.19430555556</v>
      </c>
      <c r="T3284" s="14">
        <f t="shared" si="207"/>
        <v>42445.19430555556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4"/>
        <v>104.75000000000001</v>
      </c>
      <c r="P3285" s="6">
        <f t="shared" si="205"/>
        <v>17.829787234042552</v>
      </c>
      <c r="Q3285" t="s">
        <v>8317</v>
      </c>
      <c r="R3285" s="10" t="s">
        <v>8318</v>
      </c>
      <c r="S3285" s="14">
        <f t="shared" si="206"/>
        <v>42410.875</v>
      </c>
      <c r="T3285" s="14">
        <f t="shared" si="207"/>
        <v>42379.74418981481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4"/>
        <v>101.6</v>
      </c>
      <c r="P3286" s="6">
        <f t="shared" si="205"/>
        <v>203.2</v>
      </c>
      <c r="Q3286" t="s">
        <v>8317</v>
      </c>
      <c r="R3286" s="10" t="s">
        <v>8318</v>
      </c>
      <c r="S3286" s="14">
        <f t="shared" si="206"/>
        <v>42398.249305555553</v>
      </c>
      <c r="T3286" s="14">
        <f t="shared" si="207"/>
        <v>42380.884872685187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4"/>
        <v>112.10242048409683</v>
      </c>
      <c r="P3287" s="6">
        <f t="shared" si="205"/>
        <v>69.18518518518519</v>
      </c>
      <c r="Q3287" t="s">
        <v>8317</v>
      </c>
      <c r="R3287" s="10" t="s">
        <v>8318</v>
      </c>
      <c r="S3287" s="14">
        <f t="shared" si="206"/>
        <v>42794.208333333328</v>
      </c>
      <c r="T3287" s="14">
        <f t="shared" si="207"/>
        <v>42762.942430555559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4"/>
        <v>101.76666666666667</v>
      </c>
      <c r="P3288" s="6">
        <f t="shared" si="205"/>
        <v>125.12295081967213</v>
      </c>
      <c r="Q3288" t="s">
        <v>8317</v>
      </c>
      <c r="R3288" s="10" t="s">
        <v>8318</v>
      </c>
      <c r="S3288" s="14">
        <f t="shared" si="206"/>
        <v>42597.840069444443</v>
      </c>
      <c r="T3288" s="14">
        <f t="shared" si="207"/>
        <v>42567.840069444443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4"/>
        <v>100</v>
      </c>
      <c r="P3289" s="6">
        <f t="shared" si="205"/>
        <v>73.529411764705884</v>
      </c>
      <c r="Q3289" t="s">
        <v>8317</v>
      </c>
      <c r="R3289" s="10" t="s">
        <v>8318</v>
      </c>
      <c r="S3289" s="14">
        <f t="shared" si="206"/>
        <v>42336.750324074077</v>
      </c>
      <c r="T3289" s="14">
        <f t="shared" si="207"/>
        <v>42311.750324074077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4"/>
        <v>100.26489999999998</v>
      </c>
      <c r="P3290" s="6">
        <f t="shared" si="205"/>
        <v>48.437149758454105</v>
      </c>
      <c r="Q3290" t="s">
        <v>8317</v>
      </c>
      <c r="R3290" s="10" t="s">
        <v>8318</v>
      </c>
      <c r="S3290" s="14">
        <f t="shared" si="206"/>
        <v>42541.958333333328</v>
      </c>
      <c r="T3290" s="14">
        <f t="shared" si="207"/>
        <v>42505.774479166663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4"/>
        <v>133.04200000000003</v>
      </c>
      <c r="P3291" s="6">
        <f t="shared" si="205"/>
        <v>26.608400000000003</v>
      </c>
      <c r="Q3291" t="s">
        <v>8317</v>
      </c>
      <c r="R3291" s="10" t="s">
        <v>8318</v>
      </c>
      <c r="S3291" s="14">
        <f t="shared" si="206"/>
        <v>42786.368078703701</v>
      </c>
      <c r="T3291" s="14">
        <f t="shared" si="207"/>
        <v>42758.368078703701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4"/>
        <v>121.2</v>
      </c>
      <c r="P3292" s="6">
        <f t="shared" si="205"/>
        <v>33.666666666666664</v>
      </c>
      <c r="Q3292" t="s">
        <v>8317</v>
      </c>
      <c r="R3292" s="10" t="s">
        <v>8318</v>
      </c>
      <c r="S3292" s="14">
        <f t="shared" si="206"/>
        <v>42805.51494212963</v>
      </c>
      <c r="T3292" s="14">
        <f t="shared" si="207"/>
        <v>42775.51494212963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4"/>
        <v>113.99999999999999</v>
      </c>
      <c r="P3293" s="6">
        <f t="shared" si="205"/>
        <v>40.714285714285715</v>
      </c>
      <c r="Q3293" t="s">
        <v>8317</v>
      </c>
      <c r="R3293" s="10" t="s">
        <v>8318</v>
      </c>
      <c r="S3293" s="14">
        <f t="shared" si="206"/>
        <v>42264.165972222225</v>
      </c>
      <c r="T3293" s="14">
        <f t="shared" si="207"/>
        <v>42232.702546296292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4"/>
        <v>286.13861386138615</v>
      </c>
      <c r="P3294" s="6">
        <f t="shared" si="205"/>
        <v>19.266666666666666</v>
      </c>
      <c r="Q3294" t="s">
        <v>8317</v>
      </c>
      <c r="R3294" s="10" t="s">
        <v>8318</v>
      </c>
      <c r="S3294" s="14">
        <f t="shared" si="206"/>
        <v>42342.811898148153</v>
      </c>
      <c r="T3294" s="14">
        <f t="shared" si="207"/>
        <v>42282.770231481481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4"/>
        <v>170.44444444444446</v>
      </c>
      <c r="P3295" s="6">
        <f t="shared" si="205"/>
        <v>84.285714285714292</v>
      </c>
      <c r="Q3295" t="s">
        <v>8317</v>
      </c>
      <c r="R3295" s="10" t="s">
        <v>8318</v>
      </c>
      <c r="S3295" s="14">
        <f t="shared" si="206"/>
        <v>42798.425370370373</v>
      </c>
      <c r="T3295" s="14">
        <f t="shared" si="207"/>
        <v>42768.425370370373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4"/>
        <v>118.33333333333333</v>
      </c>
      <c r="P3296" s="6">
        <f t="shared" si="205"/>
        <v>29.583333333333332</v>
      </c>
      <c r="Q3296" t="s">
        <v>8317</v>
      </c>
      <c r="R3296" s="10" t="s">
        <v>8318</v>
      </c>
      <c r="S3296" s="14">
        <f t="shared" si="206"/>
        <v>42171.541134259256</v>
      </c>
      <c r="T3296" s="14">
        <f t="shared" si="207"/>
        <v>42141.541134259256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4"/>
        <v>102.85857142857142</v>
      </c>
      <c r="P3297" s="6">
        <f t="shared" si="205"/>
        <v>26.667037037037037</v>
      </c>
      <c r="Q3297" t="s">
        <v>8317</v>
      </c>
      <c r="R3297" s="10" t="s">
        <v>8318</v>
      </c>
      <c r="S3297" s="14">
        <f t="shared" si="206"/>
        <v>42639.442465277782</v>
      </c>
      <c r="T3297" s="14">
        <f t="shared" si="207"/>
        <v>42609.442465277782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4"/>
        <v>144.06666666666666</v>
      </c>
      <c r="P3298" s="6">
        <f t="shared" si="205"/>
        <v>45.978723404255319</v>
      </c>
      <c r="Q3298" t="s">
        <v>8317</v>
      </c>
      <c r="R3298" s="10" t="s">
        <v>8318</v>
      </c>
      <c r="S3298" s="14">
        <f t="shared" si="206"/>
        <v>42330.916666666672</v>
      </c>
      <c r="T3298" s="14">
        <f t="shared" si="207"/>
        <v>42309.756620370375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4"/>
        <v>100.07272727272726</v>
      </c>
      <c r="P3299" s="6">
        <f t="shared" si="205"/>
        <v>125.09090909090909</v>
      </c>
      <c r="Q3299" t="s">
        <v>8317</v>
      </c>
      <c r="R3299" s="10" t="s">
        <v>8318</v>
      </c>
      <c r="S3299" s="14">
        <f t="shared" si="206"/>
        <v>42212.957638888889</v>
      </c>
      <c r="T3299" s="14">
        <f t="shared" si="207"/>
        <v>42193.771481481483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4"/>
        <v>101.73</v>
      </c>
      <c r="P3300" s="6">
        <f t="shared" si="205"/>
        <v>141.29166666666666</v>
      </c>
      <c r="Q3300" t="s">
        <v>8317</v>
      </c>
      <c r="R3300" s="10" t="s">
        <v>8318</v>
      </c>
      <c r="S3300" s="14">
        <f t="shared" si="206"/>
        <v>42260</v>
      </c>
      <c r="T3300" s="14">
        <f t="shared" si="207"/>
        <v>42239.957962962959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4"/>
        <v>116.19999999999999</v>
      </c>
      <c r="P3301" s="6">
        <f t="shared" si="205"/>
        <v>55.333333333333336</v>
      </c>
      <c r="Q3301" t="s">
        <v>8317</v>
      </c>
      <c r="R3301" s="10" t="s">
        <v>8318</v>
      </c>
      <c r="S3301" s="14">
        <f t="shared" si="206"/>
        <v>42291.917395833334</v>
      </c>
      <c r="T3301" s="14">
        <f t="shared" si="207"/>
        <v>42261.917395833334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4"/>
        <v>136.16666666666666</v>
      </c>
      <c r="P3302" s="6">
        <f t="shared" si="205"/>
        <v>46.420454545454547</v>
      </c>
      <c r="Q3302" t="s">
        <v>8317</v>
      </c>
      <c r="R3302" s="10" t="s">
        <v>8318</v>
      </c>
      <c r="S3302" s="14">
        <f t="shared" si="206"/>
        <v>42123.743773148148</v>
      </c>
      <c r="T3302" s="14">
        <f t="shared" si="207"/>
        <v>42102.743773148148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4"/>
        <v>133.46666666666667</v>
      </c>
      <c r="P3303" s="6">
        <f t="shared" si="205"/>
        <v>57.2</v>
      </c>
      <c r="Q3303" t="s">
        <v>8317</v>
      </c>
      <c r="R3303" s="10" t="s">
        <v>8318</v>
      </c>
      <c r="S3303" s="14">
        <f t="shared" si="206"/>
        <v>42583.290972222225</v>
      </c>
      <c r="T3303" s="14">
        <f t="shared" si="207"/>
        <v>42538.73583333334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4"/>
        <v>103.39285714285715</v>
      </c>
      <c r="P3304" s="6">
        <f t="shared" si="205"/>
        <v>173.7</v>
      </c>
      <c r="Q3304" t="s">
        <v>8317</v>
      </c>
      <c r="R3304" s="10" t="s">
        <v>8318</v>
      </c>
      <c r="S3304" s="14">
        <f t="shared" si="206"/>
        <v>42711.35157407407</v>
      </c>
      <c r="T3304" s="14">
        <f t="shared" si="207"/>
        <v>42681.35157407407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4"/>
        <v>115.88888888888889</v>
      </c>
      <c r="P3305" s="6">
        <f t="shared" si="205"/>
        <v>59.6</v>
      </c>
      <c r="Q3305" t="s">
        <v>8317</v>
      </c>
      <c r="R3305" s="10" t="s">
        <v>8318</v>
      </c>
      <c r="S3305" s="14">
        <f t="shared" si="206"/>
        <v>42091.609768518523</v>
      </c>
      <c r="T3305" s="14">
        <f t="shared" si="207"/>
        <v>42056.65143518518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4"/>
        <v>104.51666666666665</v>
      </c>
      <c r="P3306" s="6">
        <f t="shared" si="205"/>
        <v>89.585714285714289</v>
      </c>
      <c r="Q3306" t="s">
        <v>8317</v>
      </c>
      <c r="R3306" s="10" t="s">
        <v>8318</v>
      </c>
      <c r="S3306" s="14">
        <f t="shared" si="206"/>
        <v>42726.624444444446</v>
      </c>
      <c r="T3306" s="14">
        <f t="shared" si="207"/>
        <v>42696.624444444446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4"/>
        <v>102.02500000000001</v>
      </c>
      <c r="P3307" s="6">
        <f t="shared" si="205"/>
        <v>204.05</v>
      </c>
      <c r="Q3307" t="s">
        <v>8317</v>
      </c>
      <c r="R3307" s="10" t="s">
        <v>8318</v>
      </c>
      <c r="S3307" s="14">
        <f t="shared" si="206"/>
        <v>42216.855879629627</v>
      </c>
      <c r="T3307" s="14">
        <f t="shared" si="207"/>
        <v>42186.855879629627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4"/>
        <v>175.33333333333334</v>
      </c>
      <c r="P3308" s="6">
        <f t="shared" si="205"/>
        <v>48.703703703703702</v>
      </c>
      <c r="Q3308" t="s">
        <v>8317</v>
      </c>
      <c r="R3308" s="10" t="s">
        <v>8318</v>
      </c>
      <c r="S3308" s="14">
        <f t="shared" si="206"/>
        <v>42531.125</v>
      </c>
      <c r="T3308" s="14">
        <f t="shared" si="207"/>
        <v>42493.219236111108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4"/>
        <v>106.67999999999999</v>
      </c>
      <c r="P3309" s="6">
        <f t="shared" si="205"/>
        <v>53.339999999999996</v>
      </c>
      <c r="Q3309" t="s">
        <v>8317</v>
      </c>
      <c r="R3309" s="10" t="s">
        <v>8318</v>
      </c>
      <c r="S3309" s="14">
        <f t="shared" si="206"/>
        <v>42505.057164351849</v>
      </c>
      <c r="T3309" s="14">
        <f t="shared" si="207"/>
        <v>42475.057164351849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4"/>
        <v>122.28571428571429</v>
      </c>
      <c r="P3310" s="6">
        <f t="shared" si="205"/>
        <v>75.087719298245617</v>
      </c>
      <c r="Q3310" t="s">
        <v>8317</v>
      </c>
      <c r="R3310" s="10" t="s">
        <v>8318</v>
      </c>
      <c r="S3310" s="14">
        <f t="shared" si="206"/>
        <v>42473.876909722225</v>
      </c>
      <c r="T3310" s="14">
        <f t="shared" si="207"/>
        <v>42452.876909722225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4"/>
        <v>159.42857142857144</v>
      </c>
      <c r="P3311" s="6">
        <f t="shared" si="205"/>
        <v>18</v>
      </c>
      <c r="Q3311" t="s">
        <v>8317</v>
      </c>
      <c r="R3311" s="10" t="s">
        <v>8318</v>
      </c>
      <c r="S3311" s="14">
        <f t="shared" si="206"/>
        <v>42659.650208333333</v>
      </c>
      <c r="T3311" s="14">
        <f t="shared" si="207"/>
        <v>42628.650208333333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4"/>
        <v>100.07692307692308</v>
      </c>
      <c r="P3312" s="6">
        <f t="shared" si="205"/>
        <v>209.83870967741936</v>
      </c>
      <c r="Q3312" t="s">
        <v>8317</v>
      </c>
      <c r="R3312" s="10" t="s">
        <v>8318</v>
      </c>
      <c r="S3312" s="14">
        <f t="shared" si="206"/>
        <v>42283.928530092591</v>
      </c>
      <c r="T3312" s="14">
        <f t="shared" si="207"/>
        <v>42253.928530092591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4"/>
        <v>109.84</v>
      </c>
      <c r="P3313" s="6">
        <f t="shared" si="205"/>
        <v>61.022222222222226</v>
      </c>
      <c r="Q3313" t="s">
        <v>8317</v>
      </c>
      <c r="R3313" s="10" t="s">
        <v>8318</v>
      </c>
      <c r="S3313" s="14">
        <f t="shared" si="206"/>
        <v>42294.29178240741</v>
      </c>
      <c r="T3313" s="14">
        <f t="shared" si="207"/>
        <v>42264.29178240741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4"/>
        <v>100.03999999999999</v>
      </c>
      <c r="P3314" s="6">
        <f t="shared" si="205"/>
        <v>61</v>
      </c>
      <c r="Q3314" t="s">
        <v>8317</v>
      </c>
      <c r="R3314" s="10" t="s">
        <v>8318</v>
      </c>
      <c r="S3314" s="14">
        <f t="shared" si="206"/>
        <v>42685.916666666672</v>
      </c>
      <c r="T3314" s="14">
        <f t="shared" si="207"/>
        <v>42664.809560185182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4"/>
        <v>116.05000000000001</v>
      </c>
      <c r="P3315" s="6">
        <f t="shared" si="205"/>
        <v>80.034482758620683</v>
      </c>
      <c r="Q3315" t="s">
        <v>8317</v>
      </c>
      <c r="R3315" s="10" t="s">
        <v>8318</v>
      </c>
      <c r="S3315" s="14">
        <f t="shared" si="206"/>
        <v>42396.041666666672</v>
      </c>
      <c r="T3315" s="14">
        <f t="shared" si="207"/>
        <v>42382.244409722218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4"/>
        <v>210.75</v>
      </c>
      <c r="P3316" s="6">
        <f t="shared" si="205"/>
        <v>29.068965517241381</v>
      </c>
      <c r="Q3316" t="s">
        <v>8317</v>
      </c>
      <c r="R3316" s="10" t="s">
        <v>8318</v>
      </c>
      <c r="S3316" s="14">
        <f t="shared" si="206"/>
        <v>42132.836805555555</v>
      </c>
      <c r="T3316" s="14">
        <f t="shared" si="207"/>
        <v>42105.267488425925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4"/>
        <v>110.00000000000001</v>
      </c>
      <c r="P3317" s="6">
        <f t="shared" si="205"/>
        <v>49.438202247191015</v>
      </c>
      <c r="Q3317" t="s">
        <v>8317</v>
      </c>
      <c r="R3317" s="10" t="s">
        <v>8318</v>
      </c>
      <c r="S3317" s="14">
        <f t="shared" si="206"/>
        <v>42496.303715277783</v>
      </c>
      <c r="T3317" s="14">
        <f t="shared" si="207"/>
        <v>42466.303715277783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4"/>
        <v>100.08673425918037</v>
      </c>
      <c r="P3318" s="6">
        <f t="shared" si="205"/>
        <v>93.977440000000001</v>
      </c>
      <c r="Q3318" t="s">
        <v>8317</v>
      </c>
      <c r="R3318" s="10" t="s">
        <v>8318</v>
      </c>
      <c r="S3318" s="14">
        <f t="shared" si="206"/>
        <v>41859.57916666667</v>
      </c>
      <c r="T3318" s="14">
        <f t="shared" si="207"/>
        <v>41826.871238425927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4"/>
        <v>106.19047619047619</v>
      </c>
      <c r="P3319" s="6">
        <f t="shared" si="205"/>
        <v>61.944444444444443</v>
      </c>
      <c r="Q3319" t="s">
        <v>8317</v>
      </c>
      <c r="R3319" s="10" t="s">
        <v>8318</v>
      </c>
      <c r="S3319" s="14">
        <f t="shared" si="206"/>
        <v>42529.039629629624</v>
      </c>
      <c r="T3319" s="14">
        <f t="shared" si="207"/>
        <v>42499.039629629624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4"/>
        <v>125.6</v>
      </c>
      <c r="P3320" s="6">
        <f t="shared" si="205"/>
        <v>78.5</v>
      </c>
      <c r="Q3320" t="s">
        <v>8317</v>
      </c>
      <c r="R3320" s="10" t="s">
        <v>8318</v>
      </c>
      <c r="S3320" s="14">
        <f t="shared" si="206"/>
        <v>42471.104166666672</v>
      </c>
      <c r="T3320" s="14">
        <f t="shared" si="207"/>
        <v>42431.302002314813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4"/>
        <v>108</v>
      </c>
      <c r="P3321" s="6">
        <f t="shared" si="205"/>
        <v>33.75</v>
      </c>
      <c r="Q3321" t="s">
        <v>8317</v>
      </c>
      <c r="R3321" s="10" t="s">
        <v>8318</v>
      </c>
      <c r="S3321" s="14">
        <f t="shared" si="206"/>
        <v>42035.585486111115</v>
      </c>
      <c r="T3321" s="14">
        <f t="shared" si="207"/>
        <v>41990.585486111115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4"/>
        <v>101</v>
      </c>
      <c r="P3322" s="6">
        <f t="shared" si="205"/>
        <v>66.44736842105263</v>
      </c>
      <c r="Q3322" t="s">
        <v>8317</v>
      </c>
      <c r="R3322" s="10" t="s">
        <v>8318</v>
      </c>
      <c r="S3322" s="14">
        <f t="shared" si="206"/>
        <v>42543.045798611114</v>
      </c>
      <c r="T3322" s="14">
        <f t="shared" si="207"/>
        <v>42513.045798611114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4"/>
        <v>107.4</v>
      </c>
      <c r="P3323" s="6">
        <f t="shared" si="205"/>
        <v>35.799999999999997</v>
      </c>
      <c r="Q3323" t="s">
        <v>8317</v>
      </c>
      <c r="R3323" s="10" t="s">
        <v>8318</v>
      </c>
      <c r="S3323" s="14">
        <f t="shared" si="206"/>
        <v>41928.165972222225</v>
      </c>
      <c r="T3323" s="14">
        <f t="shared" si="207"/>
        <v>41914.100289351853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4"/>
        <v>101.51515151515152</v>
      </c>
      <c r="P3324" s="6">
        <f t="shared" si="205"/>
        <v>145.65217391304347</v>
      </c>
      <c r="Q3324" t="s">
        <v>8317</v>
      </c>
      <c r="R3324" s="10" t="s">
        <v>8318</v>
      </c>
      <c r="S3324" s="14">
        <f t="shared" si="206"/>
        <v>42543.163194444445</v>
      </c>
      <c r="T3324" s="14">
        <f t="shared" si="207"/>
        <v>42521.010370370372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4"/>
        <v>125.89999999999999</v>
      </c>
      <c r="P3325" s="6">
        <f t="shared" si="205"/>
        <v>25.693877551020407</v>
      </c>
      <c r="Q3325" t="s">
        <v>8317</v>
      </c>
      <c r="R3325" s="10" t="s">
        <v>8318</v>
      </c>
      <c r="S3325" s="14">
        <f t="shared" si="206"/>
        <v>42638.36583333333</v>
      </c>
      <c r="T3325" s="14">
        <f t="shared" si="207"/>
        <v>42608.36583333333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4"/>
        <v>101.66666666666666</v>
      </c>
      <c r="P3326" s="6">
        <f t="shared" si="205"/>
        <v>152.5</v>
      </c>
      <c r="Q3326" t="s">
        <v>8317</v>
      </c>
      <c r="R3326" s="10" t="s">
        <v>8318</v>
      </c>
      <c r="S3326" s="14">
        <f t="shared" si="206"/>
        <v>42526.58321759259</v>
      </c>
      <c r="T3326" s="14">
        <f t="shared" si="207"/>
        <v>42512.58321759259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4"/>
        <v>112.5</v>
      </c>
      <c r="P3327" s="6">
        <f t="shared" si="205"/>
        <v>30</v>
      </c>
      <c r="Q3327" t="s">
        <v>8317</v>
      </c>
      <c r="R3327" s="10" t="s">
        <v>8318</v>
      </c>
      <c r="S3327" s="14">
        <f t="shared" si="206"/>
        <v>42099.743946759263</v>
      </c>
      <c r="T3327" s="14">
        <f t="shared" si="207"/>
        <v>42064.785613425927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4"/>
        <v>101.375</v>
      </c>
      <c r="P3328" s="6">
        <f t="shared" si="205"/>
        <v>142.28070175438597</v>
      </c>
      <c r="Q3328" t="s">
        <v>8317</v>
      </c>
      <c r="R3328" s="10" t="s">
        <v>8318</v>
      </c>
      <c r="S3328" s="14">
        <f t="shared" si="206"/>
        <v>42071.67251157407</v>
      </c>
      <c r="T3328" s="14">
        <f t="shared" si="207"/>
        <v>42041.714178240742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4"/>
        <v>101.25</v>
      </c>
      <c r="P3329" s="6">
        <f t="shared" si="205"/>
        <v>24.545454545454547</v>
      </c>
      <c r="Q3329" t="s">
        <v>8317</v>
      </c>
      <c r="R3329" s="10" t="s">
        <v>8318</v>
      </c>
      <c r="S3329" s="14">
        <f t="shared" si="206"/>
        <v>42498.374606481477</v>
      </c>
      <c r="T3329" s="14">
        <f t="shared" si="207"/>
        <v>42468.374606481477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ref="O3330:O3393" si="208">E3330/D3330*100</f>
        <v>146.38888888888889</v>
      </c>
      <c r="P3330" s="6">
        <f t="shared" ref="P3330:P3393" si="209">AVERAGE(E3330/L3330)</f>
        <v>292.77777777777777</v>
      </c>
      <c r="Q3330" t="s">
        <v>8317</v>
      </c>
      <c r="R3330" s="10" t="s">
        <v>8318</v>
      </c>
      <c r="S3330" s="14">
        <f t="shared" ref="S3330:S3393" si="210">(((I3330/60)/60)/24)+DATE(1970,1,1)</f>
        <v>41825.041666666664</v>
      </c>
      <c r="T3330" s="14">
        <f t="shared" ref="T3330:T3393" si="211">(((J3330/60)/60)/24)+DATE(1970,1,1)</f>
        <v>41822.57503472222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si="208"/>
        <v>116.8</v>
      </c>
      <c r="P3331" s="6">
        <f t="shared" si="209"/>
        <v>44.92307692307692</v>
      </c>
      <c r="Q3331" t="s">
        <v>8317</v>
      </c>
      <c r="R3331" s="10" t="s">
        <v>8318</v>
      </c>
      <c r="S3331" s="14">
        <f t="shared" si="210"/>
        <v>41847.958333333336</v>
      </c>
      <c r="T3331" s="14">
        <f t="shared" si="211"/>
        <v>41837.323009259257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8"/>
        <v>106.26666666666667</v>
      </c>
      <c r="P3332" s="6">
        <f t="shared" si="209"/>
        <v>23.10144927536232</v>
      </c>
      <c r="Q3332" t="s">
        <v>8317</v>
      </c>
      <c r="R3332" s="10" t="s">
        <v>8318</v>
      </c>
      <c r="S3332" s="14">
        <f t="shared" si="210"/>
        <v>42095.845694444448</v>
      </c>
      <c r="T3332" s="14">
        <f t="shared" si="211"/>
        <v>42065.887361111112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8"/>
        <v>104.52</v>
      </c>
      <c r="P3333" s="6">
        <f t="shared" si="209"/>
        <v>80.400000000000006</v>
      </c>
      <c r="Q3333" t="s">
        <v>8317</v>
      </c>
      <c r="R3333" s="10" t="s">
        <v>8318</v>
      </c>
      <c r="S3333" s="14">
        <f t="shared" si="210"/>
        <v>42283.697754629626</v>
      </c>
      <c r="T3333" s="14">
        <f t="shared" si="211"/>
        <v>42248.697754629626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8"/>
        <v>100</v>
      </c>
      <c r="P3334" s="6">
        <f t="shared" si="209"/>
        <v>72.289156626506028</v>
      </c>
      <c r="Q3334" t="s">
        <v>8317</v>
      </c>
      <c r="R3334" s="10" t="s">
        <v>8318</v>
      </c>
      <c r="S3334" s="14">
        <f t="shared" si="210"/>
        <v>41839.860300925924</v>
      </c>
      <c r="T3334" s="14">
        <f t="shared" si="211"/>
        <v>41809.860300925924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8"/>
        <v>104.57142857142858</v>
      </c>
      <c r="P3335" s="6">
        <f t="shared" si="209"/>
        <v>32.972972972972975</v>
      </c>
      <c r="Q3335" t="s">
        <v>8317</v>
      </c>
      <c r="R3335" s="10" t="s">
        <v>8318</v>
      </c>
      <c r="S3335" s="14">
        <f t="shared" si="210"/>
        <v>42170.676851851851</v>
      </c>
      <c r="T3335" s="14">
        <f t="shared" si="211"/>
        <v>42148.676851851851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8"/>
        <v>138.62051149573753</v>
      </c>
      <c r="P3336" s="6">
        <f t="shared" si="209"/>
        <v>116.65217391304348</v>
      </c>
      <c r="Q3336" t="s">
        <v>8317</v>
      </c>
      <c r="R3336" s="10" t="s">
        <v>8318</v>
      </c>
      <c r="S3336" s="14">
        <f t="shared" si="210"/>
        <v>42215.521087962959</v>
      </c>
      <c r="T3336" s="14">
        <f t="shared" si="211"/>
        <v>42185.521087962959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8"/>
        <v>100.32000000000001</v>
      </c>
      <c r="P3337" s="6">
        <f t="shared" si="209"/>
        <v>79.61904761904762</v>
      </c>
      <c r="Q3337" t="s">
        <v>8317</v>
      </c>
      <c r="R3337" s="10" t="s">
        <v>8318</v>
      </c>
      <c r="S3337" s="14">
        <f t="shared" si="210"/>
        <v>41854.958333333336</v>
      </c>
      <c r="T3337" s="14">
        <f t="shared" si="211"/>
        <v>41827.674143518518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8"/>
        <v>100</v>
      </c>
      <c r="P3338" s="6">
        <f t="shared" si="209"/>
        <v>27.777777777777779</v>
      </c>
      <c r="Q3338" t="s">
        <v>8317</v>
      </c>
      <c r="R3338" s="10" t="s">
        <v>8318</v>
      </c>
      <c r="S3338" s="14">
        <f t="shared" si="210"/>
        <v>42465.35701388889</v>
      </c>
      <c r="T3338" s="14">
        <f t="shared" si="211"/>
        <v>42437.398680555561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8"/>
        <v>110.2</v>
      </c>
      <c r="P3339" s="6">
        <f t="shared" si="209"/>
        <v>81.029411764705884</v>
      </c>
      <c r="Q3339" t="s">
        <v>8317</v>
      </c>
      <c r="R3339" s="10" t="s">
        <v>8318</v>
      </c>
      <c r="S3339" s="14">
        <f t="shared" si="210"/>
        <v>41922.875</v>
      </c>
      <c r="T3339" s="14">
        <f t="shared" si="211"/>
        <v>41901.282025462962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8"/>
        <v>102.18</v>
      </c>
      <c r="P3340" s="6">
        <f t="shared" si="209"/>
        <v>136.84821428571428</v>
      </c>
      <c r="Q3340" t="s">
        <v>8317</v>
      </c>
      <c r="R3340" s="10" t="s">
        <v>8318</v>
      </c>
      <c r="S3340" s="14">
        <f t="shared" si="210"/>
        <v>42790.574999999997</v>
      </c>
      <c r="T3340" s="14">
        <f t="shared" si="211"/>
        <v>42769.574999999997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8"/>
        <v>104.35000000000001</v>
      </c>
      <c r="P3341" s="6">
        <f t="shared" si="209"/>
        <v>177.61702127659575</v>
      </c>
      <c r="Q3341" t="s">
        <v>8317</v>
      </c>
      <c r="R3341" s="10" t="s">
        <v>8318</v>
      </c>
      <c r="S3341" s="14">
        <f t="shared" si="210"/>
        <v>42579.665717592594</v>
      </c>
      <c r="T3341" s="14">
        <f t="shared" si="211"/>
        <v>42549.665717592594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8"/>
        <v>138.16666666666666</v>
      </c>
      <c r="P3342" s="6">
        <f t="shared" si="209"/>
        <v>109.07894736842105</v>
      </c>
      <c r="Q3342" t="s">
        <v>8317</v>
      </c>
      <c r="R3342" s="10" t="s">
        <v>8318</v>
      </c>
      <c r="S3342" s="14">
        <f t="shared" si="210"/>
        <v>42710.974004629628</v>
      </c>
      <c r="T3342" s="14">
        <f t="shared" si="211"/>
        <v>42685.974004629628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8"/>
        <v>100</v>
      </c>
      <c r="P3343" s="6">
        <f t="shared" si="209"/>
        <v>119.64285714285714</v>
      </c>
      <c r="Q3343" t="s">
        <v>8317</v>
      </c>
      <c r="R3343" s="10" t="s">
        <v>8318</v>
      </c>
      <c r="S3343" s="14">
        <f t="shared" si="210"/>
        <v>42533.708333333328</v>
      </c>
      <c r="T3343" s="14">
        <f t="shared" si="211"/>
        <v>42510.798854166671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8"/>
        <v>101.66666666666666</v>
      </c>
      <c r="P3344" s="6">
        <f t="shared" si="209"/>
        <v>78.205128205128204</v>
      </c>
      <c r="Q3344" t="s">
        <v>8317</v>
      </c>
      <c r="R3344" s="10" t="s">
        <v>8318</v>
      </c>
      <c r="S3344" s="14">
        <f t="shared" si="210"/>
        <v>42095.207638888889</v>
      </c>
      <c r="T3344" s="14">
        <f t="shared" si="211"/>
        <v>42062.296412037031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8"/>
        <v>171.42857142857142</v>
      </c>
      <c r="P3345" s="6">
        <f t="shared" si="209"/>
        <v>52.173913043478258</v>
      </c>
      <c r="Q3345" t="s">
        <v>8317</v>
      </c>
      <c r="R3345" s="10" t="s">
        <v>8318</v>
      </c>
      <c r="S3345" s="14">
        <f t="shared" si="210"/>
        <v>42473.554166666669</v>
      </c>
      <c r="T3345" s="14">
        <f t="shared" si="211"/>
        <v>42452.916481481487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8"/>
        <v>101.44444444444444</v>
      </c>
      <c r="P3346" s="6">
        <f t="shared" si="209"/>
        <v>114.125</v>
      </c>
      <c r="Q3346" t="s">
        <v>8317</v>
      </c>
      <c r="R3346" s="10" t="s">
        <v>8318</v>
      </c>
      <c r="S3346" s="14">
        <f t="shared" si="210"/>
        <v>41881.200150462959</v>
      </c>
      <c r="T3346" s="14">
        <f t="shared" si="211"/>
        <v>41851.200150462959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8"/>
        <v>130</v>
      </c>
      <c r="P3347" s="6">
        <f t="shared" si="209"/>
        <v>50</v>
      </c>
      <c r="Q3347" t="s">
        <v>8317</v>
      </c>
      <c r="R3347" s="10" t="s">
        <v>8318</v>
      </c>
      <c r="S3347" s="14">
        <f t="shared" si="210"/>
        <v>42112.025694444441</v>
      </c>
      <c r="T3347" s="14">
        <f t="shared" si="211"/>
        <v>42053.106111111112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8"/>
        <v>110.00000000000001</v>
      </c>
      <c r="P3348" s="6">
        <f t="shared" si="209"/>
        <v>91.666666666666671</v>
      </c>
      <c r="Q3348" t="s">
        <v>8317</v>
      </c>
      <c r="R3348" s="10" t="s">
        <v>8318</v>
      </c>
      <c r="S3348" s="14">
        <f t="shared" si="210"/>
        <v>42061.024421296301</v>
      </c>
      <c r="T3348" s="14">
        <f t="shared" si="211"/>
        <v>42054.024421296301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8"/>
        <v>119.44999999999999</v>
      </c>
      <c r="P3349" s="6">
        <f t="shared" si="209"/>
        <v>108.59090909090909</v>
      </c>
      <c r="Q3349" t="s">
        <v>8317</v>
      </c>
      <c r="R3349" s="10" t="s">
        <v>8318</v>
      </c>
      <c r="S3349" s="14">
        <f t="shared" si="210"/>
        <v>42498.875</v>
      </c>
      <c r="T3349" s="14">
        <f t="shared" si="211"/>
        <v>42484.551550925928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8"/>
        <v>100.2909090909091</v>
      </c>
      <c r="P3350" s="6">
        <f t="shared" si="209"/>
        <v>69.822784810126578</v>
      </c>
      <c r="Q3350" t="s">
        <v>8317</v>
      </c>
      <c r="R3350" s="10" t="s">
        <v>8318</v>
      </c>
      <c r="S3350" s="14">
        <f t="shared" si="210"/>
        <v>42490.165972222225</v>
      </c>
      <c r="T3350" s="14">
        <f t="shared" si="211"/>
        <v>42466.558796296296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8"/>
        <v>153.4</v>
      </c>
      <c r="P3351" s="6">
        <f t="shared" si="209"/>
        <v>109.57142857142857</v>
      </c>
      <c r="Q3351" t="s">
        <v>8317</v>
      </c>
      <c r="R3351" s="10" t="s">
        <v>8318</v>
      </c>
      <c r="S3351" s="14">
        <f t="shared" si="210"/>
        <v>42534.708333333328</v>
      </c>
      <c r="T3351" s="14">
        <f t="shared" si="211"/>
        <v>42513.110787037032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8"/>
        <v>104.42857142857143</v>
      </c>
      <c r="P3352" s="6">
        <f t="shared" si="209"/>
        <v>71.666666666666671</v>
      </c>
      <c r="Q3352" t="s">
        <v>8317</v>
      </c>
      <c r="R3352" s="10" t="s">
        <v>8318</v>
      </c>
      <c r="S3352" s="14">
        <f t="shared" si="210"/>
        <v>42337.958333333328</v>
      </c>
      <c r="T3352" s="14">
        <f t="shared" si="211"/>
        <v>42302.701516203699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8"/>
        <v>101.1</v>
      </c>
      <c r="P3353" s="6">
        <f t="shared" si="209"/>
        <v>93.611111111111114</v>
      </c>
      <c r="Q3353" t="s">
        <v>8317</v>
      </c>
      <c r="R3353" s="10" t="s">
        <v>8318</v>
      </c>
      <c r="S3353" s="14">
        <f t="shared" si="210"/>
        <v>41843.458333333336</v>
      </c>
      <c r="T3353" s="14">
        <f t="shared" si="211"/>
        <v>41806.395428240743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8"/>
        <v>107.52</v>
      </c>
      <c r="P3354" s="6">
        <f t="shared" si="209"/>
        <v>76.8</v>
      </c>
      <c r="Q3354" t="s">
        <v>8317</v>
      </c>
      <c r="R3354" s="10" t="s">
        <v>8318</v>
      </c>
      <c r="S3354" s="14">
        <f t="shared" si="210"/>
        <v>42552.958333333328</v>
      </c>
      <c r="T3354" s="14">
        <f t="shared" si="211"/>
        <v>42495.992800925931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8"/>
        <v>315</v>
      </c>
      <c r="P3355" s="6">
        <f t="shared" si="209"/>
        <v>35.795454545454547</v>
      </c>
      <c r="Q3355" t="s">
        <v>8317</v>
      </c>
      <c r="R3355" s="10" t="s">
        <v>8318</v>
      </c>
      <c r="S3355" s="14">
        <f t="shared" si="210"/>
        <v>42492.958333333328</v>
      </c>
      <c r="T3355" s="14">
        <f t="shared" si="211"/>
        <v>42479.432291666672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8"/>
        <v>101.93333333333334</v>
      </c>
      <c r="P3356" s="6">
        <f t="shared" si="209"/>
        <v>55.6</v>
      </c>
      <c r="Q3356" t="s">
        <v>8317</v>
      </c>
      <c r="R3356" s="10" t="s">
        <v>8318</v>
      </c>
      <c r="S3356" s="14">
        <f t="shared" si="210"/>
        <v>42306.167361111111</v>
      </c>
      <c r="T3356" s="14">
        <f t="shared" si="211"/>
        <v>42270.7269212963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8"/>
        <v>126.28571428571429</v>
      </c>
      <c r="P3357" s="6">
        <f t="shared" si="209"/>
        <v>147.33333333333334</v>
      </c>
      <c r="Q3357" t="s">
        <v>8317</v>
      </c>
      <c r="R3357" s="10" t="s">
        <v>8318</v>
      </c>
      <c r="S3357" s="14">
        <f t="shared" si="210"/>
        <v>42500.470138888893</v>
      </c>
      <c r="T3357" s="14">
        <f t="shared" si="211"/>
        <v>42489.619525462964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8"/>
        <v>101.4</v>
      </c>
      <c r="P3358" s="6">
        <f t="shared" si="209"/>
        <v>56.333333333333336</v>
      </c>
      <c r="Q3358" t="s">
        <v>8317</v>
      </c>
      <c r="R3358" s="10" t="s">
        <v>8318</v>
      </c>
      <c r="S3358" s="14">
        <f t="shared" si="210"/>
        <v>42566.815648148149</v>
      </c>
      <c r="T3358" s="14">
        <f t="shared" si="211"/>
        <v>42536.815648148149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8"/>
        <v>101</v>
      </c>
      <c r="P3359" s="6">
        <f t="shared" si="209"/>
        <v>96.19047619047619</v>
      </c>
      <c r="Q3359" t="s">
        <v>8317</v>
      </c>
      <c r="R3359" s="10" t="s">
        <v>8318</v>
      </c>
      <c r="S3359" s="14">
        <f t="shared" si="210"/>
        <v>41852.417939814812</v>
      </c>
      <c r="T3359" s="14">
        <f t="shared" si="211"/>
        <v>41822.417939814812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8"/>
        <v>102.99000000000001</v>
      </c>
      <c r="P3360" s="6">
        <f t="shared" si="209"/>
        <v>63.574074074074076</v>
      </c>
      <c r="Q3360" t="s">
        <v>8317</v>
      </c>
      <c r="R3360" s="10" t="s">
        <v>8318</v>
      </c>
      <c r="S3360" s="14">
        <f t="shared" si="210"/>
        <v>41962.352766203709</v>
      </c>
      <c r="T3360" s="14">
        <f t="shared" si="211"/>
        <v>41932.311099537037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8"/>
        <v>106.25</v>
      </c>
      <c r="P3361" s="6">
        <f t="shared" si="209"/>
        <v>184.78260869565219</v>
      </c>
      <c r="Q3361" t="s">
        <v>8317</v>
      </c>
      <c r="R3361" s="10" t="s">
        <v>8318</v>
      </c>
      <c r="S3361" s="14">
        <f t="shared" si="210"/>
        <v>42791.057106481487</v>
      </c>
      <c r="T3361" s="14">
        <f t="shared" si="211"/>
        <v>42746.057106481487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8"/>
        <v>101.37777777777779</v>
      </c>
      <c r="P3362" s="6">
        <f t="shared" si="209"/>
        <v>126.72222222222223</v>
      </c>
      <c r="Q3362" t="s">
        <v>8317</v>
      </c>
      <c r="R3362" s="10" t="s">
        <v>8318</v>
      </c>
      <c r="S3362" s="14">
        <f t="shared" si="210"/>
        <v>42718.665972222225</v>
      </c>
      <c r="T3362" s="14">
        <f t="shared" si="211"/>
        <v>42697.082673611112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8"/>
        <v>113.46000000000001</v>
      </c>
      <c r="P3363" s="6">
        <f t="shared" si="209"/>
        <v>83.42647058823529</v>
      </c>
      <c r="Q3363" t="s">
        <v>8317</v>
      </c>
      <c r="R3363" s="10" t="s">
        <v>8318</v>
      </c>
      <c r="S3363" s="14">
        <f t="shared" si="210"/>
        <v>41883.665972222225</v>
      </c>
      <c r="T3363" s="14">
        <f t="shared" si="211"/>
        <v>41866.025347222225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8"/>
        <v>218.00000000000003</v>
      </c>
      <c r="P3364" s="6">
        <f t="shared" si="209"/>
        <v>54.5</v>
      </c>
      <c r="Q3364" t="s">
        <v>8317</v>
      </c>
      <c r="R3364" s="10" t="s">
        <v>8318</v>
      </c>
      <c r="S3364" s="14">
        <f t="shared" si="210"/>
        <v>42070.204861111109</v>
      </c>
      <c r="T3364" s="14">
        <f t="shared" si="211"/>
        <v>42056.091631944444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8"/>
        <v>101.41935483870968</v>
      </c>
      <c r="P3365" s="6">
        <f t="shared" si="209"/>
        <v>302.30769230769232</v>
      </c>
      <c r="Q3365" t="s">
        <v>8317</v>
      </c>
      <c r="R3365" s="10" t="s">
        <v>8318</v>
      </c>
      <c r="S3365" s="14">
        <f t="shared" si="210"/>
        <v>41870.666666666664</v>
      </c>
      <c r="T3365" s="14">
        <f t="shared" si="211"/>
        <v>41851.771354166667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8"/>
        <v>105.93333333333332</v>
      </c>
      <c r="P3366" s="6">
        <f t="shared" si="209"/>
        <v>44.138888888888886</v>
      </c>
      <c r="Q3366" t="s">
        <v>8317</v>
      </c>
      <c r="R3366" s="10" t="s">
        <v>8318</v>
      </c>
      <c r="S3366" s="14">
        <f t="shared" si="210"/>
        <v>42444.875</v>
      </c>
      <c r="T3366" s="14">
        <f t="shared" si="211"/>
        <v>42422.977418981478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8"/>
        <v>104</v>
      </c>
      <c r="P3367" s="6">
        <f t="shared" si="209"/>
        <v>866.66666666666663</v>
      </c>
      <c r="Q3367" t="s">
        <v>8317</v>
      </c>
      <c r="R3367" s="10" t="s">
        <v>8318</v>
      </c>
      <c r="S3367" s="14">
        <f t="shared" si="210"/>
        <v>42351.101759259262</v>
      </c>
      <c r="T3367" s="14">
        <f t="shared" si="211"/>
        <v>42321.101759259262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8"/>
        <v>221</v>
      </c>
      <c r="P3368" s="6">
        <f t="shared" si="209"/>
        <v>61.388888888888886</v>
      </c>
      <c r="Q3368" t="s">
        <v>8317</v>
      </c>
      <c r="R3368" s="10" t="s">
        <v>8318</v>
      </c>
      <c r="S3368" s="14">
        <f t="shared" si="210"/>
        <v>42137.067557870367</v>
      </c>
      <c r="T3368" s="14">
        <f t="shared" si="211"/>
        <v>42107.067557870367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8"/>
        <v>118.66666666666667</v>
      </c>
      <c r="P3369" s="6">
        <f t="shared" si="209"/>
        <v>29.666666666666668</v>
      </c>
      <c r="Q3369" t="s">
        <v>8317</v>
      </c>
      <c r="R3369" s="10" t="s">
        <v>8318</v>
      </c>
      <c r="S3369" s="14">
        <f t="shared" si="210"/>
        <v>42217.933958333335</v>
      </c>
      <c r="T3369" s="14">
        <f t="shared" si="211"/>
        <v>42192.933958333335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8"/>
        <v>104.60000000000001</v>
      </c>
      <c r="P3370" s="6">
        <f t="shared" si="209"/>
        <v>45.478260869565219</v>
      </c>
      <c r="Q3370" t="s">
        <v>8317</v>
      </c>
      <c r="R3370" s="10" t="s">
        <v>8318</v>
      </c>
      <c r="S3370" s="14">
        <f t="shared" si="210"/>
        <v>42005.208333333328</v>
      </c>
      <c r="T3370" s="14">
        <f t="shared" si="211"/>
        <v>41969.199756944443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8"/>
        <v>103.89999999999999</v>
      </c>
      <c r="P3371" s="6">
        <f t="shared" si="209"/>
        <v>96.203703703703709</v>
      </c>
      <c r="Q3371" t="s">
        <v>8317</v>
      </c>
      <c r="R3371" s="10" t="s">
        <v>8318</v>
      </c>
      <c r="S3371" s="14">
        <f t="shared" si="210"/>
        <v>42750.041435185187</v>
      </c>
      <c r="T3371" s="14">
        <f t="shared" si="211"/>
        <v>42690.041435185187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8"/>
        <v>117.73333333333333</v>
      </c>
      <c r="P3372" s="6">
        <f t="shared" si="209"/>
        <v>67.92307692307692</v>
      </c>
      <c r="Q3372" t="s">
        <v>8317</v>
      </c>
      <c r="R3372" s="10" t="s">
        <v>8318</v>
      </c>
      <c r="S3372" s="14">
        <f t="shared" si="210"/>
        <v>42721.333333333328</v>
      </c>
      <c r="T3372" s="14">
        <f t="shared" si="211"/>
        <v>42690.334317129629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8"/>
        <v>138.5</v>
      </c>
      <c r="P3373" s="6">
        <f t="shared" si="209"/>
        <v>30.777777777777779</v>
      </c>
      <c r="Q3373" t="s">
        <v>8317</v>
      </c>
      <c r="R3373" s="10" t="s">
        <v>8318</v>
      </c>
      <c r="S3373" s="14">
        <f t="shared" si="210"/>
        <v>42340.874594907407</v>
      </c>
      <c r="T3373" s="14">
        <f t="shared" si="211"/>
        <v>42312.874594907407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8"/>
        <v>103.49999999999999</v>
      </c>
      <c r="P3374" s="6">
        <f t="shared" si="209"/>
        <v>38.333333333333336</v>
      </c>
      <c r="Q3374" t="s">
        <v>8317</v>
      </c>
      <c r="R3374" s="10" t="s">
        <v>8318</v>
      </c>
      <c r="S3374" s="14">
        <f t="shared" si="210"/>
        <v>41876.207638888889</v>
      </c>
      <c r="T3374" s="14">
        <f t="shared" si="211"/>
        <v>41855.548101851848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8"/>
        <v>100.25</v>
      </c>
      <c r="P3375" s="6">
        <f t="shared" si="209"/>
        <v>66.833333333333329</v>
      </c>
      <c r="Q3375" t="s">
        <v>8317</v>
      </c>
      <c r="R3375" s="10" t="s">
        <v>8318</v>
      </c>
      <c r="S3375" s="14">
        <f t="shared" si="210"/>
        <v>42203.666666666672</v>
      </c>
      <c r="T3375" s="14">
        <f t="shared" si="211"/>
        <v>42179.854629629626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8"/>
        <v>106.57142857142856</v>
      </c>
      <c r="P3376" s="6">
        <f t="shared" si="209"/>
        <v>71.730769230769226</v>
      </c>
      <c r="Q3376" t="s">
        <v>8317</v>
      </c>
      <c r="R3376" s="10" t="s">
        <v>8318</v>
      </c>
      <c r="S3376" s="14">
        <f t="shared" si="210"/>
        <v>42305.731666666667</v>
      </c>
      <c r="T3376" s="14">
        <f t="shared" si="211"/>
        <v>42275.731666666667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8"/>
        <v>100</v>
      </c>
      <c r="P3377" s="6">
        <f t="shared" si="209"/>
        <v>176.47058823529412</v>
      </c>
      <c r="Q3377" t="s">
        <v>8317</v>
      </c>
      <c r="R3377" s="10" t="s">
        <v>8318</v>
      </c>
      <c r="S3377" s="14">
        <f t="shared" si="210"/>
        <v>41777.610798611109</v>
      </c>
      <c r="T3377" s="14">
        <f t="shared" si="211"/>
        <v>41765.610798611109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8"/>
        <v>100.01249999999999</v>
      </c>
      <c r="P3378" s="6">
        <f t="shared" si="209"/>
        <v>421.10526315789474</v>
      </c>
      <c r="Q3378" t="s">
        <v>8317</v>
      </c>
      <c r="R3378" s="10" t="s">
        <v>8318</v>
      </c>
      <c r="S3378" s="14">
        <f t="shared" si="210"/>
        <v>42119.659652777773</v>
      </c>
      <c r="T3378" s="14">
        <f t="shared" si="211"/>
        <v>42059.701319444444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8"/>
        <v>101.05</v>
      </c>
      <c r="P3379" s="6">
        <f t="shared" si="209"/>
        <v>104.98701298701299</v>
      </c>
      <c r="Q3379" t="s">
        <v>8317</v>
      </c>
      <c r="R3379" s="10" t="s">
        <v>8318</v>
      </c>
      <c r="S3379" s="14">
        <f t="shared" si="210"/>
        <v>42083.705555555556</v>
      </c>
      <c r="T3379" s="14">
        <f t="shared" si="211"/>
        <v>42053.732627314821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8"/>
        <v>107.63636363636364</v>
      </c>
      <c r="P3380" s="6">
        <f t="shared" si="209"/>
        <v>28.19047619047619</v>
      </c>
      <c r="Q3380" t="s">
        <v>8317</v>
      </c>
      <c r="R3380" s="10" t="s">
        <v>8318</v>
      </c>
      <c r="S3380" s="14">
        <f t="shared" si="210"/>
        <v>41882.547222222223</v>
      </c>
      <c r="T3380" s="14">
        <f t="shared" si="211"/>
        <v>41858.355393518519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8"/>
        <v>103.64999999999999</v>
      </c>
      <c r="P3381" s="6">
        <f t="shared" si="209"/>
        <v>54.55263157894737</v>
      </c>
      <c r="Q3381" t="s">
        <v>8317</v>
      </c>
      <c r="R3381" s="10" t="s">
        <v>8318</v>
      </c>
      <c r="S3381" s="14">
        <f t="shared" si="210"/>
        <v>42242.958333333328</v>
      </c>
      <c r="T3381" s="14">
        <f t="shared" si="211"/>
        <v>42225.513888888891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8"/>
        <v>104.43333333333334</v>
      </c>
      <c r="P3382" s="6">
        <f t="shared" si="209"/>
        <v>111.89285714285714</v>
      </c>
      <c r="Q3382" t="s">
        <v>8317</v>
      </c>
      <c r="R3382" s="10" t="s">
        <v>8318</v>
      </c>
      <c r="S3382" s="14">
        <f t="shared" si="210"/>
        <v>41972.995115740734</v>
      </c>
      <c r="T3382" s="14">
        <f t="shared" si="211"/>
        <v>41937.95344907407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8"/>
        <v>102.25</v>
      </c>
      <c r="P3383" s="6">
        <f t="shared" si="209"/>
        <v>85.208333333333329</v>
      </c>
      <c r="Q3383" t="s">
        <v>8317</v>
      </c>
      <c r="R3383" s="10" t="s">
        <v>8318</v>
      </c>
      <c r="S3383" s="14">
        <f t="shared" si="210"/>
        <v>42074.143321759257</v>
      </c>
      <c r="T3383" s="14">
        <f t="shared" si="211"/>
        <v>42044.184988425928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8"/>
        <v>100.74285714285713</v>
      </c>
      <c r="P3384" s="6">
        <f t="shared" si="209"/>
        <v>76.652173913043484</v>
      </c>
      <c r="Q3384" t="s">
        <v>8317</v>
      </c>
      <c r="R3384" s="10" t="s">
        <v>8318</v>
      </c>
      <c r="S3384" s="14">
        <f t="shared" si="210"/>
        <v>42583.957638888889</v>
      </c>
      <c r="T3384" s="14">
        <f t="shared" si="211"/>
        <v>42559.431203703702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8"/>
        <v>111.71428571428572</v>
      </c>
      <c r="P3385" s="6">
        <f t="shared" si="209"/>
        <v>65.166666666666671</v>
      </c>
      <c r="Q3385" t="s">
        <v>8317</v>
      </c>
      <c r="R3385" s="10" t="s">
        <v>8318</v>
      </c>
      <c r="S3385" s="14">
        <f t="shared" si="210"/>
        <v>42544.782638888893</v>
      </c>
      <c r="T3385" s="14">
        <f t="shared" si="211"/>
        <v>42524.782638888893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8"/>
        <v>100.01100000000001</v>
      </c>
      <c r="P3386" s="6">
        <f t="shared" si="209"/>
        <v>93.760312499999998</v>
      </c>
      <c r="Q3386" t="s">
        <v>8317</v>
      </c>
      <c r="R3386" s="10" t="s">
        <v>8318</v>
      </c>
      <c r="S3386" s="14">
        <f t="shared" si="210"/>
        <v>42329.125</v>
      </c>
      <c r="T3386" s="14">
        <f t="shared" si="211"/>
        <v>42292.087592592594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8"/>
        <v>100</v>
      </c>
      <c r="P3387" s="6">
        <f t="shared" si="209"/>
        <v>133.33333333333334</v>
      </c>
      <c r="Q3387" t="s">
        <v>8317</v>
      </c>
      <c r="R3387" s="10" t="s">
        <v>8318</v>
      </c>
      <c r="S3387" s="14">
        <f t="shared" si="210"/>
        <v>41983.8675</v>
      </c>
      <c r="T3387" s="14">
        <f t="shared" si="211"/>
        <v>41953.8675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8"/>
        <v>105</v>
      </c>
      <c r="P3388" s="6">
        <f t="shared" si="209"/>
        <v>51.219512195121951</v>
      </c>
      <c r="Q3388" t="s">
        <v>8317</v>
      </c>
      <c r="R3388" s="10" t="s">
        <v>8318</v>
      </c>
      <c r="S3388" s="14">
        <f t="shared" si="210"/>
        <v>41976.644745370373</v>
      </c>
      <c r="T3388" s="14">
        <f t="shared" si="211"/>
        <v>41946.644745370373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8"/>
        <v>116.86666666666667</v>
      </c>
      <c r="P3389" s="6">
        <f t="shared" si="209"/>
        <v>100.17142857142858</v>
      </c>
      <c r="Q3389" t="s">
        <v>8317</v>
      </c>
      <c r="R3389" s="10" t="s">
        <v>8318</v>
      </c>
      <c r="S3389" s="14">
        <f t="shared" si="210"/>
        <v>41987.762592592597</v>
      </c>
      <c r="T3389" s="14">
        <f t="shared" si="211"/>
        <v>41947.762592592589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8"/>
        <v>103.8</v>
      </c>
      <c r="P3390" s="6">
        <f t="shared" si="209"/>
        <v>34.6</v>
      </c>
      <c r="Q3390" t="s">
        <v>8317</v>
      </c>
      <c r="R3390" s="10" t="s">
        <v>8318</v>
      </c>
      <c r="S3390" s="14">
        <f t="shared" si="210"/>
        <v>42173.461122685185</v>
      </c>
      <c r="T3390" s="14">
        <f t="shared" si="211"/>
        <v>42143.461122685185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8"/>
        <v>114.5</v>
      </c>
      <c r="P3391" s="6">
        <f t="shared" si="209"/>
        <v>184.67741935483872</v>
      </c>
      <c r="Q3391" t="s">
        <v>8317</v>
      </c>
      <c r="R3391" s="10" t="s">
        <v>8318</v>
      </c>
      <c r="S3391" s="14">
        <f t="shared" si="210"/>
        <v>42524.563449074078</v>
      </c>
      <c r="T3391" s="14">
        <f t="shared" si="211"/>
        <v>42494.563449074078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8"/>
        <v>102.4</v>
      </c>
      <c r="P3392" s="6">
        <f t="shared" si="209"/>
        <v>69.818181818181813</v>
      </c>
      <c r="Q3392" t="s">
        <v>8317</v>
      </c>
      <c r="R3392" s="10" t="s">
        <v>8318</v>
      </c>
      <c r="S3392" s="14">
        <f t="shared" si="210"/>
        <v>41830.774826388886</v>
      </c>
      <c r="T3392" s="14">
        <f t="shared" si="211"/>
        <v>41815.774826388886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8"/>
        <v>223</v>
      </c>
      <c r="P3393" s="6">
        <f t="shared" si="209"/>
        <v>61.944444444444443</v>
      </c>
      <c r="Q3393" t="s">
        <v>8317</v>
      </c>
      <c r="R3393" s="10" t="s">
        <v>8318</v>
      </c>
      <c r="S3393" s="14">
        <f t="shared" si="210"/>
        <v>41859.936111111114</v>
      </c>
      <c r="T3393" s="14">
        <f t="shared" si="211"/>
        <v>41830.545694444445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ref="O3394:O3457" si="212">E3394/D3394*100</f>
        <v>100</v>
      </c>
      <c r="P3394" s="6">
        <f t="shared" ref="P3394:P3457" si="213">AVERAGE(E3394/L3394)</f>
        <v>41.666666666666664</v>
      </c>
      <c r="Q3394" t="s">
        <v>8317</v>
      </c>
      <c r="R3394" s="10" t="s">
        <v>8318</v>
      </c>
      <c r="S3394" s="14">
        <f t="shared" ref="S3394:S3457" si="214">(((I3394/60)/60)/24)+DATE(1970,1,1)</f>
        <v>42496.845543981486</v>
      </c>
      <c r="T3394" s="14">
        <f t="shared" ref="T3394:T3457" si="215">(((J3394/60)/60)/24)+DATE(1970,1,1)</f>
        <v>42446.845543981486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si="212"/>
        <v>105.80000000000001</v>
      </c>
      <c r="P3395" s="6">
        <f t="shared" si="213"/>
        <v>36.06818181818182</v>
      </c>
      <c r="Q3395" t="s">
        <v>8317</v>
      </c>
      <c r="R3395" s="10" t="s">
        <v>8318</v>
      </c>
      <c r="S3395" s="14">
        <f t="shared" si="214"/>
        <v>41949.031944444447</v>
      </c>
      <c r="T3395" s="14">
        <f t="shared" si="215"/>
        <v>41923.921643518523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2"/>
        <v>142.36363636363635</v>
      </c>
      <c r="P3396" s="6">
        <f t="shared" si="213"/>
        <v>29</v>
      </c>
      <c r="Q3396" t="s">
        <v>8317</v>
      </c>
      <c r="R3396" s="10" t="s">
        <v>8318</v>
      </c>
      <c r="S3396" s="14">
        <f t="shared" si="214"/>
        <v>41847.59542824074</v>
      </c>
      <c r="T3396" s="14">
        <f t="shared" si="215"/>
        <v>41817.59542824074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2"/>
        <v>184</v>
      </c>
      <c r="P3397" s="6">
        <f t="shared" si="213"/>
        <v>24.210526315789473</v>
      </c>
      <c r="Q3397" t="s">
        <v>8317</v>
      </c>
      <c r="R3397" s="10" t="s">
        <v>8318</v>
      </c>
      <c r="S3397" s="14">
        <f t="shared" si="214"/>
        <v>42154.756944444445</v>
      </c>
      <c r="T3397" s="14">
        <f t="shared" si="215"/>
        <v>42140.712314814817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2"/>
        <v>104.33333333333333</v>
      </c>
      <c r="P3398" s="6">
        <f t="shared" si="213"/>
        <v>55.892857142857146</v>
      </c>
      <c r="Q3398" t="s">
        <v>8317</v>
      </c>
      <c r="R3398" s="10" t="s">
        <v>8318</v>
      </c>
      <c r="S3398" s="14">
        <f t="shared" si="214"/>
        <v>41791.165972222225</v>
      </c>
      <c r="T3398" s="14">
        <f t="shared" si="215"/>
        <v>41764.44663194444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2"/>
        <v>112.00000000000001</v>
      </c>
      <c r="P3399" s="6">
        <f t="shared" si="213"/>
        <v>11.666666666666666</v>
      </c>
      <c r="Q3399" t="s">
        <v>8317</v>
      </c>
      <c r="R3399" s="10" t="s">
        <v>8318</v>
      </c>
      <c r="S3399" s="14">
        <f t="shared" si="214"/>
        <v>42418.916666666672</v>
      </c>
      <c r="T3399" s="14">
        <f t="shared" si="215"/>
        <v>42378.478344907402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2"/>
        <v>111.07499999999999</v>
      </c>
      <c r="P3400" s="6">
        <f t="shared" si="213"/>
        <v>68.353846153846149</v>
      </c>
      <c r="Q3400" t="s">
        <v>8317</v>
      </c>
      <c r="R3400" s="10" t="s">
        <v>8318</v>
      </c>
      <c r="S3400" s="14">
        <f t="shared" si="214"/>
        <v>41964.708333333328</v>
      </c>
      <c r="T3400" s="14">
        <f t="shared" si="215"/>
        <v>41941.75203703704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2"/>
        <v>103.75000000000001</v>
      </c>
      <c r="P3401" s="6">
        <f t="shared" si="213"/>
        <v>27.065217391304348</v>
      </c>
      <c r="Q3401" t="s">
        <v>8317</v>
      </c>
      <c r="R3401" s="10" t="s">
        <v>8318</v>
      </c>
      <c r="S3401" s="14">
        <f t="shared" si="214"/>
        <v>42056.920428240745</v>
      </c>
      <c r="T3401" s="14">
        <f t="shared" si="215"/>
        <v>42026.920428240745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2"/>
        <v>100.41</v>
      </c>
      <c r="P3402" s="6">
        <f t="shared" si="213"/>
        <v>118.12941176470588</v>
      </c>
      <c r="Q3402" t="s">
        <v>8317</v>
      </c>
      <c r="R3402" s="10" t="s">
        <v>8318</v>
      </c>
      <c r="S3402" s="14">
        <f t="shared" si="214"/>
        <v>41879.953865740739</v>
      </c>
      <c r="T3402" s="14">
        <f t="shared" si="215"/>
        <v>41834.953865740739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2"/>
        <v>101.86206896551724</v>
      </c>
      <c r="P3403" s="6">
        <f t="shared" si="213"/>
        <v>44.757575757575758</v>
      </c>
      <c r="Q3403" t="s">
        <v>8317</v>
      </c>
      <c r="R3403" s="10" t="s">
        <v>8318</v>
      </c>
      <c r="S3403" s="14">
        <f t="shared" si="214"/>
        <v>42223.723912037036</v>
      </c>
      <c r="T3403" s="14">
        <f t="shared" si="215"/>
        <v>42193.723912037036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2"/>
        <v>109.76666666666665</v>
      </c>
      <c r="P3404" s="6">
        <f t="shared" si="213"/>
        <v>99.787878787878782</v>
      </c>
      <c r="Q3404" t="s">
        <v>8317</v>
      </c>
      <c r="R3404" s="10" t="s">
        <v>8318</v>
      </c>
      <c r="S3404" s="14">
        <f t="shared" si="214"/>
        <v>42320.104861111111</v>
      </c>
      <c r="T3404" s="14">
        <f t="shared" si="215"/>
        <v>42290.61855324074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2"/>
        <v>100</v>
      </c>
      <c r="P3405" s="6">
        <f t="shared" si="213"/>
        <v>117.64705882352941</v>
      </c>
      <c r="Q3405" t="s">
        <v>8317</v>
      </c>
      <c r="R3405" s="10" t="s">
        <v>8318</v>
      </c>
      <c r="S3405" s="14">
        <f t="shared" si="214"/>
        <v>42180.462083333332</v>
      </c>
      <c r="T3405" s="14">
        <f t="shared" si="215"/>
        <v>42150.462083333332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2"/>
        <v>122</v>
      </c>
      <c r="P3406" s="6">
        <f t="shared" si="213"/>
        <v>203.33333333333334</v>
      </c>
      <c r="Q3406" t="s">
        <v>8317</v>
      </c>
      <c r="R3406" s="10" t="s">
        <v>8318</v>
      </c>
      <c r="S3406" s="14">
        <f t="shared" si="214"/>
        <v>42172.503495370373</v>
      </c>
      <c r="T3406" s="14">
        <f t="shared" si="215"/>
        <v>42152.503495370373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2"/>
        <v>137.57142857142856</v>
      </c>
      <c r="P3407" s="6">
        <f t="shared" si="213"/>
        <v>28.323529411764707</v>
      </c>
      <c r="Q3407" t="s">
        <v>8317</v>
      </c>
      <c r="R3407" s="10" t="s">
        <v>8318</v>
      </c>
      <c r="S3407" s="14">
        <f t="shared" si="214"/>
        <v>42430.999305555553</v>
      </c>
      <c r="T3407" s="14">
        <f t="shared" si="215"/>
        <v>42410.017199074078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2"/>
        <v>100.31000000000002</v>
      </c>
      <c r="P3408" s="6">
        <f t="shared" si="213"/>
        <v>110.23076923076923</v>
      </c>
      <c r="Q3408" t="s">
        <v>8317</v>
      </c>
      <c r="R3408" s="10" t="s">
        <v>8318</v>
      </c>
      <c r="S3408" s="14">
        <f t="shared" si="214"/>
        <v>41836.492777777778</v>
      </c>
      <c r="T3408" s="14">
        <f t="shared" si="215"/>
        <v>41791.492777777778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2"/>
        <v>107.1</v>
      </c>
      <c r="P3409" s="6">
        <f t="shared" si="213"/>
        <v>31.970149253731343</v>
      </c>
      <c r="Q3409" t="s">
        <v>8317</v>
      </c>
      <c r="R3409" s="10" t="s">
        <v>8318</v>
      </c>
      <c r="S3409" s="14">
        <f t="shared" si="214"/>
        <v>41826.422326388885</v>
      </c>
      <c r="T3409" s="14">
        <f t="shared" si="215"/>
        <v>41796.422326388885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2"/>
        <v>211</v>
      </c>
      <c r="P3410" s="6">
        <f t="shared" si="213"/>
        <v>58.611111111111114</v>
      </c>
      <c r="Q3410" t="s">
        <v>8317</v>
      </c>
      <c r="R3410" s="10" t="s">
        <v>8318</v>
      </c>
      <c r="S3410" s="14">
        <f t="shared" si="214"/>
        <v>41838.991944444446</v>
      </c>
      <c r="T3410" s="14">
        <f t="shared" si="215"/>
        <v>41808.991944444446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2"/>
        <v>123.6</v>
      </c>
      <c r="P3411" s="6">
        <f t="shared" si="213"/>
        <v>29.428571428571427</v>
      </c>
      <c r="Q3411" t="s">
        <v>8317</v>
      </c>
      <c r="R3411" s="10" t="s">
        <v>8318</v>
      </c>
      <c r="S3411" s="14">
        <f t="shared" si="214"/>
        <v>42582.873611111107</v>
      </c>
      <c r="T3411" s="14">
        <f t="shared" si="215"/>
        <v>42544.814328703709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2"/>
        <v>108.5</v>
      </c>
      <c r="P3412" s="6">
        <f t="shared" si="213"/>
        <v>81.375</v>
      </c>
      <c r="Q3412" t="s">
        <v>8317</v>
      </c>
      <c r="R3412" s="10" t="s">
        <v>8318</v>
      </c>
      <c r="S3412" s="14">
        <f t="shared" si="214"/>
        <v>42527.291666666672</v>
      </c>
      <c r="T3412" s="14">
        <f t="shared" si="215"/>
        <v>42500.041550925926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2"/>
        <v>103.56666666666668</v>
      </c>
      <c r="P3413" s="6">
        <f t="shared" si="213"/>
        <v>199.16666666666666</v>
      </c>
      <c r="Q3413" t="s">
        <v>8317</v>
      </c>
      <c r="R3413" s="10" t="s">
        <v>8318</v>
      </c>
      <c r="S3413" s="14">
        <f t="shared" si="214"/>
        <v>42285.022824074069</v>
      </c>
      <c r="T3413" s="14">
        <f t="shared" si="215"/>
        <v>42265.022824074069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2"/>
        <v>100</v>
      </c>
      <c r="P3414" s="6">
        <f t="shared" si="213"/>
        <v>115.38461538461539</v>
      </c>
      <c r="Q3414" t="s">
        <v>8317</v>
      </c>
      <c r="R3414" s="10" t="s">
        <v>8318</v>
      </c>
      <c r="S3414" s="14">
        <f t="shared" si="214"/>
        <v>41909.959050925929</v>
      </c>
      <c r="T3414" s="14">
        <f t="shared" si="215"/>
        <v>41879.959050925929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2"/>
        <v>130</v>
      </c>
      <c r="P3415" s="6">
        <f t="shared" si="213"/>
        <v>46.428571428571431</v>
      </c>
      <c r="Q3415" t="s">
        <v>8317</v>
      </c>
      <c r="R3415" s="10" t="s">
        <v>8318</v>
      </c>
      <c r="S3415" s="14">
        <f t="shared" si="214"/>
        <v>42063.207638888889</v>
      </c>
      <c r="T3415" s="14">
        <f t="shared" si="215"/>
        <v>42053.733078703706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2"/>
        <v>103.49999999999999</v>
      </c>
      <c r="P3416" s="6">
        <f t="shared" si="213"/>
        <v>70.568181818181813</v>
      </c>
      <c r="Q3416" t="s">
        <v>8317</v>
      </c>
      <c r="R3416" s="10" t="s">
        <v>8318</v>
      </c>
      <c r="S3416" s="14">
        <f t="shared" si="214"/>
        <v>42705.332638888889</v>
      </c>
      <c r="T3416" s="14">
        <f t="shared" si="215"/>
        <v>42675.832465277781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2"/>
        <v>100</v>
      </c>
      <c r="P3417" s="6">
        <f t="shared" si="213"/>
        <v>22.222222222222221</v>
      </c>
      <c r="Q3417" t="s">
        <v>8317</v>
      </c>
      <c r="R3417" s="10" t="s">
        <v>8318</v>
      </c>
      <c r="S3417" s="14">
        <f t="shared" si="214"/>
        <v>42477.979166666672</v>
      </c>
      <c r="T3417" s="14">
        <f t="shared" si="215"/>
        <v>42467.144166666665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2"/>
        <v>119.6</v>
      </c>
      <c r="P3418" s="6">
        <f t="shared" si="213"/>
        <v>159.46666666666667</v>
      </c>
      <c r="Q3418" t="s">
        <v>8317</v>
      </c>
      <c r="R3418" s="10" t="s">
        <v>8318</v>
      </c>
      <c r="S3418" s="14">
        <f t="shared" si="214"/>
        <v>42117.770833333328</v>
      </c>
      <c r="T3418" s="14">
        <f t="shared" si="215"/>
        <v>42089.412557870368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2"/>
        <v>100.00058823529412</v>
      </c>
      <c r="P3419" s="6">
        <f t="shared" si="213"/>
        <v>37.777999999999999</v>
      </c>
      <c r="Q3419" t="s">
        <v>8317</v>
      </c>
      <c r="R3419" s="10" t="s">
        <v>8318</v>
      </c>
      <c r="S3419" s="14">
        <f t="shared" si="214"/>
        <v>41938.029861111114</v>
      </c>
      <c r="T3419" s="14">
        <f t="shared" si="215"/>
        <v>41894.91375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2"/>
        <v>100.875</v>
      </c>
      <c r="P3420" s="6">
        <f t="shared" si="213"/>
        <v>72.053571428571431</v>
      </c>
      <c r="Q3420" t="s">
        <v>8317</v>
      </c>
      <c r="R3420" s="10" t="s">
        <v>8318</v>
      </c>
      <c r="S3420" s="14">
        <f t="shared" si="214"/>
        <v>41782.83457175926</v>
      </c>
      <c r="T3420" s="14">
        <f t="shared" si="215"/>
        <v>41752.83457175926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2"/>
        <v>106.54545454545455</v>
      </c>
      <c r="P3421" s="6">
        <f t="shared" si="213"/>
        <v>63.695652173913047</v>
      </c>
      <c r="Q3421" t="s">
        <v>8317</v>
      </c>
      <c r="R3421" s="10" t="s">
        <v>8318</v>
      </c>
      <c r="S3421" s="14">
        <f t="shared" si="214"/>
        <v>42466.895833333328</v>
      </c>
      <c r="T3421" s="14">
        <f t="shared" si="215"/>
        <v>42448.821585648147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2"/>
        <v>138</v>
      </c>
      <c r="P3422" s="6">
        <f t="shared" si="213"/>
        <v>28.411764705882351</v>
      </c>
      <c r="Q3422" t="s">
        <v>8317</v>
      </c>
      <c r="R3422" s="10" t="s">
        <v>8318</v>
      </c>
      <c r="S3422" s="14">
        <f t="shared" si="214"/>
        <v>42414</v>
      </c>
      <c r="T3422" s="14">
        <f t="shared" si="215"/>
        <v>42405.090300925927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2"/>
        <v>101.15</v>
      </c>
      <c r="P3423" s="6">
        <f t="shared" si="213"/>
        <v>103.21428571428571</v>
      </c>
      <c r="Q3423" t="s">
        <v>8317</v>
      </c>
      <c r="R3423" s="10" t="s">
        <v>8318</v>
      </c>
      <c r="S3423" s="14">
        <f t="shared" si="214"/>
        <v>42067.791238425925</v>
      </c>
      <c r="T3423" s="14">
        <f t="shared" si="215"/>
        <v>42037.791238425925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2"/>
        <v>109.1</v>
      </c>
      <c r="P3424" s="6">
        <f t="shared" si="213"/>
        <v>71.152173913043484</v>
      </c>
      <c r="Q3424" t="s">
        <v>8317</v>
      </c>
      <c r="R3424" s="10" t="s">
        <v>8318</v>
      </c>
      <c r="S3424" s="14">
        <f t="shared" si="214"/>
        <v>42352</v>
      </c>
      <c r="T3424" s="14">
        <f t="shared" si="215"/>
        <v>42323.562222222223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2"/>
        <v>140</v>
      </c>
      <c r="P3425" s="6">
        <f t="shared" si="213"/>
        <v>35</v>
      </c>
      <c r="Q3425" t="s">
        <v>8317</v>
      </c>
      <c r="R3425" s="10" t="s">
        <v>8318</v>
      </c>
      <c r="S3425" s="14">
        <f t="shared" si="214"/>
        <v>42118.911354166667</v>
      </c>
      <c r="T3425" s="14">
        <f t="shared" si="215"/>
        <v>42088.911354166667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2"/>
        <v>103.58333333333334</v>
      </c>
      <c r="P3426" s="6">
        <f t="shared" si="213"/>
        <v>81.776315789473685</v>
      </c>
      <c r="Q3426" t="s">
        <v>8317</v>
      </c>
      <c r="R3426" s="10" t="s">
        <v>8318</v>
      </c>
      <c r="S3426" s="14">
        <f t="shared" si="214"/>
        <v>42040.290972222225</v>
      </c>
      <c r="T3426" s="14">
        <f t="shared" si="215"/>
        <v>42018.676898148144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2"/>
        <v>102.97033333333331</v>
      </c>
      <c r="P3427" s="6">
        <f t="shared" si="213"/>
        <v>297.02980769230766</v>
      </c>
      <c r="Q3427" t="s">
        <v>8317</v>
      </c>
      <c r="R3427" s="10" t="s">
        <v>8318</v>
      </c>
      <c r="S3427" s="14">
        <f t="shared" si="214"/>
        <v>41916.617314814815</v>
      </c>
      <c r="T3427" s="14">
        <f t="shared" si="215"/>
        <v>41884.617314814815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2"/>
        <v>108.13333333333333</v>
      </c>
      <c r="P3428" s="6">
        <f t="shared" si="213"/>
        <v>46.609195402298852</v>
      </c>
      <c r="Q3428" t="s">
        <v>8317</v>
      </c>
      <c r="R3428" s="10" t="s">
        <v>8318</v>
      </c>
      <c r="S3428" s="14">
        <f t="shared" si="214"/>
        <v>41903.083333333336</v>
      </c>
      <c r="T3428" s="14">
        <f t="shared" si="215"/>
        <v>41884.056747685187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2"/>
        <v>100</v>
      </c>
      <c r="P3429" s="6">
        <f t="shared" si="213"/>
        <v>51.724137931034484</v>
      </c>
      <c r="Q3429" t="s">
        <v>8317</v>
      </c>
      <c r="R3429" s="10" t="s">
        <v>8318</v>
      </c>
      <c r="S3429" s="14">
        <f t="shared" si="214"/>
        <v>41822.645277777774</v>
      </c>
      <c r="T3429" s="14">
        <f t="shared" si="215"/>
        <v>41792.645277777774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2"/>
        <v>102.75000000000001</v>
      </c>
      <c r="P3430" s="6">
        <f t="shared" si="213"/>
        <v>40.294117647058826</v>
      </c>
      <c r="Q3430" t="s">
        <v>8317</v>
      </c>
      <c r="R3430" s="10" t="s">
        <v>8318</v>
      </c>
      <c r="S3430" s="14">
        <f t="shared" si="214"/>
        <v>42063.708333333328</v>
      </c>
      <c r="T3430" s="14">
        <f t="shared" si="215"/>
        <v>42038.720451388886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2"/>
        <v>130</v>
      </c>
      <c r="P3431" s="6">
        <f t="shared" si="213"/>
        <v>16.25</v>
      </c>
      <c r="Q3431" t="s">
        <v>8317</v>
      </c>
      <c r="R3431" s="10" t="s">
        <v>8318</v>
      </c>
      <c r="S3431" s="14">
        <f t="shared" si="214"/>
        <v>42676.021539351852</v>
      </c>
      <c r="T3431" s="14">
        <f t="shared" si="215"/>
        <v>42662.021539351852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2"/>
        <v>108.54949999999999</v>
      </c>
      <c r="P3432" s="6">
        <f t="shared" si="213"/>
        <v>30.152638888888887</v>
      </c>
      <c r="Q3432" t="s">
        <v>8317</v>
      </c>
      <c r="R3432" s="10" t="s">
        <v>8318</v>
      </c>
      <c r="S3432" s="14">
        <f t="shared" si="214"/>
        <v>41850.945613425924</v>
      </c>
      <c r="T3432" s="14">
        <f t="shared" si="215"/>
        <v>41820.945613425924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2"/>
        <v>100</v>
      </c>
      <c r="P3433" s="6">
        <f t="shared" si="213"/>
        <v>95.238095238095241</v>
      </c>
      <c r="Q3433" t="s">
        <v>8317</v>
      </c>
      <c r="R3433" s="10" t="s">
        <v>8318</v>
      </c>
      <c r="S3433" s="14">
        <f t="shared" si="214"/>
        <v>41869.730937500004</v>
      </c>
      <c r="T3433" s="14">
        <f t="shared" si="215"/>
        <v>41839.730937500004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2"/>
        <v>109.65</v>
      </c>
      <c r="P3434" s="6">
        <f t="shared" si="213"/>
        <v>52.214285714285715</v>
      </c>
      <c r="Q3434" t="s">
        <v>8317</v>
      </c>
      <c r="R3434" s="10" t="s">
        <v>8318</v>
      </c>
      <c r="S3434" s="14">
        <f t="shared" si="214"/>
        <v>42405.916666666672</v>
      </c>
      <c r="T3434" s="14">
        <f t="shared" si="215"/>
        <v>42380.581180555557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2"/>
        <v>100.26315789473684</v>
      </c>
      <c r="P3435" s="6">
        <f t="shared" si="213"/>
        <v>134.1549295774648</v>
      </c>
      <c r="Q3435" t="s">
        <v>8317</v>
      </c>
      <c r="R3435" s="10" t="s">
        <v>8318</v>
      </c>
      <c r="S3435" s="14">
        <f t="shared" si="214"/>
        <v>41807.125</v>
      </c>
      <c r="T3435" s="14">
        <f t="shared" si="215"/>
        <v>41776.063136574077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2"/>
        <v>105.55000000000001</v>
      </c>
      <c r="P3436" s="6">
        <f t="shared" si="213"/>
        <v>62.827380952380949</v>
      </c>
      <c r="Q3436" t="s">
        <v>8317</v>
      </c>
      <c r="R3436" s="10" t="s">
        <v>8318</v>
      </c>
      <c r="S3436" s="14">
        <f t="shared" si="214"/>
        <v>41830.380428240744</v>
      </c>
      <c r="T3436" s="14">
        <f t="shared" si="215"/>
        <v>41800.380428240744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2"/>
        <v>112.00000000000001</v>
      </c>
      <c r="P3437" s="6">
        <f t="shared" si="213"/>
        <v>58.94736842105263</v>
      </c>
      <c r="Q3437" t="s">
        <v>8317</v>
      </c>
      <c r="R3437" s="10" t="s">
        <v>8318</v>
      </c>
      <c r="S3437" s="14">
        <f t="shared" si="214"/>
        <v>42589.125</v>
      </c>
      <c r="T3437" s="14">
        <f t="shared" si="215"/>
        <v>42572.61681712963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2"/>
        <v>105.89999999999999</v>
      </c>
      <c r="P3438" s="6">
        <f t="shared" si="213"/>
        <v>143.1081081081081</v>
      </c>
      <c r="Q3438" t="s">
        <v>8317</v>
      </c>
      <c r="R3438" s="10" t="s">
        <v>8318</v>
      </c>
      <c r="S3438" s="14">
        <f t="shared" si="214"/>
        <v>41872.686111111114</v>
      </c>
      <c r="T3438" s="14">
        <f t="shared" si="215"/>
        <v>41851.541585648149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2"/>
        <v>101</v>
      </c>
      <c r="P3439" s="6">
        <f t="shared" si="213"/>
        <v>84.166666666666671</v>
      </c>
      <c r="Q3439" t="s">
        <v>8317</v>
      </c>
      <c r="R3439" s="10" t="s">
        <v>8318</v>
      </c>
      <c r="S3439" s="14">
        <f t="shared" si="214"/>
        <v>42235.710879629631</v>
      </c>
      <c r="T3439" s="14">
        <f t="shared" si="215"/>
        <v>42205.710879629631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2"/>
        <v>104.2</v>
      </c>
      <c r="P3440" s="6">
        <f t="shared" si="213"/>
        <v>186.07142857142858</v>
      </c>
      <c r="Q3440" t="s">
        <v>8317</v>
      </c>
      <c r="R3440" s="10" t="s">
        <v>8318</v>
      </c>
      <c r="S3440" s="14">
        <f t="shared" si="214"/>
        <v>42126.875</v>
      </c>
      <c r="T3440" s="14">
        <f t="shared" si="215"/>
        <v>42100.927858796291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2"/>
        <v>134.67833333333334</v>
      </c>
      <c r="P3441" s="6">
        <f t="shared" si="213"/>
        <v>89.785555555555561</v>
      </c>
      <c r="Q3441" t="s">
        <v>8317</v>
      </c>
      <c r="R3441" s="10" t="s">
        <v>8318</v>
      </c>
      <c r="S3441" s="14">
        <f t="shared" si="214"/>
        <v>42388.207638888889</v>
      </c>
      <c r="T3441" s="14">
        <f t="shared" si="215"/>
        <v>42374.911226851851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2"/>
        <v>105.2184</v>
      </c>
      <c r="P3442" s="6">
        <f t="shared" si="213"/>
        <v>64.157560975609755</v>
      </c>
      <c r="Q3442" t="s">
        <v>8317</v>
      </c>
      <c r="R3442" s="10" t="s">
        <v>8318</v>
      </c>
      <c r="S3442" s="14">
        <f t="shared" si="214"/>
        <v>41831.677083333336</v>
      </c>
      <c r="T3442" s="14">
        <f t="shared" si="215"/>
        <v>41809.12300925926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2"/>
        <v>102.60000000000001</v>
      </c>
      <c r="P3443" s="6">
        <f t="shared" si="213"/>
        <v>59.651162790697676</v>
      </c>
      <c r="Q3443" t="s">
        <v>8317</v>
      </c>
      <c r="R3443" s="10" t="s">
        <v>8318</v>
      </c>
      <c r="S3443" s="14">
        <f t="shared" si="214"/>
        <v>42321.845138888893</v>
      </c>
      <c r="T3443" s="14">
        <f t="shared" si="215"/>
        <v>42294.429641203707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2"/>
        <v>100</v>
      </c>
      <c r="P3444" s="6">
        <f t="shared" si="213"/>
        <v>31.25</v>
      </c>
      <c r="Q3444" t="s">
        <v>8317</v>
      </c>
      <c r="R3444" s="10" t="s">
        <v>8318</v>
      </c>
      <c r="S3444" s="14">
        <f t="shared" si="214"/>
        <v>42154.841111111105</v>
      </c>
      <c r="T3444" s="14">
        <f t="shared" si="215"/>
        <v>42124.841111111105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2"/>
        <v>185.5</v>
      </c>
      <c r="P3445" s="6">
        <f t="shared" si="213"/>
        <v>41.222222222222221</v>
      </c>
      <c r="Q3445" t="s">
        <v>8317</v>
      </c>
      <c r="R3445" s="10" t="s">
        <v>8318</v>
      </c>
      <c r="S3445" s="14">
        <f t="shared" si="214"/>
        <v>41891.524837962963</v>
      </c>
      <c r="T3445" s="14">
        <f t="shared" si="215"/>
        <v>41861.524837962963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2"/>
        <v>289</v>
      </c>
      <c r="P3446" s="6">
        <f t="shared" si="213"/>
        <v>43.35</v>
      </c>
      <c r="Q3446" t="s">
        <v>8317</v>
      </c>
      <c r="R3446" s="10" t="s">
        <v>8318</v>
      </c>
      <c r="S3446" s="14">
        <f t="shared" si="214"/>
        <v>42529.582638888889</v>
      </c>
      <c r="T3446" s="14">
        <f t="shared" si="215"/>
        <v>42521.291504629626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2"/>
        <v>100</v>
      </c>
      <c r="P3447" s="6">
        <f t="shared" si="213"/>
        <v>64.516129032258064</v>
      </c>
      <c r="Q3447" t="s">
        <v>8317</v>
      </c>
      <c r="R3447" s="10" t="s">
        <v>8318</v>
      </c>
      <c r="S3447" s="14">
        <f t="shared" si="214"/>
        <v>42300.530509259261</v>
      </c>
      <c r="T3447" s="14">
        <f t="shared" si="215"/>
        <v>42272.530509259261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2"/>
        <v>108.2</v>
      </c>
      <c r="P3448" s="6">
        <f t="shared" si="213"/>
        <v>43.28</v>
      </c>
      <c r="Q3448" t="s">
        <v>8317</v>
      </c>
      <c r="R3448" s="10" t="s">
        <v>8318</v>
      </c>
      <c r="S3448" s="14">
        <f t="shared" si="214"/>
        <v>42040.513888888891</v>
      </c>
      <c r="T3448" s="14">
        <f t="shared" si="215"/>
        <v>42016.832465277781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2"/>
        <v>107.80000000000001</v>
      </c>
      <c r="P3449" s="6">
        <f t="shared" si="213"/>
        <v>77</v>
      </c>
      <c r="Q3449" t="s">
        <v>8317</v>
      </c>
      <c r="R3449" s="10" t="s">
        <v>8318</v>
      </c>
      <c r="S3449" s="14">
        <f t="shared" si="214"/>
        <v>42447.847361111111</v>
      </c>
      <c r="T3449" s="14">
        <f t="shared" si="215"/>
        <v>42402.889027777783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2"/>
        <v>109.76190476190477</v>
      </c>
      <c r="P3450" s="6">
        <f t="shared" si="213"/>
        <v>51.222222222222221</v>
      </c>
      <c r="Q3450" t="s">
        <v>8317</v>
      </c>
      <c r="R3450" s="10" t="s">
        <v>8318</v>
      </c>
      <c r="S3450" s="14">
        <f t="shared" si="214"/>
        <v>41990.119085648148</v>
      </c>
      <c r="T3450" s="14">
        <f t="shared" si="215"/>
        <v>41960.119085648148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2"/>
        <v>170.625</v>
      </c>
      <c r="P3451" s="6">
        <f t="shared" si="213"/>
        <v>68.25</v>
      </c>
      <c r="Q3451" t="s">
        <v>8317</v>
      </c>
      <c r="R3451" s="10" t="s">
        <v>8318</v>
      </c>
      <c r="S3451" s="14">
        <f t="shared" si="214"/>
        <v>42560.166666666672</v>
      </c>
      <c r="T3451" s="14">
        <f t="shared" si="215"/>
        <v>42532.052523148144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2"/>
        <v>152</v>
      </c>
      <c r="P3452" s="6">
        <f t="shared" si="213"/>
        <v>19.487179487179485</v>
      </c>
      <c r="Q3452" t="s">
        <v>8317</v>
      </c>
      <c r="R3452" s="10" t="s">
        <v>8318</v>
      </c>
      <c r="S3452" s="14">
        <f t="shared" si="214"/>
        <v>42096.662858796291</v>
      </c>
      <c r="T3452" s="14">
        <f t="shared" si="215"/>
        <v>42036.704525462963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2"/>
        <v>101.23076923076924</v>
      </c>
      <c r="P3453" s="6">
        <f t="shared" si="213"/>
        <v>41.125</v>
      </c>
      <c r="Q3453" t="s">
        <v>8317</v>
      </c>
      <c r="R3453" s="10" t="s">
        <v>8318</v>
      </c>
      <c r="S3453" s="14">
        <f t="shared" si="214"/>
        <v>42115.723692129628</v>
      </c>
      <c r="T3453" s="14">
        <f t="shared" si="215"/>
        <v>42088.723692129628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2"/>
        <v>153.19999999999999</v>
      </c>
      <c r="P3454" s="6">
        <f t="shared" si="213"/>
        <v>41.405405405405403</v>
      </c>
      <c r="Q3454" t="s">
        <v>8317</v>
      </c>
      <c r="R3454" s="10" t="s">
        <v>8318</v>
      </c>
      <c r="S3454" s="14">
        <f t="shared" si="214"/>
        <v>41843.165972222225</v>
      </c>
      <c r="T3454" s="14">
        <f t="shared" si="215"/>
        <v>41820.639189814814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2"/>
        <v>128.33333333333334</v>
      </c>
      <c r="P3455" s="6">
        <f t="shared" si="213"/>
        <v>27.5</v>
      </c>
      <c r="Q3455" t="s">
        <v>8317</v>
      </c>
      <c r="R3455" s="10" t="s">
        <v>8318</v>
      </c>
      <c r="S3455" s="14">
        <f t="shared" si="214"/>
        <v>42595.97865740741</v>
      </c>
      <c r="T3455" s="14">
        <f t="shared" si="215"/>
        <v>42535.97865740741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2"/>
        <v>100.71428571428571</v>
      </c>
      <c r="P3456" s="6">
        <f t="shared" si="213"/>
        <v>33.571428571428569</v>
      </c>
      <c r="Q3456" t="s">
        <v>8317</v>
      </c>
      <c r="R3456" s="10" t="s">
        <v>8318</v>
      </c>
      <c r="S3456" s="14">
        <f t="shared" si="214"/>
        <v>41851.698599537034</v>
      </c>
      <c r="T3456" s="14">
        <f t="shared" si="215"/>
        <v>41821.698599537034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2"/>
        <v>100.64999999999999</v>
      </c>
      <c r="P3457" s="6">
        <f t="shared" si="213"/>
        <v>145.86956521739131</v>
      </c>
      <c r="Q3457" t="s">
        <v>8317</v>
      </c>
      <c r="R3457" s="10" t="s">
        <v>8318</v>
      </c>
      <c r="S3457" s="14">
        <f t="shared" si="214"/>
        <v>42656.7503125</v>
      </c>
      <c r="T3457" s="14">
        <f t="shared" si="215"/>
        <v>42626.7503125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ref="O3458:O3521" si="216">E3458/D3458*100</f>
        <v>191.3</v>
      </c>
      <c r="P3458" s="6">
        <f t="shared" ref="P3458:P3521" si="217">AVERAGE(E3458/L3458)</f>
        <v>358.6875</v>
      </c>
      <c r="Q3458" t="s">
        <v>8317</v>
      </c>
      <c r="R3458" s="10" t="s">
        <v>8318</v>
      </c>
      <c r="S3458" s="14">
        <f t="shared" ref="S3458:S3521" si="218">(((I3458/60)/60)/24)+DATE(1970,1,1)</f>
        <v>41852.290972222225</v>
      </c>
      <c r="T3458" s="14">
        <f t="shared" ref="T3458:T3521" si="219">(((J3458/60)/60)/24)+DATE(1970,1,1)</f>
        <v>41821.205636574072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si="216"/>
        <v>140.19999999999999</v>
      </c>
      <c r="P3459" s="6">
        <f t="shared" si="217"/>
        <v>50.981818181818184</v>
      </c>
      <c r="Q3459" t="s">
        <v>8317</v>
      </c>
      <c r="R3459" s="10" t="s">
        <v>8318</v>
      </c>
      <c r="S3459" s="14">
        <f t="shared" si="218"/>
        <v>42047.249305555553</v>
      </c>
      <c r="T3459" s="14">
        <f t="shared" si="219"/>
        <v>42016.706678240742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6"/>
        <v>124.33537832310839</v>
      </c>
      <c r="P3460" s="6">
        <f t="shared" si="217"/>
        <v>45.037037037037038</v>
      </c>
      <c r="Q3460" t="s">
        <v>8317</v>
      </c>
      <c r="R3460" s="10" t="s">
        <v>8318</v>
      </c>
      <c r="S3460" s="14">
        <f t="shared" si="218"/>
        <v>42038.185416666667</v>
      </c>
      <c r="T3460" s="14">
        <f t="shared" si="219"/>
        <v>42011.202581018515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6"/>
        <v>126.2</v>
      </c>
      <c r="P3461" s="6">
        <f t="shared" si="217"/>
        <v>17.527777777777779</v>
      </c>
      <c r="Q3461" t="s">
        <v>8317</v>
      </c>
      <c r="R3461" s="10" t="s">
        <v>8318</v>
      </c>
      <c r="S3461" s="14">
        <f t="shared" si="218"/>
        <v>42510.479861111111</v>
      </c>
      <c r="T3461" s="14">
        <f t="shared" si="219"/>
        <v>42480.479861111111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6"/>
        <v>190</v>
      </c>
      <c r="P3462" s="6">
        <f t="shared" si="217"/>
        <v>50</v>
      </c>
      <c r="Q3462" t="s">
        <v>8317</v>
      </c>
      <c r="R3462" s="10" t="s">
        <v>8318</v>
      </c>
      <c r="S3462" s="14">
        <f t="shared" si="218"/>
        <v>41866.527222222219</v>
      </c>
      <c r="T3462" s="14">
        <f t="shared" si="219"/>
        <v>41852.527222222219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6"/>
        <v>139</v>
      </c>
      <c r="P3463" s="6">
        <f t="shared" si="217"/>
        <v>57.916666666666664</v>
      </c>
      <c r="Q3463" t="s">
        <v>8317</v>
      </c>
      <c r="R3463" s="10" t="s">
        <v>8318</v>
      </c>
      <c r="S3463" s="14">
        <f t="shared" si="218"/>
        <v>42672.125</v>
      </c>
      <c r="T3463" s="14">
        <f t="shared" si="219"/>
        <v>42643.632858796293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6"/>
        <v>202</v>
      </c>
      <c r="P3464" s="6">
        <f t="shared" si="217"/>
        <v>29.705882352941178</v>
      </c>
      <c r="Q3464" t="s">
        <v>8317</v>
      </c>
      <c r="R3464" s="10" t="s">
        <v>8318</v>
      </c>
      <c r="S3464" s="14">
        <f t="shared" si="218"/>
        <v>42195.75</v>
      </c>
      <c r="T3464" s="14">
        <f t="shared" si="219"/>
        <v>42179.898472222223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6"/>
        <v>103.38000000000001</v>
      </c>
      <c r="P3465" s="6">
        <f t="shared" si="217"/>
        <v>90.684210526315795</v>
      </c>
      <c r="Q3465" t="s">
        <v>8317</v>
      </c>
      <c r="R3465" s="10" t="s">
        <v>8318</v>
      </c>
      <c r="S3465" s="14">
        <f t="shared" si="218"/>
        <v>42654.165972222225</v>
      </c>
      <c r="T3465" s="14">
        <f t="shared" si="219"/>
        <v>42612.918807870374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6"/>
        <v>102.3236</v>
      </c>
      <c r="P3466" s="6">
        <f t="shared" si="217"/>
        <v>55.012688172043013</v>
      </c>
      <c r="Q3466" t="s">
        <v>8317</v>
      </c>
      <c r="R3466" s="10" t="s">
        <v>8318</v>
      </c>
      <c r="S3466" s="14">
        <f t="shared" si="218"/>
        <v>42605.130057870367</v>
      </c>
      <c r="T3466" s="14">
        <f t="shared" si="219"/>
        <v>42575.130057870367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6"/>
        <v>103</v>
      </c>
      <c r="P3467" s="6">
        <f t="shared" si="217"/>
        <v>57.222222222222221</v>
      </c>
      <c r="Q3467" t="s">
        <v>8317</v>
      </c>
      <c r="R3467" s="10" t="s">
        <v>8318</v>
      </c>
      <c r="S3467" s="14">
        <f t="shared" si="218"/>
        <v>42225.666666666672</v>
      </c>
      <c r="T3467" s="14">
        <f t="shared" si="219"/>
        <v>42200.625833333332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6"/>
        <v>127.14285714285714</v>
      </c>
      <c r="P3468" s="6">
        <f t="shared" si="217"/>
        <v>72.950819672131146</v>
      </c>
      <c r="Q3468" t="s">
        <v>8317</v>
      </c>
      <c r="R3468" s="10" t="s">
        <v>8318</v>
      </c>
      <c r="S3468" s="14">
        <f t="shared" si="218"/>
        <v>42479.977430555555</v>
      </c>
      <c r="T3468" s="14">
        <f t="shared" si="219"/>
        <v>42420.019097222219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6"/>
        <v>101</v>
      </c>
      <c r="P3469" s="6">
        <f t="shared" si="217"/>
        <v>64.468085106382972</v>
      </c>
      <c r="Q3469" t="s">
        <v>8317</v>
      </c>
      <c r="R3469" s="10" t="s">
        <v>8318</v>
      </c>
      <c r="S3469" s="14">
        <f t="shared" si="218"/>
        <v>42083.630000000005</v>
      </c>
      <c r="T3469" s="14">
        <f t="shared" si="219"/>
        <v>42053.671666666662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6"/>
        <v>121.78</v>
      </c>
      <c r="P3470" s="6">
        <f t="shared" si="217"/>
        <v>716.35294117647061</v>
      </c>
      <c r="Q3470" t="s">
        <v>8317</v>
      </c>
      <c r="R3470" s="10" t="s">
        <v>8318</v>
      </c>
      <c r="S3470" s="14">
        <f t="shared" si="218"/>
        <v>42634.125</v>
      </c>
      <c r="T3470" s="14">
        <f t="shared" si="219"/>
        <v>42605.765381944439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6"/>
        <v>113.39285714285714</v>
      </c>
      <c r="P3471" s="6">
        <f t="shared" si="217"/>
        <v>50.396825396825399</v>
      </c>
      <c r="Q3471" t="s">
        <v>8317</v>
      </c>
      <c r="R3471" s="10" t="s">
        <v>8318</v>
      </c>
      <c r="S3471" s="14">
        <f t="shared" si="218"/>
        <v>42488.641724537039</v>
      </c>
      <c r="T3471" s="14">
        <f t="shared" si="219"/>
        <v>42458.641724537039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6"/>
        <v>150</v>
      </c>
      <c r="P3472" s="6">
        <f t="shared" si="217"/>
        <v>41.666666666666664</v>
      </c>
      <c r="Q3472" t="s">
        <v>8317</v>
      </c>
      <c r="R3472" s="10" t="s">
        <v>8318</v>
      </c>
      <c r="S3472" s="14">
        <f t="shared" si="218"/>
        <v>42566.901388888888</v>
      </c>
      <c r="T3472" s="14">
        <f t="shared" si="219"/>
        <v>42529.022013888884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6"/>
        <v>214.6</v>
      </c>
      <c r="P3473" s="6">
        <f t="shared" si="217"/>
        <v>35.766666666666666</v>
      </c>
      <c r="Q3473" t="s">
        <v>8317</v>
      </c>
      <c r="R3473" s="10" t="s">
        <v>8318</v>
      </c>
      <c r="S3473" s="14">
        <f t="shared" si="218"/>
        <v>41882.833333333336</v>
      </c>
      <c r="T3473" s="14">
        <f t="shared" si="219"/>
        <v>41841.820486111108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6"/>
        <v>102.05</v>
      </c>
      <c r="P3474" s="6">
        <f t="shared" si="217"/>
        <v>88.739130434782609</v>
      </c>
      <c r="Q3474" t="s">
        <v>8317</v>
      </c>
      <c r="R3474" s="10" t="s">
        <v>8318</v>
      </c>
      <c r="S3474" s="14">
        <f t="shared" si="218"/>
        <v>41949.249305555553</v>
      </c>
      <c r="T3474" s="14">
        <f t="shared" si="219"/>
        <v>41928.170497685183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6"/>
        <v>100</v>
      </c>
      <c r="P3475" s="6">
        <f t="shared" si="217"/>
        <v>148.4848484848485</v>
      </c>
      <c r="Q3475" t="s">
        <v>8317</v>
      </c>
      <c r="R3475" s="10" t="s">
        <v>8318</v>
      </c>
      <c r="S3475" s="14">
        <f t="shared" si="218"/>
        <v>42083.852083333331</v>
      </c>
      <c r="T3475" s="14">
        <f t="shared" si="219"/>
        <v>42062.834444444445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6"/>
        <v>101</v>
      </c>
      <c r="P3476" s="6">
        <f t="shared" si="217"/>
        <v>51.794871794871796</v>
      </c>
      <c r="Q3476" t="s">
        <v>8317</v>
      </c>
      <c r="R3476" s="10" t="s">
        <v>8318</v>
      </c>
      <c r="S3476" s="14">
        <f t="shared" si="218"/>
        <v>42571.501516203702</v>
      </c>
      <c r="T3476" s="14">
        <f t="shared" si="219"/>
        <v>42541.501516203702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6"/>
        <v>113.33333333333333</v>
      </c>
      <c r="P3477" s="6">
        <f t="shared" si="217"/>
        <v>20</v>
      </c>
      <c r="Q3477" t="s">
        <v>8317</v>
      </c>
      <c r="R3477" s="10" t="s">
        <v>8318</v>
      </c>
      <c r="S3477" s="14">
        <f t="shared" si="218"/>
        <v>41946</v>
      </c>
      <c r="T3477" s="14">
        <f t="shared" si="219"/>
        <v>41918.880833333329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6"/>
        <v>104</v>
      </c>
      <c r="P3478" s="6">
        <f t="shared" si="217"/>
        <v>52</v>
      </c>
      <c r="Q3478" t="s">
        <v>8317</v>
      </c>
      <c r="R3478" s="10" t="s">
        <v>8318</v>
      </c>
      <c r="S3478" s="14">
        <f t="shared" si="218"/>
        <v>41939.125</v>
      </c>
      <c r="T3478" s="14">
        <f t="shared" si="219"/>
        <v>41921.279976851853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6"/>
        <v>115.33333333333333</v>
      </c>
      <c r="P3479" s="6">
        <f t="shared" si="217"/>
        <v>53.230769230769234</v>
      </c>
      <c r="Q3479" t="s">
        <v>8317</v>
      </c>
      <c r="R3479" s="10" t="s">
        <v>8318</v>
      </c>
      <c r="S3479" s="14">
        <f t="shared" si="218"/>
        <v>42141.125</v>
      </c>
      <c r="T3479" s="14">
        <f t="shared" si="219"/>
        <v>42128.736608796295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6"/>
        <v>112.85000000000001</v>
      </c>
      <c r="P3480" s="6">
        <f t="shared" si="217"/>
        <v>39.596491228070178</v>
      </c>
      <c r="Q3480" t="s">
        <v>8317</v>
      </c>
      <c r="R3480" s="10" t="s">
        <v>8318</v>
      </c>
      <c r="S3480" s="14">
        <f t="shared" si="218"/>
        <v>42079.875</v>
      </c>
      <c r="T3480" s="14">
        <f t="shared" si="219"/>
        <v>42053.916921296302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6"/>
        <v>127.86666666666666</v>
      </c>
      <c r="P3481" s="6">
        <f t="shared" si="217"/>
        <v>34.25</v>
      </c>
      <c r="Q3481" t="s">
        <v>8317</v>
      </c>
      <c r="R3481" s="10" t="s">
        <v>8318</v>
      </c>
      <c r="S3481" s="14">
        <f t="shared" si="218"/>
        <v>41811.855092592588</v>
      </c>
      <c r="T3481" s="14">
        <f t="shared" si="219"/>
        <v>41781.855092592588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6"/>
        <v>142.66666666666669</v>
      </c>
      <c r="P3482" s="6">
        <f t="shared" si="217"/>
        <v>164.61538461538461</v>
      </c>
      <c r="Q3482" t="s">
        <v>8317</v>
      </c>
      <c r="R3482" s="10" t="s">
        <v>8318</v>
      </c>
      <c r="S3482" s="14">
        <f t="shared" si="218"/>
        <v>42195.875</v>
      </c>
      <c r="T3482" s="14">
        <f t="shared" si="219"/>
        <v>42171.317442129628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6"/>
        <v>118.8</v>
      </c>
      <c r="P3483" s="6">
        <f t="shared" si="217"/>
        <v>125.05263157894737</v>
      </c>
      <c r="Q3483" t="s">
        <v>8317</v>
      </c>
      <c r="R3483" s="10" t="s">
        <v>8318</v>
      </c>
      <c r="S3483" s="14">
        <f t="shared" si="218"/>
        <v>42006.24754629629</v>
      </c>
      <c r="T3483" s="14">
        <f t="shared" si="219"/>
        <v>41989.24754629629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6"/>
        <v>138.33333333333334</v>
      </c>
      <c r="P3484" s="6">
        <f t="shared" si="217"/>
        <v>51.875</v>
      </c>
      <c r="Q3484" t="s">
        <v>8317</v>
      </c>
      <c r="R3484" s="10" t="s">
        <v>8318</v>
      </c>
      <c r="S3484" s="14">
        <f t="shared" si="218"/>
        <v>41826.771597222221</v>
      </c>
      <c r="T3484" s="14">
        <f t="shared" si="219"/>
        <v>41796.771597222221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6"/>
        <v>159.9402985074627</v>
      </c>
      <c r="P3485" s="6">
        <f t="shared" si="217"/>
        <v>40.285714285714285</v>
      </c>
      <c r="Q3485" t="s">
        <v>8317</v>
      </c>
      <c r="R3485" s="10" t="s">
        <v>8318</v>
      </c>
      <c r="S3485" s="14">
        <f t="shared" si="218"/>
        <v>41823.668761574074</v>
      </c>
      <c r="T3485" s="14">
        <f t="shared" si="219"/>
        <v>41793.668761574074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6"/>
        <v>114.24000000000001</v>
      </c>
      <c r="P3486" s="6">
        <f t="shared" si="217"/>
        <v>64.909090909090907</v>
      </c>
      <c r="Q3486" t="s">
        <v>8317</v>
      </c>
      <c r="R3486" s="10" t="s">
        <v>8318</v>
      </c>
      <c r="S3486" s="14">
        <f t="shared" si="218"/>
        <v>42536.760405092587</v>
      </c>
      <c r="T3486" s="14">
        <f t="shared" si="219"/>
        <v>42506.760405092587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6"/>
        <v>100.60606060606061</v>
      </c>
      <c r="P3487" s="6">
        <f t="shared" si="217"/>
        <v>55.333333333333336</v>
      </c>
      <c r="Q3487" t="s">
        <v>8317</v>
      </c>
      <c r="R3487" s="10" t="s">
        <v>8318</v>
      </c>
      <c r="S3487" s="14">
        <f t="shared" si="218"/>
        <v>42402.693055555559</v>
      </c>
      <c r="T3487" s="14">
        <f t="shared" si="219"/>
        <v>42372.693055555559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6"/>
        <v>155.20000000000002</v>
      </c>
      <c r="P3488" s="6">
        <f t="shared" si="217"/>
        <v>83.142857142857139</v>
      </c>
      <c r="Q3488" t="s">
        <v>8317</v>
      </c>
      <c r="R3488" s="10" t="s">
        <v>8318</v>
      </c>
      <c r="S3488" s="14">
        <f t="shared" si="218"/>
        <v>42158.290972222225</v>
      </c>
      <c r="T3488" s="14">
        <f t="shared" si="219"/>
        <v>42126.87501157407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6"/>
        <v>127.75000000000001</v>
      </c>
      <c r="P3489" s="6">
        <f t="shared" si="217"/>
        <v>38.712121212121211</v>
      </c>
      <c r="Q3489" t="s">
        <v>8317</v>
      </c>
      <c r="R3489" s="10" t="s">
        <v>8318</v>
      </c>
      <c r="S3489" s="14">
        <f t="shared" si="218"/>
        <v>42179.940416666665</v>
      </c>
      <c r="T3489" s="14">
        <f t="shared" si="219"/>
        <v>42149.940416666665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6"/>
        <v>121.2</v>
      </c>
      <c r="P3490" s="6">
        <f t="shared" si="217"/>
        <v>125.37931034482759</v>
      </c>
      <c r="Q3490" t="s">
        <v>8317</v>
      </c>
      <c r="R3490" s="10" t="s">
        <v>8318</v>
      </c>
      <c r="S3490" s="14">
        <f t="shared" si="218"/>
        <v>42111.666666666672</v>
      </c>
      <c r="T3490" s="14">
        <f t="shared" si="219"/>
        <v>42087.768055555556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6"/>
        <v>112.7</v>
      </c>
      <c r="P3491" s="6">
        <f t="shared" si="217"/>
        <v>78.263888888888886</v>
      </c>
      <c r="Q3491" t="s">
        <v>8317</v>
      </c>
      <c r="R3491" s="10" t="s">
        <v>8318</v>
      </c>
      <c r="S3491" s="14">
        <f t="shared" si="218"/>
        <v>41783.875</v>
      </c>
      <c r="T3491" s="14">
        <f t="shared" si="219"/>
        <v>41753.635775462964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6"/>
        <v>127.49999999999999</v>
      </c>
      <c r="P3492" s="6">
        <f t="shared" si="217"/>
        <v>47.222222222222221</v>
      </c>
      <c r="Q3492" t="s">
        <v>8317</v>
      </c>
      <c r="R3492" s="10" t="s">
        <v>8318</v>
      </c>
      <c r="S3492" s="14">
        <f t="shared" si="218"/>
        <v>42473.802361111113</v>
      </c>
      <c r="T3492" s="14">
        <f t="shared" si="219"/>
        <v>42443.802361111113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6"/>
        <v>158.20000000000002</v>
      </c>
      <c r="P3493" s="6">
        <f t="shared" si="217"/>
        <v>79.099999999999994</v>
      </c>
      <c r="Q3493" t="s">
        <v>8317</v>
      </c>
      <c r="R3493" s="10" t="s">
        <v>8318</v>
      </c>
      <c r="S3493" s="14">
        <f t="shared" si="218"/>
        <v>42142.249814814815</v>
      </c>
      <c r="T3493" s="14">
        <f t="shared" si="219"/>
        <v>42121.249814814815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6"/>
        <v>105.26894736842105</v>
      </c>
      <c r="P3494" s="6">
        <f t="shared" si="217"/>
        <v>114.29199999999999</v>
      </c>
      <c r="Q3494" t="s">
        <v>8317</v>
      </c>
      <c r="R3494" s="10" t="s">
        <v>8318</v>
      </c>
      <c r="S3494" s="14">
        <f t="shared" si="218"/>
        <v>42303.009224537032</v>
      </c>
      <c r="T3494" s="14">
        <f t="shared" si="219"/>
        <v>42268.009224537032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6"/>
        <v>100</v>
      </c>
      <c r="P3495" s="6">
        <f t="shared" si="217"/>
        <v>51.724137931034484</v>
      </c>
      <c r="Q3495" t="s">
        <v>8317</v>
      </c>
      <c r="R3495" s="10" t="s">
        <v>8318</v>
      </c>
      <c r="S3495" s="14">
        <f t="shared" si="218"/>
        <v>41868.21597222222</v>
      </c>
      <c r="T3495" s="14">
        <f t="shared" si="219"/>
        <v>41848.866157407407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6"/>
        <v>100</v>
      </c>
      <c r="P3496" s="6">
        <f t="shared" si="217"/>
        <v>30.76923076923077</v>
      </c>
      <c r="Q3496" t="s">
        <v>8317</v>
      </c>
      <c r="R3496" s="10" t="s">
        <v>8318</v>
      </c>
      <c r="S3496" s="14">
        <f t="shared" si="218"/>
        <v>42700.25</v>
      </c>
      <c r="T3496" s="14">
        <f t="shared" si="219"/>
        <v>42689.214988425927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6"/>
        <v>106.86</v>
      </c>
      <c r="P3497" s="6">
        <f t="shared" si="217"/>
        <v>74.208333333333329</v>
      </c>
      <c r="Q3497" t="s">
        <v>8317</v>
      </c>
      <c r="R3497" s="10" t="s">
        <v>8318</v>
      </c>
      <c r="S3497" s="14">
        <f t="shared" si="218"/>
        <v>41944.720833333333</v>
      </c>
      <c r="T3497" s="14">
        <f t="shared" si="219"/>
        <v>41915.762835648151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6"/>
        <v>124.4</v>
      </c>
      <c r="P3498" s="6">
        <f t="shared" si="217"/>
        <v>47.846153846153847</v>
      </c>
      <c r="Q3498" t="s">
        <v>8317</v>
      </c>
      <c r="R3498" s="10" t="s">
        <v>8318</v>
      </c>
      <c r="S3498" s="14">
        <f t="shared" si="218"/>
        <v>42624.846828703703</v>
      </c>
      <c r="T3498" s="14">
        <f t="shared" si="219"/>
        <v>42584.846828703703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6"/>
        <v>108.70406189555126</v>
      </c>
      <c r="P3499" s="6">
        <f t="shared" si="217"/>
        <v>34.408163265306122</v>
      </c>
      <c r="Q3499" t="s">
        <v>8317</v>
      </c>
      <c r="R3499" s="10" t="s">
        <v>8318</v>
      </c>
      <c r="S3499" s="14">
        <f t="shared" si="218"/>
        <v>42523.916666666672</v>
      </c>
      <c r="T3499" s="14">
        <f t="shared" si="219"/>
        <v>42511.741944444439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6"/>
        <v>102.42424242424242</v>
      </c>
      <c r="P3500" s="6">
        <f t="shared" si="217"/>
        <v>40.238095238095241</v>
      </c>
      <c r="Q3500" t="s">
        <v>8317</v>
      </c>
      <c r="R3500" s="10" t="s">
        <v>8318</v>
      </c>
      <c r="S3500" s="14">
        <f t="shared" si="218"/>
        <v>42518.905555555553</v>
      </c>
      <c r="T3500" s="14">
        <f t="shared" si="219"/>
        <v>42459.15861111111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6"/>
        <v>105.5</v>
      </c>
      <c r="P3501" s="6">
        <f t="shared" si="217"/>
        <v>60.285714285714285</v>
      </c>
      <c r="Q3501" t="s">
        <v>8317</v>
      </c>
      <c r="R3501" s="10" t="s">
        <v>8318</v>
      </c>
      <c r="S3501" s="14">
        <f t="shared" si="218"/>
        <v>42186.290972222225</v>
      </c>
      <c r="T3501" s="14">
        <f t="shared" si="219"/>
        <v>42132.036168981482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6"/>
        <v>106.3</v>
      </c>
      <c r="P3502" s="6">
        <f t="shared" si="217"/>
        <v>25.30952380952381</v>
      </c>
      <c r="Q3502" t="s">
        <v>8317</v>
      </c>
      <c r="R3502" s="10" t="s">
        <v>8318</v>
      </c>
      <c r="S3502" s="14">
        <f t="shared" si="218"/>
        <v>42436.207638888889</v>
      </c>
      <c r="T3502" s="14">
        <f t="shared" si="219"/>
        <v>42419.91942129629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6"/>
        <v>100.66666666666666</v>
      </c>
      <c r="P3503" s="6">
        <f t="shared" si="217"/>
        <v>35.952380952380949</v>
      </c>
      <c r="Q3503" t="s">
        <v>8317</v>
      </c>
      <c r="R3503" s="10" t="s">
        <v>8318</v>
      </c>
      <c r="S3503" s="14">
        <f t="shared" si="218"/>
        <v>42258.763831018514</v>
      </c>
      <c r="T3503" s="14">
        <f t="shared" si="219"/>
        <v>42233.763831018514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6"/>
        <v>105.4</v>
      </c>
      <c r="P3504" s="6">
        <f t="shared" si="217"/>
        <v>136</v>
      </c>
      <c r="Q3504" t="s">
        <v>8317</v>
      </c>
      <c r="R3504" s="10" t="s">
        <v>8318</v>
      </c>
      <c r="S3504" s="14">
        <f t="shared" si="218"/>
        <v>42445.165972222225</v>
      </c>
      <c r="T3504" s="14">
        <f t="shared" si="219"/>
        <v>42430.839398148149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6"/>
        <v>107.55999999999999</v>
      </c>
      <c r="P3505" s="6">
        <f t="shared" si="217"/>
        <v>70.763157894736835</v>
      </c>
      <c r="Q3505" t="s">
        <v>8317</v>
      </c>
      <c r="R3505" s="10" t="s">
        <v>8318</v>
      </c>
      <c r="S3505" s="14">
        <f t="shared" si="218"/>
        <v>42575.478333333333</v>
      </c>
      <c r="T3505" s="14">
        <f t="shared" si="219"/>
        <v>42545.478333333333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6"/>
        <v>100</v>
      </c>
      <c r="P3506" s="6">
        <f t="shared" si="217"/>
        <v>125</v>
      </c>
      <c r="Q3506" t="s">
        <v>8317</v>
      </c>
      <c r="R3506" s="10" t="s">
        <v>8318</v>
      </c>
      <c r="S3506" s="14">
        <f t="shared" si="218"/>
        <v>42327.790405092594</v>
      </c>
      <c r="T3506" s="14">
        <f t="shared" si="219"/>
        <v>42297.748738425929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6"/>
        <v>103.76</v>
      </c>
      <c r="P3507" s="6">
        <f t="shared" si="217"/>
        <v>66.512820512820511</v>
      </c>
      <c r="Q3507" t="s">
        <v>8317</v>
      </c>
      <c r="R3507" s="10" t="s">
        <v>8318</v>
      </c>
      <c r="S3507" s="14">
        <f t="shared" si="218"/>
        <v>41772.166666666664</v>
      </c>
      <c r="T3507" s="14">
        <f t="shared" si="219"/>
        <v>41760.935706018521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6"/>
        <v>101.49999999999999</v>
      </c>
      <c r="P3508" s="6">
        <f t="shared" si="217"/>
        <v>105</v>
      </c>
      <c r="Q3508" t="s">
        <v>8317</v>
      </c>
      <c r="R3508" s="10" t="s">
        <v>8318</v>
      </c>
      <c r="S3508" s="14">
        <f t="shared" si="218"/>
        <v>41874.734259259261</v>
      </c>
      <c r="T3508" s="14">
        <f t="shared" si="219"/>
        <v>41829.734259259261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6"/>
        <v>104.4</v>
      </c>
      <c r="P3509" s="6">
        <f t="shared" si="217"/>
        <v>145</v>
      </c>
      <c r="Q3509" t="s">
        <v>8317</v>
      </c>
      <c r="R3509" s="10" t="s">
        <v>8318</v>
      </c>
      <c r="S3509" s="14">
        <f t="shared" si="218"/>
        <v>42521.92288194444</v>
      </c>
      <c r="T3509" s="14">
        <f t="shared" si="219"/>
        <v>42491.92288194444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6"/>
        <v>180</v>
      </c>
      <c r="P3510" s="6">
        <f t="shared" si="217"/>
        <v>12</v>
      </c>
      <c r="Q3510" t="s">
        <v>8317</v>
      </c>
      <c r="R3510" s="10" t="s">
        <v>8318</v>
      </c>
      <c r="S3510" s="14">
        <f t="shared" si="218"/>
        <v>42500.875</v>
      </c>
      <c r="T3510" s="14">
        <f t="shared" si="219"/>
        <v>42477.729780092588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6"/>
        <v>106.33333333333333</v>
      </c>
      <c r="P3511" s="6">
        <f t="shared" si="217"/>
        <v>96.666666666666671</v>
      </c>
      <c r="Q3511" t="s">
        <v>8317</v>
      </c>
      <c r="R3511" s="10" t="s">
        <v>8318</v>
      </c>
      <c r="S3511" s="14">
        <f t="shared" si="218"/>
        <v>41964.204861111109</v>
      </c>
      <c r="T3511" s="14">
        <f t="shared" si="219"/>
        <v>41950.859560185185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6"/>
        <v>100.55555555555556</v>
      </c>
      <c r="P3512" s="6">
        <f t="shared" si="217"/>
        <v>60.333333333333336</v>
      </c>
      <c r="Q3512" t="s">
        <v>8317</v>
      </c>
      <c r="R3512" s="10" t="s">
        <v>8318</v>
      </c>
      <c r="S3512" s="14">
        <f t="shared" si="218"/>
        <v>41822.62090277778</v>
      </c>
      <c r="T3512" s="14">
        <f t="shared" si="219"/>
        <v>41802.62090277778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6"/>
        <v>101.2</v>
      </c>
      <c r="P3513" s="6">
        <f t="shared" si="217"/>
        <v>79.89473684210526</v>
      </c>
      <c r="Q3513" t="s">
        <v>8317</v>
      </c>
      <c r="R3513" s="10" t="s">
        <v>8318</v>
      </c>
      <c r="S3513" s="14">
        <f t="shared" si="218"/>
        <v>41950.770833333336</v>
      </c>
      <c r="T3513" s="14">
        <f t="shared" si="219"/>
        <v>41927.873784722222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6"/>
        <v>100</v>
      </c>
      <c r="P3514" s="6">
        <f t="shared" si="217"/>
        <v>58.823529411764703</v>
      </c>
      <c r="Q3514" t="s">
        <v>8317</v>
      </c>
      <c r="R3514" s="10" t="s">
        <v>8318</v>
      </c>
      <c r="S3514" s="14">
        <f t="shared" si="218"/>
        <v>42117.49527777778</v>
      </c>
      <c r="T3514" s="14">
        <f t="shared" si="219"/>
        <v>42057.536944444444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6"/>
        <v>118.39285714285714</v>
      </c>
      <c r="P3515" s="6">
        <f t="shared" si="217"/>
        <v>75.340909090909093</v>
      </c>
      <c r="Q3515" t="s">
        <v>8317</v>
      </c>
      <c r="R3515" s="10" t="s">
        <v>8318</v>
      </c>
      <c r="S3515" s="14">
        <f t="shared" si="218"/>
        <v>41794.207638888889</v>
      </c>
      <c r="T3515" s="14">
        <f t="shared" si="219"/>
        <v>41781.096203703702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6"/>
        <v>110.00000000000001</v>
      </c>
      <c r="P3516" s="6">
        <f t="shared" si="217"/>
        <v>55</v>
      </c>
      <c r="Q3516" t="s">
        <v>8317</v>
      </c>
      <c r="R3516" s="10" t="s">
        <v>8318</v>
      </c>
      <c r="S3516" s="14">
        <f t="shared" si="218"/>
        <v>42037.207638888889</v>
      </c>
      <c r="T3516" s="14">
        <f t="shared" si="219"/>
        <v>42020.846666666665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6"/>
        <v>102.66666666666666</v>
      </c>
      <c r="P3517" s="6">
        <f t="shared" si="217"/>
        <v>66.956521739130437</v>
      </c>
      <c r="Q3517" t="s">
        <v>8317</v>
      </c>
      <c r="R3517" s="10" t="s">
        <v>8318</v>
      </c>
      <c r="S3517" s="14">
        <f t="shared" si="218"/>
        <v>42155.772812499999</v>
      </c>
      <c r="T3517" s="14">
        <f t="shared" si="219"/>
        <v>42125.772812499999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6"/>
        <v>100</v>
      </c>
      <c r="P3518" s="6">
        <f t="shared" si="217"/>
        <v>227.27272727272728</v>
      </c>
      <c r="Q3518" t="s">
        <v>8317</v>
      </c>
      <c r="R3518" s="10" t="s">
        <v>8318</v>
      </c>
      <c r="S3518" s="14">
        <f t="shared" si="218"/>
        <v>41890.125</v>
      </c>
      <c r="T3518" s="14">
        <f t="shared" si="219"/>
        <v>41856.010069444441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6"/>
        <v>100</v>
      </c>
      <c r="P3519" s="6">
        <f t="shared" si="217"/>
        <v>307.69230769230768</v>
      </c>
      <c r="Q3519" t="s">
        <v>8317</v>
      </c>
      <c r="R3519" s="10" t="s">
        <v>8318</v>
      </c>
      <c r="S3519" s="14">
        <f t="shared" si="218"/>
        <v>41824.458333333336</v>
      </c>
      <c r="T3519" s="14">
        <f t="shared" si="219"/>
        <v>41794.817523148151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6"/>
        <v>110.04599999999999</v>
      </c>
      <c r="P3520" s="6">
        <f t="shared" si="217"/>
        <v>50.020909090909093</v>
      </c>
      <c r="Q3520" t="s">
        <v>8317</v>
      </c>
      <c r="R3520" s="10" t="s">
        <v>8318</v>
      </c>
      <c r="S3520" s="14">
        <f t="shared" si="218"/>
        <v>41914.597916666666</v>
      </c>
      <c r="T3520" s="14">
        <f t="shared" si="219"/>
        <v>41893.783553240741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6"/>
        <v>101.35000000000001</v>
      </c>
      <c r="P3521" s="6">
        <f t="shared" si="217"/>
        <v>72.392857142857139</v>
      </c>
      <c r="Q3521" t="s">
        <v>8317</v>
      </c>
      <c r="R3521" s="10" t="s">
        <v>8318</v>
      </c>
      <c r="S3521" s="14">
        <f t="shared" si="218"/>
        <v>42067.598958333328</v>
      </c>
      <c r="T3521" s="14">
        <f t="shared" si="219"/>
        <v>42037.598958333328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ref="O3522:O3585" si="220">E3522/D3522*100</f>
        <v>100.75</v>
      </c>
      <c r="P3522" s="6">
        <f t="shared" ref="P3522:P3585" si="221">AVERAGE(E3522/L3522)</f>
        <v>95.952380952380949</v>
      </c>
      <c r="Q3522" t="s">
        <v>8317</v>
      </c>
      <c r="R3522" s="10" t="s">
        <v>8318</v>
      </c>
      <c r="S3522" s="14">
        <f t="shared" ref="S3522:S3585" si="222">(((I3522/60)/60)/24)+DATE(1970,1,1)</f>
        <v>42253.57430555555</v>
      </c>
      <c r="T3522" s="14">
        <f t="shared" ref="T3522:T3585" si="223">(((J3522/60)/60)/24)+DATE(1970,1,1)</f>
        <v>42227.824212962965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si="220"/>
        <v>169.42857142857144</v>
      </c>
      <c r="P3523" s="6">
        <f t="shared" si="221"/>
        <v>45.615384615384613</v>
      </c>
      <c r="Q3523" t="s">
        <v>8317</v>
      </c>
      <c r="R3523" s="10" t="s">
        <v>8318</v>
      </c>
      <c r="S3523" s="14">
        <f t="shared" si="222"/>
        <v>41911.361342592594</v>
      </c>
      <c r="T3523" s="14">
        <f t="shared" si="223"/>
        <v>41881.361342592594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0"/>
        <v>100</v>
      </c>
      <c r="P3524" s="6">
        <f t="shared" si="221"/>
        <v>41.029411764705884</v>
      </c>
      <c r="Q3524" t="s">
        <v>8317</v>
      </c>
      <c r="R3524" s="10" t="s">
        <v>8318</v>
      </c>
      <c r="S3524" s="14">
        <f t="shared" si="222"/>
        <v>42262.420833333337</v>
      </c>
      <c r="T3524" s="14">
        <f t="shared" si="223"/>
        <v>42234.789884259255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0"/>
        <v>113.65</v>
      </c>
      <c r="P3525" s="6">
        <f t="shared" si="221"/>
        <v>56.825000000000003</v>
      </c>
      <c r="Q3525" t="s">
        <v>8317</v>
      </c>
      <c r="R3525" s="10" t="s">
        <v>8318</v>
      </c>
      <c r="S3525" s="14">
        <f t="shared" si="222"/>
        <v>42638.958333333328</v>
      </c>
      <c r="T3525" s="14">
        <f t="shared" si="223"/>
        <v>42581.397546296299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0"/>
        <v>101.56</v>
      </c>
      <c r="P3526" s="6">
        <f t="shared" si="221"/>
        <v>137.24324324324326</v>
      </c>
      <c r="Q3526" t="s">
        <v>8317</v>
      </c>
      <c r="R3526" s="10" t="s">
        <v>8318</v>
      </c>
      <c r="S3526" s="14">
        <f t="shared" si="222"/>
        <v>41895.166666666664</v>
      </c>
      <c r="T3526" s="14">
        <f t="shared" si="223"/>
        <v>41880.76357638889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0"/>
        <v>106</v>
      </c>
      <c r="P3527" s="6">
        <f t="shared" si="221"/>
        <v>75.714285714285708</v>
      </c>
      <c r="Q3527" t="s">
        <v>8317</v>
      </c>
      <c r="R3527" s="10" t="s">
        <v>8318</v>
      </c>
      <c r="S3527" s="14">
        <f t="shared" si="222"/>
        <v>42225.666666666672</v>
      </c>
      <c r="T3527" s="14">
        <f t="shared" si="223"/>
        <v>42214.6956712963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0"/>
        <v>102</v>
      </c>
      <c r="P3528" s="6">
        <f t="shared" si="221"/>
        <v>99</v>
      </c>
      <c r="Q3528" t="s">
        <v>8317</v>
      </c>
      <c r="R3528" s="10" t="s">
        <v>8318</v>
      </c>
      <c r="S3528" s="14">
        <f t="shared" si="222"/>
        <v>42488.249305555553</v>
      </c>
      <c r="T3528" s="14">
        <f t="shared" si="223"/>
        <v>42460.335312499999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0"/>
        <v>116.91666666666667</v>
      </c>
      <c r="P3529" s="6">
        <f t="shared" si="221"/>
        <v>81.569767441860463</v>
      </c>
      <c r="Q3529" t="s">
        <v>8317</v>
      </c>
      <c r="R3529" s="10" t="s">
        <v>8318</v>
      </c>
      <c r="S3529" s="14">
        <f t="shared" si="222"/>
        <v>42196.165972222225</v>
      </c>
      <c r="T3529" s="14">
        <f t="shared" si="223"/>
        <v>42167.023206018523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0"/>
        <v>101.15151515151514</v>
      </c>
      <c r="P3530" s="6">
        <f t="shared" si="221"/>
        <v>45.108108108108105</v>
      </c>
      <c r="Q3530" t="s">
        <v>8317</v>
      </c>
      <c r="R3530" s="10" t="s">
        <v>8318</v>
      </c>
      <c r="S3530" s="14">
        <f t="shared" si="222"/>
        <v>42753.50136574074</v>
      </c>
      <c r="T3530" s="14">
        <f t="shared" si="223"/>
        <v>42733.50136574074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0"/>
        <v>132</v>
      </c>
      <c r="P3531" s="6">
        <f t="shared" si="221"/>
        <v>36.666666666666664</v>
      </c>
      <c r="Q3531" t="s">
        <v>8317</v>
      </c>
      <c r="R3531" s="10" t="s">
        <v>8318</v>
      </c>
      <c r="S3531" s="14">
        <f t="shared" si="222"/>
        <v>42198.041666666672</v>
      </c>
      <c r="T3531" s="14">
        <f t="shared" si="223"/>
        <v>42177.761782407411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0"/>
        <v>100</v>
      </c>
      <c r="P3532" s="6">
        <f t="shared" si="221"/>
        <v>125</v>
      </c>
      <c r="Q3532" t="s">
        <v>8317</v>
      </c>
      <c r="R3532" s="10" t="s">
        <v>8318</v>
      </c>
      <c r="S3532" s="14">
        <f t="shared" si="222"/>
        <v>42470.833333333328</v>
      </c>
      <c r="T3532" s="14">
        <f t="shared" si="223"/>
        <v>42442.623344907406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0"/>
        <v>128</v>
      </c>
      <c r="P3533" s="6">
        <f t="shared" si="221"/>
        <v>49.230769230769234</v>
      </c>
      <c r="Q3533" t="s">
        <v>8317</v>
      </c>
      <c r="R3533" s="10" t="s">
        <v>8318</v>
      </c>
      <c r="S3533" s="14">
        <f t="shared" si="222"/>
        <v>42551.654328703706</v>
      </c>
      <c r="T3533" s="14">
        <f t="shared" si="223"/>
        <v>42521.654328703706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0"/>
        <v>118.95833333333334</v>
      </c>
      <c r="P3534" s="6">
        <f t="shared" si="221"/>
        <v>42.296296296296298</v>
      </c>
      <c r="Q3534" t="s">
        <v>8317</v>
      </c>
      <c r="R3534" s="10" t="s">
        <v>8318</v>
      </c>
      <c r="S3534" s="14">
        <f t="shared" si="222"/>
        <v>41900.165972222225</v>
      </c>
      <c r="T3534" s="14">
        <f t="shared" si="223"/>
        <v>41884.599849537037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0"/>
        <v>126.2</v>
      </c>
      <c r="P3535" s="6">
        <f t="shared" si="221"/>
        <v>78.875</v>
      </c>
      <c r="Q3535" t="s">
        <v>8317</v>
      </c>
      <c r="R3535" s="10" t="s">
        <v>8318</v>
      </c>
      <c r="S3535" s="14">
        <f t="shared" si="222"/>
        <v>42319.802858796291</v>
      </c>
      <c r="T3535" s="14">
        <f t="shared" si="223"/>
        <v>42289.761192129634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0"/>
        <v>156.20000000000002</v>
      </c>
      <c r="P3536" s="6">
        <f t="shared" si="221"/>
        <v>38.284313725490193</v>
      </c>
      <c r="Q3536" t="s">
        <v>8317</v>
      </c>
      <c r="R3536" s="10" t="s">
        <v>8318</v>
      </c>
      <c r="S3536" s="14">
        <f t="shared" si="222"/>
        <v>42278.6252662037</v>
      </c>
      <c r="T3536" s="14">
        <f t="shared" si="223"/>
        <v>42243.6252662037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0"/>
        <v>103.15</v>
      </c>
      <c r="P3537" s="6">
        <f t="shared" si="221"/>
        <v>44.847826086956523</v>
      </c>
      <c r="Q3537" t="s">
        <v>8317</v>
      </c>
      <c r="R3537" s="10" t="s">
        <v>8318</v>
      </c>
      <c r="S3537" s="14">
        <f t="shared" si="222"/>
        <v>42279.75</v>
      </c>
      <c r="T3537" s="14">
        <f t="shared" si="223"/>
        <v>42248.640162037031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0"/>
        <v>153.33333333333334</v>
      </c>
      <c r="P3538" s="6">
        <f t="shared" si="221"/>
        <v>13.529411764705882</v>
      </c>
      <c r="Q3538" t="s">
        <v>8317</v>
      </c>
      <c r="R3538" s="10" t="s">
        <v>8318</v>
      </c>
      <c r="S3538" s="14">
        <f t="shared" si="222"/>
        <v>42358.499305555553</v>
      </c>
      <c r="T3538" s="14">
        <f t="shared" si="223"/>
        <v>42328.727141203708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0"/>
        <v>180.44444444444446</v>
      </c>
      <c r="P3539" s="6">
        <f t="shared" si="221"/>
        <v>43.5</v>
      </c>
      <c r="Q3539" t="s">
        <v>8317</v>
      </c>
      <c r="R3539" s="10" t="s">
        <v>8318</v>
      </c>
      <c r="S3539" s="14">
        <f t="shared" si="222"/>
        <v>41960.332638888889</v>
      </c>
      <c r="T3539" s="14">
        <f t="shared" si="223"/>
        <v>41923.354351851849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0"/>
        <v>128.44999999999999</v>
      </c>
      <c r="P3540" s="6">
        <f t="shared" si="221"/>
        <v>30.951807228915662</v>
      </c>
      <c r="Q3540" t="s">
        <v>8317</v>
      </c>
      <c r="R3540" s="10" t="s">
        <v>8318</v>
      </c>
      <c r="S3540" s="14">
        <f t="shared" si="222"/>
        <v>42599.420601851853</v>
      </c>
      <c r="T3540" s="14">
        <f t="shared" si="223"/>
        <v>42571.420601851853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0"/>
        <v>119.66666666666667</v>
      </c>
      <c r="P3541" s="6">
        <f t="shared" si="221"/>
        <v>55.230769230769234</v>
      </c>
      <c r="Q3541" t="s">
        <v>8317</v>
      </c>
      <c r="R3541" s="10" t="s">
        <v>8318</v>
      </c>
      <c r="S3541" s="14">
        <f t="shared" si="222"/>
        <v>42621.756041666667</v>
      </c>
      <c r="T3541" s="14">
        <f t="shared" si="223"/>
        <v>42600.756041666667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0"/>
        <v>123</v>
      </c>
      <c r="P3542" s="6">
        <f t="shared" si="221"/>
        <v>46.125</v>
      </c>
      <c r="Q3542" t="s">
        <v>8317</v>
      </c>
      <c r="R3542" s="10" t="s">
        <v>8318</v>
      </c>
      <c r="S3542" s="14">
        <f t="shared" si="222"/>
        <v>42547.003368055557</v>
      </c>
      <c r="T3542" s="14">
        <f t="shared" si="223"/>
        <v>42517.003368055557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0"/>
        <v>105</v>
      </c>
      <c r="P3543" s="6">
        <f t="shared" si="221"/>
        <v>39.375</v>
      </c>
      <c r="Q3543" t="s">
        <v>8317</v>
      </c>
      <c r="R3543" s="10" t="s">
        <v>8318</v>
      </c>
      <c r="S3543" s="14">
        <f t="shared" si="222"/>
        <v>42247.730034722219</v>
      </c>
      <c r="T3543" s="14">
        <f t="shared" si="223"/>
        <v>42222.730034722219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0"/>
        <v>102.23636363636363</v>
      </c>
      <c r="P3544" s="6">
        <f t="shared" si="221"/>
        <v>66.152941176470591</v>
      </c>
      <c r="Q3544" t="s">
        <v>8317</v>
      </c>
      <c r="R3544" s="10" t="s">
        <v>8318</v>
      </c>
      <c r="S3544" s="14">
        <f t="shared" si="222"/>
        <v>41889.599791666667</v>
      </c>
      <c r="T3544" s="14">
        <f t="shared" si="223"/>
        <v>41829.599791666667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0"/>
        <v>104.66666666666666</v>
      </c>
      <c r="P3545" s="6">
        <f t="shared" si="221"/>
        <v>54.137931034482762</v>
      </c>
      <c r="Q3545" t="s">
        <v>8317</v>
      </c>
      <c r="R3545" s="10" t="s">
        <v>8318</v>
      </c>
      <c r="S3545" s="14">
        <f t="shared" si="222"/>
        <v>42180.755312499998</v>
      </c>
      <c r="T3545" s="14">
        <f t="shared" si="223"/>
        <v>42150.755312499998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0"/>
        <v>100</v>
      </c>
      <c r="P3546" s="6">
        <f t="shared" si="221"/>
        <v>104.16666666666667</v>
      </c>
      <c r="Q3546" t="s">
        <v>8317</v>
      </c>
      <c r="R3546" s="10" t="s">
        <v>8318</v>
      </c>
      <c r="S3546" s="14">
        <f t="shared" si="222"/>
        <v>42070.831678240742</v>
      </c>
      <c r="T3546" s="14">
        <f t="shared" si="223"/>
        <v>42040.831678240742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0"/>
        <v>100.4</v>
      </c>
      <c r="P3547" s="6">
        <f t="shared" si="221"/>
        <v>31.375</v>
      </c>
      <c r="Q3547" t="s">
        <v>8317</v>
      </c>
      <c r="R3547" s="10" t="s">
        <v>8318</v>
      </c>
      <c r="S3547" s="14">
        <f t="shared" si="222"/>
        <v>42105.807395833333</v>
      </c>
      <c r="T3547" s="14">
        <f t="shared" si="223"/>
        <v>42075.807395833333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0"/>
        <v>102.27272727272727</v>
      </c>
      <c r="P3548" s="6">
        <f t="shared" si="221"/>
        <v>59.210526315789473</v>
      </c>
      <c r="Q3548" t="s">
        <v>8317</v>
      </c>
      <c r="R3548" s="10" t="s">
        <v>8318</v>
      </c>
      <c r="S3548" s="14">
        <f t="shared" si="222"/>
        <v>42095.165972222225</v>
      </c>
      <c r="T3548" s="14">
        <f t="shared" si="223"/>
        <v>42073.660694444443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0"/>
        <v>114.40928571428573</v>
      </c>
      <c r="P3549" s="6">
        <f t="shared" si="221"/>
        <v>119.17633928571429</v>
      </c>
      <c r="Q3549" t="s">
        <v>8317</v>
      </c>
      <c r="R3549" s="10" t="s">
        <v>8318</v>
      </c>
      <c r="S3549" s="14">
        <f t="shared" si="222"/>
        <v>42504.165972222225</v>
      </c>
      <c r="T3549" s="14">
        <f t="shared" si="223"/>
        <v>42480.078715277778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0"/>
        <v>101.9047619047619</v>
      </c>
      <c r="P3550" s="6">
        <f t="shared" si="221"/>
        <v>164.61538461538461</v>
      </c>
      <c r="Q3550" t="s">
        <v>8317</v>
      </c>
      <c r="R3550" s="10" t="s">
        <v>8318</v>
      </c>
      <c r="S3550" s="14">
        <f t="shared" si="222"/>
        <v>42434.041666666672</v>
      </c>
      <c r="T3550" s="14">
        <f t="shared" si="223"/>
        <v>42411.942291666666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0"/>
        <v>102</v>
      </c>
      <c r="P3551" s="6">
        <f t="shared" si="221"/>
        <v>24.285714285714285</v>
      </c>
      <c r="Q3551" t="s">
        <v>8317</v>
      </c>
      <c r="R3551" s="10" t="s">
        <v>8318</v>
      </c>
      <c r="S3551" s="14">
        <f t="shared" si="222"/>
        <v>42251.394363425927</v>
      </c>
      <c r="T3551" s="14">
        <f t="shared" si="223"/>
        <v>42223.394363425927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0"/>
        <v>104.80000000000001</v>
      </c>
      <c r="P3552" s="6">
        <f t="shared" si="221"/>
        <v>40.9375</v>
      </c>
      <c r="Q3552" t="s">
        <v>8317</v>
      </c>
      <c r="R3552" s="10" t="s">
        <v>8318</v>
      </c>
      <c r="S3552" s="14">
        <f t="shared" si="222"/>
        <v>42492.893495370372</v>
      </c>
      <c r="T3552" s="14">
        <f t="shared" si="223"/>
        <v>42462.893495370372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0"/>
        <v>101.83333333333333</v>
      </c>
      <c r="P3553" s="6">
        <f t="shared" si="221"/>
        <v>61.1</v>
      </c>
      <c r="Q3553" t="s">
        <v>8317</v>
      </c>
      <c r="R3553" s="10" t="s">
        <v>8318</v>
      </c>
      <c r="S3553" s="14">
        <f t="shared" si="222"/>
        <v>41781.921527777777</v>
      </c>
      <c r="T3553" s="14">
        <f t="shared" si="223"/>
        <v>41753.515856481477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0"/>
        <v>100</v>
      </c>
      <c r="P3554" s="6">
        <f t="shared" si="221"/>
        <v>38.65</v>
      </c>
      <c r="Q3554" t="s">
        <v>8317</v>
      </c>
      <c r="R3554" s="10" t="s">
        <v>8318</v>
      </c>
      <c r="S3554" s="14">
        <f t="shared" si="222"/>
        <v>41818.587083333332</v>
      </c>
      <c r="T3554" s="14">
        <f t="shared" si="223"/>
        <v>41788.587083333332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0"/>
        <v>106.27272727272728</v>
      </c>
      <c r="P3555" s="6">
        <f t="shared" si="221"/>
        <v>56.20192307692308</v>
      </c>
      <c r="Q3555" t="s">
        <v>8317</v>
      </c>
      <c r="R3555" s="10" t="s">
        <v>8318</v>
      </c>
      <c r="S3555" s="14">
        <f t="shared" si="222"/>
        <v>42228</v>
      </c>
      <c r="T3555" s="14">
        <f t="shared" si="223"/>
        <v>42196.028703703705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0"/>
        <v>113.42219999999999</v>
      </c>
      <c r="P3556" s="6">
        <f t="shared" si="221"/>
        <v>107.00207547169811</v>
      </c>
      <c r="Q3556" t="s">
        <v>8317</v>
      </c>
      <c r="R3556" s="10" t="s">
        <v>8318</v>
      </c>
      <c r="S3556" s="14">
        <f t="shared" si="222"/>
        <v>42046.708333333328</v>
      </c>
      <c r="T3556" s="14">
        <f t="shared" si="223"/>
        <v>42016.050451388888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0"/>
        <v>100</v>
      </c>
      <c r="P3557" s="6">
        <f t="shared" si="221"/>
        <v>171.42857142857142</v>
      </c>
      <c r="Q3557" t="s">
        <v>8317</v>
      </c>
      <c r="R3557" s="10" t="s">
        <v>8318</v>
      </c>
      <c r="S3557" s="14">
        <f t="shared" si="222"/>
        <v>42691.483726851846</v>
      </c>
      <c r="T3557" s="14">
        <f t="shared" si="223"/>
        <v>42661.442060185189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0"/>
        <v>100.45454545454547</v>
      </c>
      <c r="P3558" s="6">
        <f t="shared" si="221"/>
        <v>110.5</v>
      </c>
      <c r="Q3558" t="s">
        <v>8317</v>
      </c>
      <c r="R3558" s="10" t="s">
        <v>8318</v>
      </c>
      <c r="S3558" s="14">
        <f t="shared" si="222"/>
        <v>41868.649583333332</v>
      </c>
      <c r="T3558" s="14">
        <f t="shared" si="223"/>
        <v>41808.649583333332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0"/>
        <v>100.03599999999999</v>
      </c>
      <c r="P3559" s="6">
        <f t="shared" si="221"/>
        <v>179.27598566308242</v>
      </c>
      <c r="Q3559" t="s">
        <v>8317</v>
      </c>
      <c r="R3559" s="10" t="s">
        <v>8318</v>
      </c>
      <c r="S3559" s="14">
        <f t="shared" si="222"/>
        <v>41764.276747685188</v>
      </c>
      <c r="T3559" s="14">
        <f t="shared" si="223"/>
        <v>41730.276747685188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0"/>
        <v>144</v>
      </c>
      <c r="P3560" s="6">
        <f t="shared" si="221"/>
        <v>22.90909090909091</v>
      </c>
      <c r="Q3560" t="s">
        <v>8317</v>
      </c>
      <c r="R3560" s="10" t="s">
        <v>8318</v>
      </c>
      <c r="S3560" s="14">
        <f t="shared" si="222"/>
        <v>42181.875</v>
      </c>
      <c r="T3560" s="14">
        <f t="shared" si="223"/>
        <v>42139.816840277781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0"/>
        <v>103.49999999999999</v>
      </c>
      <c r="P3561" s="6">
        <f t="shared" si="221"/>
        <v>43.125</v>
      </c>
      <c r="Q3561" t="s">
        <v>8317</v>
      </c>
      <c r="R3561" s="10" t="s">
        <v>8318</v>
      </c>
      <c r="S3561" s="14">
        <f t="shared" si="222"/>
        <v>42216.373611111107</v>
      </c>
      <c r="T3561" s="14">
        <f t="shared" si="223"/>
        <v>42194.096157407403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0"/>
        <v>108.43750000000001</v>
      </c>
      <c r="P3562" s="6">
        <f t="shared" si="221"/>
        <v>46.891891891891895</v>
      </c>
      <c r="Q3562" t="s">
        <v>8317</v>
      </c>
      <c r="R3562" s="10" t="s">
        <v>8318</v>
      </c>
      <c r="S3562" s="14">
        <f t="shared" si="222"/>
        <v>42151.114583333328</v>
      </c>
      <c r="T3562" s="14">
        <f t="shared" si="223"/>
        <v>42115.889652777783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0"/>
        <v>102.4</v>
      </c>
      <c r="P3563" s="6">
        <f t="shared" si="221"/>
        <v>47.407407407407405</v>
      </c>
      <c r="Q3563" t="s">
        <v>8317</v>
      </c>
      <c r="R3563" s="10" t="s">
        <v>8318</v>
      </c>
      <c r="S3563" s="14">
        <f t="shared" si="222"/>
        <v>42221.774999999994</v>
      </c>
      <c r="T3563" s="14">
        <f t="shared" si="223"/>
        <v>42203.680300925931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0"/>
        <v>148.88888888888889</v>
      </c>
      <c r="P3564" s="6">
        <f t="shared" si="221"/>
        <v>15.129032258064516</v>
      </c>
      <c r="Q3564" t="s">
        <v>8317</v>
      </c>
      <c r="R3564" s="10" t="s">
        <v>8318</v>
      </c>
      <c r="S3564" s="14">
        <f t="shared" si="222"/>
        <v>42442.916666666672</v>
      </c>
      <c r="T3564" s="14">
        <f t="shared" si="223"/>
        <v>42433.761886574073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0"/>
        <v>105.49000000000002</v>
      </c>
      <c r="P3565" s="6">
        <f t="shared" si="221"/>
        <v>21.098000000000003</v>
      </c>
      <c r="Q3565" t="s">
        <v>8317</v>
      </c>
      <c r="R3565" s="10" t="s">
        <v>8318</v>
      </c>
      <c r="S3565" s="14">
        <f t="shared" si="222"/>
        <v>42583.791666666672</v>
      </c>
      <c r="T3565" s="14">
        <f t="shared" si="223"/>
        <v>42555.671944444446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0"/>
        <v>100.49999999999999</v>
      </c>
      <c r="P3566" s="6">
        <f t="shared" si="221"/>
        <v>59.117647058823529</v>
      </c>
      <c r="Q3566" t="s">
        <v>8317</v>
      </c>
      <c r="R3566" s="10" t="s">
        <v>8318</v>
      </c>
      <c r="S3566" s="14">
        <f t="shared" si="222"/>
        <v>42282.666666666672</v>
      </c>
      <c r="T3566" s="14">
        <f t="shared" si="223"/>
        <v>42236.623252314821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0"/>
        <v>130.55555555555557</v>
      </c>
      <c r="P3567" s="6">
        <f t="shared" si="221"/>
        <v>97.916666666666671</v>
      </c>
      <c r="Q3567" t="s">
        <v>8317</v>
      </c>
      <c r="R3567" s="10" t="s">
        <v>8318</v>
      </c>
      <c r="S3567" s="14">
        <f t="shared" si="222"/>
        <v>42004.743148148147</v>
      </c>
      <c r="T3567" s="14">
        <f t="shared" si="223"/>
        <v>41974.743148148147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0"/>
        <v>104.75000000000001</v>
      </c>
      <c r="P3568" s="6">
        <f t="shared" si="221"/>
        <v>55.131578947368418</v>
      </c>
      <c r="Q3568" t="s">
        <v>8317</v>
      </c>
      <c r="R3568" s="10" t="s">
        <v>8318</v>
      </c>
      <c r="S3568" s="14">
        <f t="shared" si="222"/>
        <v>42027.507905092592</v>
      </c>
      <c r="T3568" s="14">
        <f t="shared" si="223"/>
        <v>41997.507905092592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0"/>
        <v>108.80000000000001</v>
      </c>
      <c r="P3569" s="6">
        <f t="shared" si="221"/>
        <v>26.536585365853657</v>
      </c>
      <c r="Q3569" t="s">
        <v>8317</v>
      </c>
      <c r="R3569" s="10" t="s">
        <v>8318</v>
      </c>
      <c r="S3569" s="14">
        <f t="shared" si="222"/>
        <v>42165.810694444444</v>
      </c>
      <c r="T3569" s="14">
        <f t="shared" si="223"/>
        <v>42135.810694444444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0"/>
        <v>111.00000000000001</v>
      </c>
      <c r="P3570" s="6">
        <f t="shared" si="221"/>
        <v>58.421052631578945</v>
      </c>
      <c r="Q3570" t="s">
        <v>8317</v>
      </c>
      <c r="R3570" s="10" t="s">
        <v>8318</v>
      </c>
      <c r="S3570" s="14">
        <f t="shared" si="222"/>
        <v>41899.740671296298</v>
      </c>
      <c r="T3570" s="14">
        <f t="shared" si="223"/>
        <v>41869.740671296298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0"/>
        <v>100.47999999999999</v>
      </c>
      <c r="P3571" s="6">
        <f t="shared" si="221"/>
        <v>122.53658536585365</v>
      </c>
      <c r="Q3571" t="s">
        <v>8317</v>
      </c>
      <c r="R3571" s="10" t="s">
        <v>8318</v>
      </c>
      <c r="S3571" s="14">
        <f t="shared" si="222"/>
        <v>42012.688611111109</v>
      </c>
      <c r="T3571" s="14">
        <f t="shared" si="223"/>
        <v>41982.688611111109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0"/>
        <v>114.35</v>
      </c>
      <c r="P3572" s="6">
        <f t="shared" si="221"/>
        <v>87.961538461538467</v>
      </c>
      <c r="Q3572" t="s">
        <v>8317</v>
      </c>
      <c r="R3572" s="10" t="s">
        <v>8318</v>
      </c>
      <c r="S3572" s="14">
        <f t="shared" si="222"/>
        <v>42004.291666666672</v>
      </c>
      <c r="T3572" s="14">
        <f t="shared" si="223"/>
        <v>41976.331979166673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0"/>
        <v>122.06666666666666</v>
      </c>
      <c r="P3573" s="6">
        <f t="shared" si="221"/>
        <v>73.239999999999995</v>
      </c>
      <c r="Q3573" t="s">
        <v>8317</v>
      </c>
      <c r="R3573" s="10" t="s">
        <v>8318</v>
      </c>
      <c r="S3573" s="14">
        <f t="shared" si="222"/>
        <v>41942.858946759261</v>
      </c>
      <c r="T3573" s="14">
        <f t="shared" si="223"/>
        <v>41912.858946759261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0"/>
        <v>100</v>
      </c>
      <c r="P3574" s="6">
        <f t="shared" si="221"/>
        <v>55.555555555555557</v>
      </c>
      <c r="Q3574" t="s">
        <v>8317</v>
      </c>
      <c r="R3574" s="10" t="s">
        <v>8318</v>
      </c>
      <c r="S3574" s="14">
        <f t="shared" si="222"/>
        <v>42176.570393518516</v>
      </c>
      <c r="T3574" s="14">
        <f t="shared" si="223"/>
        <v>42146.570393518516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0"/>
        <v>102.8</v>
      </c>
      <c r="P3575" s="6">
        <f t="shared" si="221"/>
        <v>39.53846153846154</v>
      </c>
      <c r="Q3575" t="s">
        <v>8317</v>
      </c>
      <c r="R3575" s="10" t="s">
        <v>8318</v>
      </c>
      <c r="S3575" s="14">
        <f t="shared" si="222"/>
        <v>41951.417199074072</v>
      </c>
      <c r="T3575" s="14">
        <f t="shared" si="223"/>
        <v>41921.375532407408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0"/>
        <v>106.12068965517241</v>
      </c>
      <c r="P3576" s="6">
        <f t="shared" si="221"/>
        <v>136.77777777777777</v>
      </c>
      <c r="Q3576" t="s">
        <v>8317</v>
      </c>
      <c r="R3576" s="10" t="s">
        <v>8318</v>
      </c>
      <c r="S3576" s="14">
        <f t="shared" si="222"/>
        <v>41956.984351851846</v>
      </c>
      <c r="T3576" s="14">
        <f t="shared" si="223"/>
        <v>41926.942685185182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0"/>
        <v>101.33000000000001</v>
      </c>
      <c r="P3577" s="6">
        <f t="shared" si="221"/>
        <v>99.343137254901961</v>
      </c>
      <c r="Q3577" t="s">
        <v>8317</v>
      </c>
      <c r="R3577" s="10" t="s">
        <v>8318</v>
      </c>
      <c r="S3577" s="14">
        <f t="shared" si="222"/>
        <v>42593.165972222225</v>
      </c>
      <c r="T3577" s="14">
        <f t="shared" si="223"/>
        <v>42561.783877314811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0"/>
        <v>100</v>
      </c>
      <c r="P3578" s="6">
        <f t="shared" si="221"/>
        <v>20</v>
      </c>
      <c r="Q3578" t="s">
        <v>8317</v>
      </c>
      <c r="R3578" s="10" t="s">
        <v>8318</v>
      </c>
      <c r="S3578" s="14">
        <f t="shared" si="222"/>
        <v>42709.590902777782</v>
      </c>
      <c r="T3578" s="14">
        <f t="shared" si="223"/>
        <v>42649.54923611111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0"/>
        <v>130</v>
      </c>
      <c r="P3579" s="6">
        <f t="shared" si="221"/>
        <v>28.888888888888889</v>
      </c>
      <c r="Q3579" t="s">
        <v>8317</v>
      </c>
      <c r="R3579" s="10" t="s">
        <v>8318</v>
      </c>
      <c r="S3579" s="14">
        <f t="shared" si="222"/>
        <v>42120.26944444445</v>
      </c>
      <c r="T3579" s="14">
        <f t="shared" si="223"/>
        <v>42093.786840277782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0"/>
        <v>100.01333333333334</v>
      </c>
      <c r="P3580" s="6">
        <f t="shared" si="221"/>
        <v>40.545945945945945</v>
      </c>
      <c r="Q3580" t="s">
        <v>8317</v>
      </c>
      <c r="R3580" s="10" t="s">
        <v>8318</v>
      </c>
      <c r="S3580" s="14">
        <f t="shared" si="222"/>
        <v>42490.733530092592</v>
      </c>
      <c r="T3580" s="14">
        <f t="shared" si="223"/>
        <v>42460.733530092592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0"/>
        <v>100</v>
      </c>
      <c r="P3581" s="6">
        <f t="shared" si="221"/>
        <v>35.714285714285715</v>
      </c>
      <c r="Q3581" t="s">
        <v>8317</v>
      </c>
      <c r="R3581" s="10" t="s">
        <v>8318</v>
      </c>
      <c r="S3581" s="14">
        <f t="shared" si="222"/>
        <v>42460.720555555556</v>
      </c>
      <c r="T3581" s="14">
        <f t="shared" si="223"/>
        <v>42430.762222222227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0"/>
        <v>113.88888888888889</v>
      </c>
      <c r="P3582" s="6">
        <f t="shared" si="221"/>
        <v>37.962962962962962</v>
      </c>
      <c r="Q3582" t="s">
        <v>8317</v>
      </c>
      <c r="R3582" s="10" t="s">
        <v>8318</v>
      </c>
      <c r="S3582" s="14">
        <f t="shared" si="222"/>
        <v>42064.207638888889</v>
      </c>
      <c r="T3582" s="14">
        <f t="shared" si="223"/>
        <v>42026.176180555558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0"/>
        <v>100</v>
      </c>
      <c r="P3583" s="6">
        <f t="shared" si="221"/>
        <v>33.333333333333336</v>
      </c>
      <c r="Q3583" t="s">
        <v>8317</v>
      </c>
      <c r="R3583" s="10" t="s">
        <v>8318</v>
      </c>
      <c r="S3583" s="14">
        <f t="shared" si="222"/>
        <v>41850.471180555556</v>
      </c>
      <c r="T3583" s="14">
        <f t="shared" si="223"/>
        <v>41836.471180555556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0"/>
        <v>287</v>
      </c>
      <c r="P3584" s="6">
        <f t="shared" si="221"/>
        <v>58.571428571428569</v>
      </c>
      <c r="Q3584" t="s">
        <v>8317</v>
      </c>
      <c r="R3584" s="10" t="s">
        <v>8318</v>
      </c>
      <c r="S3584" s="14">
        <f t="shared" si="222"/>
        <v>42465.095856481479</v>
      </c>
      <c r="T3584" s="14">
        <f t="shared" si="223"/>
        <v>42451.095856481479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0"/>
        <v>108.5</v>
      </c>
      <c r="P3585" s="6">
        <f t="shared" si="221"/>
        <v>135.625</v>
      </c>
      <c r="Q3585" t="s">
        <v>8317</v>
      </c>
      <c r="R3585" s="10" t="s">
        <v>8318</v>
      </c>
      <c r="S3585" s="14">
        <f t="shared" si="222"/>
        <v>42478.384317129632</v>
      </c>
      <c r="T3585" s="14">
        <f t="shared" si="223"/>
        <v>42418.425983796296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ref="O3586:O3649" si="224">E3586/D3586*100</f>
        <v>115.5</v>
      </c>
      <c r="P3586" s="6">
        <f t="shared" ref="P3586:P3649" si="225">AVERAGE(E3586/L3586)</f>
        <v>30.9375</v>
      </c>
      <c r="Q3586" t="s">
        <v>8317</v>
      </c>
      <c r="R3586" s="10" t="s">
        <v>8318</v>
      </c>
      <c r="S3586" s="14">
        <f t="shared" ref="S3586:S3649" si="226">(((I3586/60)/60)/24)+DATE(1970,1,1)</f>
        <v>42198.316481481481</v>
      </c>
      <c r="T3586" s="14">
        <f t="shared" ref="T3586:T3649" si="227">(((J3586/60)/60)/24)+DATE(1970,1,1)</f>
        <v>42168.316481481481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si="224"/>
        <v>119.11764705882352</v>
      </c>
      <c r="P3587" s="6">
        <f t="shared" si="225"/>
        <v>176.08695652173913</v>
      </c>
      <c r="Q3587" t="s">
        <v>8317</v>
      </c>
      <c r="R3587" s="10" t="s">
        <v>8318</v>
      </c>
      <c r="S3587" s="14">
        <f t="shared" si="226"/>
        <v>41994.716319444444</v>
      </c>
      <c r="T3587" s="14">
        <f t="shared" si="227"/>
        <v>41964.716319444444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4"/>
        <v>109.42666666666668</v>
      </c>
      <c r="P3588" s="6">
        <f t="shared" si="225"/>
        <v>151.9814814814815</v>
      </c>
      <c r="Q3588" t="s">
        <v>8317</v>
      </c>
      <c r="R3588" s="10" t="s">
        <v>8318</v>
      </c>
      <c r="S3588" s="14">
        <f t="shared" si="226"/>
        <v>42636.697569444441</v>
      </c>
      <c r="T3588" s="14">
        <f t="shared" si="227"/>
        <v>42576.697569444441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4"/>
        <v>126.6</v>
      </c>
      <c r="P3589" s="6">
        <f t="shared" si="225"/>
        <v>22.607142857142858</v>
      </c>
      <c r="Q3589" t="s">
        <v>8317</v>
      </c>
      <c r="R3589" s="10" t="s">
        <v>8318</v>
      </c>
      <c r="S3589" s="14">
        <f t="shared" si="226"/>
        <v>42548.791666666672</v>
      </c>
      <c r="T3589" s="14">
        <f t="shared" si="227"/>
        <v>42503.539976851855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4"/>
        <v>100.49999999999999</v>
      </c>
      <c r="P3590" s="6">
        <f t="shared" si="225"/>
        <v>18.272727272727273</v>
      </c>
      <c r="Q3590" t="s">
        <v>8317</v>
      </c>
      <c r="R3590" s="10" t="s">
        <v>8318</v>
      </c>
      <c r="S3590" s="14">
        <f t="shared" si="226"/>
        <v>42123.958333333328</v>
      </c>
      <c r="T3590" s="14">
        <f t="shared" si="227"/>
        <v>42101.828819444447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4"/>
        <v>127.49999999999999</v>
      </c>
      <c r="P3591" s="6">
        <f t="shared" si="225"/>
        <v>82.258064516129039</v>
      </c>
      <c r="Q3591" t="s">
        <v>8317</v>
      </c>
      <c r="R3591" s="10" t="s">
        <v>8318</v>
      </c>
      <c r="S3591" s="14">
        <f t="shared" si="226"/>
        <v>42150.647534722222</v>
      </c>
      <c r="T3591" s="14">
        <f t="shared" si="227"/>
        <v>42125.647534722222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4"/>
        <v>100.05999999999999</v>
      </c>
      <c r="P3592" s="6">
        <f t="shared" si="225"/>
        <v>68.534246575342465</v>
      </c>
      <c r="Q3592" t="s">
        <v>8317</v>
      </c>
      <c r="R3592" s="10" t="s">
        <v>8318</v>
      </c>
      <c r="S3592" s="14">
        <f t="shared" si="226"/>
        <v>41932.333726851852</v>
      </c>
      <c r="T3592" s="14">
        <f t="shared" si="227"/>
        <v>41902.333726851852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4"/>
        <v>175</v>
      </c>
      <c r="P3593" s="6">
        <f t="shared" si="225"/>
        <v>68.055555555555557</v>
      </c>
      <c r="Q3593" t="s">
        <v>8317</v>
      </c>
      <c r="R3593" s="10" t="s">
        <v>8318</v>
      </c>
      <c r="S3593" s="14">
        <f t="shared" si="226"/>
        <v>42028.207638888889</v>
      </c>
      <c r="T3593" s="14">
        <f t="shared" si="227"/>
        <v>42003.948425925926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4"/>
        <v>127.25</v>
      </c>
      <c r="P3594" s="6">
        <f t="shared" si="225"/>
        <v>72.714285714285708</v>
      </c>
      <c r="Q3594" t="s">
        <v>8317</v>
      </c>
      <c r="R3594" s="10" t="s">
        <v>8318</v>
      </c>
      <c r="S3594" s="14">
        <f t="shared" si="226"/>
        <v>42046.207638888889</v>
      </c>
      <c r="T3594" s="14">
        <f t="shared" si="227"/>
        <v>41988.829942129625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4"/>
        <v>110.63333333333334</v>
      </c>
      <c r="P3595" s="6">
        <f t="shared" si="225"/>
        <v>77.186046511627907</v>
      </c>
      <c r="Q3595" t="s">
        <v>8317</v>
      </c>
      <c r="R3595" s="10" t="s">
        <v>8318</v>
      </c>
      <c r="S3595" s="14">
        <f t="shared" si="226"/>
        <v>42009.851388888885</v>
      </c>
      <c r="T3595" s="14">
        <f t="shared" si="227"/>
        <v>41974.898599537039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4"/>
        <v>125.93749999999999</v>
      </c>
      <c r="P3596" s="6">
        <f t="shared" si="225"/>
        <v>55.972222222222221</v>
      </c>
      <c r="Q3596" t="s">
        <v>8317</v>
      </c>
      <c r="R3596" s="10" t="s">
        <v>8318</v>
      </c>
      <c r="S3596" s="14">
        <f t="shared" si="226"/>
        <v>42617.066921296297</v>
      </c>
      <c r="T3596" s="14">
        <f t="shared" si="227"/>
        <v>42592.066921296297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4"/>
        <v>118.5</v>
      </c>
      <c r="P3597" s="6">
        <f t="shared" si="225"/>
        <v>49.693548387096776</v>
      </c>
      <c r="Q3597" t="s">
        <v>8317</v>
      </c>
      <c r="R3597" s="10" t="s">
        <v>8318</v>
      </c>
      <c r="S3597" s="14">
        <f t="shared" si="226"/>
        <v>42076.290972222225</v>
      </c>
      <c r="T3597" s="14">
        <f t="shared" si="227"/>
        <v>42050.008368055554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4"/>
        <v>107.72727272727273</v>
      </c>
      <c r="P3598" s="6">
        <f t="shared" si="225"/>
        <v>79</v>
      </c>
      <c r="Q3598" t="s">
        <v>8317</v>
      </c>
      <c r="R3598" s="10" t="s">
        <v>8318</v>
      </c>
      <c r="S3598" s="14">
        <f t="shared" si="226"/>
        <v>41877.715069444443</v>
      </c>
      <c r="T3598" s="14">
        <f t="shared" si="227"/>
        <v>41856.715069444443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4"/>
        <v>102.60000000000001</v>
      </c>
      <c r="P3599" s="6">
        <f t="shared" si="225"/>
        <v>77.727272727272734</v>
      </c>
      <c r="Q3599" t="s">
        <v>8317</v>
      </c>
      <c r="R3599" s="10" t="s">
        <v>8318</v>
      </c>
      <c r="S3599" s="14">
        <f t="shared" si="226"/>
        <v>42432.249305555553</v>
      </c>
      <c r="T3599" s="14">
        <f t="shared" si="227"/>
        <v>42417.585532407407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4"/>
        <v>110.1</v>
      </c>
      <c r="P3600" s="6">
        <f t="shared" si="225"/>
        <v>40.777777777777779</v>
      </c>
      <c r="Q3600" t="s">
        <v>8317</v>
      </c>
      <c r="R3600" s="10" t="s">
        <v>8318</v>
      </c>
      <c r="S3600" s="14">
        <f t="shared" si="226"/>
        <v>41885.207638888889</v>
      </c>
      <c r="T3600" s="14">
        <f t="shared" si="227"/>
        <v>41866.79886574074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4"/>
        <v>202</v>
      </c>
      <c r="P3601" s="6">
        <f t="shared" si="225"/>
        <v>59.411764705882355</v>
      </c>
      <c r="Q3601" t="s">
        <v>8317</v>
      </c>
      <c r="R3601" s="10" t="s">
        <v>8318</v>
      </c>
      <c r="S3601" s="14">
        <f t="shared" si="226"/>
        <v>42246</v>
      </c>
      <c r="T3601" s="14">
        <f t="shared" si="227"/>
        <v>42220.79487268519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4"/>
        <v>130</v>
      </c>
      <c r="P3602" s="6">
        <f t="shared" si="225"/>
        <v>3.25</v>
      </c>
      <c r="Q3602" t="s">
        <v>8317</v>
      </c>
      <c r="R3602" s="10" t="s">
        <v>8318</v>
      </c>
      <c r="S3602" s="14">
        <f t="shared" si="226"/>
        <v>42656.849120370374</v>
      </c>
      <c r="T3602" s="14">
        <f t="shared" si="227"/>
        <v>42628.849120370374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4"/>
        <v>104.35000000000001</v>
      </c>
      <c r="P3603" s="6">
        <f t="shared" si="225"/>
        <v>39.377358490566039</v>
      </c>
      <c r="Q3603" t="s">
        <v>8317</v>
      </c>
      <c r="R3603" s="10" t="s">
        <v>8318</v>
      </c>
      <c r="S3603" s="14">
        <f t="shared" si="226"/>
        <v>42020.99863425926</v>
      </c>
      <c r="T3603" s="14">
        <f t="shared" si="227"/>
        <v>41990.99863425926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4"/>
        <v>100.05</v>
      </c>
      <c r="P3604" s="6">
        <f t="shared" si="225"/>
        <v>81.673469387755105</v>
      </c>
      <c r="Q3604" t="s">
        <v>8317</v>
      </c>
      <c r="R3604" s="10" t="s">
        <v>8318</v>
      </c>
      <c r="S3604" s="14">
        <f t="shared" si="226"/>
        <v>42507.894432870366</v>
      </c>
      <c r="T3604" s="14">
        <f t="shared" si="227"/>
        <v>42447.894432870366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4"/>
        <v>170.66666666666669</v>
      </c>
      <c r="P3605" s="6">
        <f t="shared" si="225"/>
        <v>44.912280701754383</v>
      </c>
      <c r="Q3605" t="s">
        <v>8317</v>
      </c>
      <c r="R3605" s="10" t="s">
        <v>8318</v>
      </c>
      <c r="S3605" s="14">
        <f t="shared" si="226"/>
        <v>42313.906018518523</v>
      </c>
      <c r="T3605" s="14">
        <f t="shared" si="227"/>
        <v>42283.864351851851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4"/>
        <v>112.83333333333334</v>
      </c>
      <c r="P3606" s="6">
        <f t="shared" si="225"/>
        <v>49.05797101449275</v>
      </c>
      <c r="Q3606" t="s">
        <v>8317</v>
      </c>
      <c r="R3606" s="10" t="s">
        <v>8318</v>
      </c>
      <c r="S3606" s="14">
        <f t="shared" si="226"/>
        <v>42489.290972222225</v>
      </c>
      <c r="T3606" s="14">
        <f t="shared" si="227"/>
        <v>42483.015694444446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4"/>
        <v>184</v>
      </c>
      <c r="P3607" s="6">
        <f t="shared" si="225"/>
        <v>30.666666666666668</v>
      </c>
      <c r="Q3607" t="s">
        <v>8317</v>
      </c>
      <c r="R3607" s="10" t="s">
        <v>8318</v>
      </c>
      <c r="S3607" s="14">
        <f t="shared" si="226"/>
        <v>42413.793124999997</v>
      </c>
      <c r="T3607" s="14">
        <f t="shared" si="227"/>
        <v>42383.793124999997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4"/>
        <v>130.26666666666665</v>
      </c>
      <c r="P3608" s="6">
        <f t="shared" si="225"/>
        <v>61.0625</v>
      </c>
      <c r="Q3608" t="s">
        <v>8317</v>
      </c>
      <c r="R3608" s="10" t="s">
        <v>8318</v>
      </c>
      <c r="S3608" s="14">
        <f t="shared" si="226"/>
        <v>42596.604826388888</v>
      </c>
      <c r="T3608" s="14">
        <f t="shared" si="227"/>
        <v>42566.604826388888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4"/>
        <v>105.45454545454544</v>
      </c>
      <c r="P3609" s="6">
        <f t="shared" si="225"/>
        <v>29</v>
      </c>
      <c r="Q3609" t="s">
        <v>8317</v>
      </c>
      <c r="R3609" s="10" t="s">
        <v>8318</v>
      </c>
      <c r="S3609" s="14">
        <f t="shared" si="226"/>
        <v>42353</v>
      </c>
      <c r="T3609" s="14">
        <f t="shared" si="227"/>
        <v>42338.963912037041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4"/>
        <v>100</v>
      </c>
      <c r="P3610" s="6">
        <f t="shared" si="225"/>
        <v>29.62962962962963</v>
      </c>
      <c r="Q3610" t="s">
        <v>8317</v>
      </c>
      <c r="R3610" s="10" t="s">
        <v>8318</v>
      </c>
      <c r="S3610" s="14">
        <f t="shared" si="226"/>
        <v>42538.583333333328</v>
      </c>
      <c r="T3610" s="14">
        <f t="shared" si="227"/>
        <v>42506.709375000006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4"/>
        <v>153.31632653061226</v>
      </c>
      <c r="P3611" s="6">
        <f t="shared" si="225"/>
        <v>143.0952380952381</v>
      </c>
      <c r="Q3611" t="s">
        <v>8317</v>
      </c>
      <c r="R3611" s="10" t="s">
        <v>8318</v>
      </c>
      <c r="S3611" s="14">
        <f t="shared" si="226"/>
        <v>42459.950057870374</v>
      </c>
      <c r="T3611" s="14">
        <f t="shared" si="227"/>
        <v>42429.991724537031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4"/>
        <v>162.30000000000001</v>
      </c>
      <c r="P3612" s="6">
        <f t="shared" si="225"/>
        <v>52.354838709677416</v>
      </c>
      <c r="Q3612" t="s">
        <v>8317</v>
      </c>
      <c r="R3612" s="10" t="s">
        <v>8318</v>
      </c>
      <c r="S3612" s="14">
        <f t="shared" si="226"/>
        <v>42233.432129629626</v>
      </c>
      <c r="T3612" s="14">
        <f t="shared" si="227"/>
        <v>42203.432129629626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4"/>
        <v>136</v>
      </c>
      <c r="P3613" s="6">
        <f t="shared" si="225"/>
        <v>66.666666666666671</v>
      </c>
      <c r="Q3613" t="s">
        <v>8317</v>
      </c>
      <c r="R3613" s="10" t="s">
        <v>8318</v>
      </c>
      <c r="S3613" s="14">
        <f t="shared" si="226"/>
        <v>42102.370381944449</v>
      </c>
      <c r="T3613" s="14">
        <f t="shared" si="227"/>
        <v>42072.370381944449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4"/>
        <v>144.4</v>
      </c>
      <c r="P3614" s="6">
        <f t="shared" si="225"/>
        <v>126.66666666666667</v>
      </c>
      <c r="Q3614" t="s">
        <v>8317</v>
      </c>
      <c r="R3614" s="10" t="s">
        <v>8318</v>
      </c>
      <c r="S3614" s="14">
        <f t="shared" si="226"/>
        <v>41799.726979166669</v>
      </c>
      <c r="T3614" s="14">
        <f t="shared" si="227"/>
        <v>41789.726979166669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4"/>
        <v>100</v>
      </c>
      <c r="P3615" s="6">
        <f t="shared" si="225"/>
        <v>62.5</v>
      </c>
      <c r="Q3615" t="s">
        <v>8317</v>
      </c>
      <c r="R3615" s="10" t="s">
        <v>8318</v>
      </c>
      <c r="S3615" s="14">
        <f t="shared" si="226"/>
        <v>41818.58997685185</v>
      </c>
      <c r="T3615" s="14">
        <f t="shared" si="227"/>
        <v>41788.58997685185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4"/>
        <v>100.8</v>
      </c>
      <c r="P3616" s="6">
        <f t="shared" si="225"/>
        <v>35.492957746478872</v>
      </c>
      <c r="Q3616" t="s">
        <v>8317</v>
      </c>
      <c r="R3616" s="10" t="s">
        <v>8318</v>
      </c>
      <c r="S3616" s="14">
        <f t="shared" si="226"/>
        <v>42174.041851851856</v>
      </c>
      <c r="T3616" s="14">
        <f t="shared" si="227"/>
        <v>42144.041851851856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4"/>
        <v>106.80000000000001</v>
      </c>
      <c r="P3617" s="6">
        <f t="shared" si="225"/>
        <v>37.083333333333336</v>
      </c>
      <c r="Q3617" t="s">
        <v>8317</v>
      </c>
      <c r="R3617" s="10" t="s">
        <v>8318</v>
      </c>
      <c r="S3617" s="14">
        <f t="shared" si="226"/>
        <v>42348.593703703707</v>
      </c>
      <c r="T3617" s="14">
        <f t="shared" si="227"/>
        <v>42318.593703703707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4"/>
        <v>124.8</v>
      </c>
      <c r="P3618" s="6">
        <f t="shared" si="225"/>
        <v>69.333333333333329</v>
      </c>
      <c r="Q3618" t="s">
        <v>8317</v>
      </c>
      <c r="R3618" s="10" t="s">
        <v>8318</v>
      </c>
      <c r="S3618" s="14">
        <f t="shared" si="226"/>
        <v>42082.908148148148</v>
      </c>
      <c r="T3618" s="14">
        <f t="shared" si="227"/>
        <v>42052.949814814812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4"/>
        <v>118.91891891891892</v>
      </c>
      <c r="P3619" s="6">
        <f t="shared" si="225"/>
        <v>17.254901960784313</v>
      </c>
      <c r="Q3619" t="s">
        <v>8317</v>
      </c>
      <c r="R3619" s="10" t="s">
        <v>8318</v>
      </c>
      <c r="S3619" s="14">
        <f t="shared" si="226"/>
        <v>42794</v>
      </c>
      <c r="T3619" s="14">
        <f t="shared" si="227"/>
        <v>42779.610289351855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4"/>
        <v>101</v>
      </c>
      <c r="P3620" s="6">
        <f t="shared" si="225"/>
        <v>36.071428571428569</v>
      </c>
      <c r="Q3620" t="s">
        <v>8317</v>
      </c>
      <c r="R3620" s="10" t="s">
        <v>8318</v>
      </c>
      <c r="S3620" s="14">
        <f t="shared" si="226"/>
        <v>42158.627893518518</v>
      </c>
      <c r="T3620" s="14">
        <f t="shared" si="227"/>
        <v>42128.627893518518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4"/>
        <v>112.99999999999999</v>
      </c>
      <c r="P3621" s="6">
        <f t="shared" si="225"/>
        <v>66.470588235294116</v>
      </c>
      <c r="Q3621" t="s">
        <v>8317</v>
      </c>
      <c r="R3621" s="10" t="s">
        <v>8318</v>
      </c>
      <c r="S3621" s="14">
        <f t="shared" si="226"/>
        <v>42693.916666666672</v>
      </c>
      <c r="T3621" s="14">
        <f t="shared" si="227"/>
        <v>42661.132245370376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4"/>
        <v>105.19047619047619</v>
      </c>
      <c r="P3622" s="6">
        <f t="shared" si="225"/>
        <v>56.065989847715734</v>
      </c>
      <c r="Q3622" t="s">
        <v>8317</v>
      </c>
      <c r="R3622" s="10" t="s">
        <v>8318</v>
      </c>
      <c r="S3622" s="14">
        <f t="shared" si="226"/>
        <v>42068.166666666672</v>
      </c>
      <c r="T3622" s="14">
        <f t="shared" si="227"/>
        <v>42037.938206018516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4"/>
        <v>109.73333333333332</v>
      </c>
      <c r="P3623" s="6">
        <f t="shared" si="225"/>
        <v>47.028571428571432</v>
      </c>
      <c r="Q3623" t="s">
        <v>8317</v>
      </c>
      <c r="R3623" s="10" t="s">
        <v>8318</v>
      </c>
      <c r="S3623" s="14">
        <f t="shared" si="226"/>
        <v>42643.875</v>
      </c>
      <c r="T3623" s="14">
        <f t="shared" si="227"/>
        <v>42619.935694444444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4"/>
        <v>100.099</v>
      </c>
      <c r="P3624" s="6">
        <f t="shared" si="225"/>
        <v>47.666190476190479</v>
      </c>
      <c r="Q3624" t="s">
        <v>8317</v>
      </c>
      <c r="R3624" s="10" t="s">
        <v>8318</v>
      </c>
      <c r="S3624" s="14">
        <f t="shared" si="226"/>
        <v>41910.140972222223</v>
      </c>
      <c r="T3624" s="14">
        <f t="shared" si="227"/>
        <v>41877.221886574072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4"/>
        <v>120</v>
      </c>
      <c r="P3625" s="6">
        <f t="shared" si="225"/>
        <v>88.235294117647058</v>
      </c>
      <c r="Q3625" t="s">
        <v>8317</v>
      </c>
      <c r="R3625" s="10" t="s">
        <v>8318</v>
      </c>
      <c r="S3625" s="14">
        <f t="shared" si="226"/>
        <v>41846.291666666664</v>
      </c>
      <c r="T3625" s="14">
        <f t="shared" si="227"/>
        <v>41828.736921296295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4"/>
        <v>104.93333333333332</v>
      </c>
      <c r="P3626" s="6">
        <f t="shared" si="225"/>
        <v>80.717948717948715</v>
      </c>
      <c r="Q3626" t="s">
        <v>8317</v>
      </c>
      <c r="R3626" s="10" t="s">
        <v>8318</v>
      </c>
      <c r="S3626" s="14">
        <f t="shared" si="226"/>
        <v>42605.774189814809</v>
      </c>
      <c r="T3626" s="14">
        <f t="shared" si="227"/>
        <v>42545.774189814809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4"/>
        <v>102.66666666666666</v>
      </c>
      <c r="P3627" s="6">
        <f t="shared" si="225"/>
        <v>39.487179487179489</v>
      </c>
      <c r="Q3627" t="s">
        <v>8317</v>
      </c>
      <c r="R3627" s="10" t="s">
        <v>8318</v>
      </c>
      <c r="S3627" s="14">
        <f t="shared" si="226"/>
        <v>42187.652511574073</v>
      </c>
      <c r="T3627" s="14">
        <f t="shared" si="227"/>
        <v>42157.652511574073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4"/>
        <v>101.82500000000002</v>
      </c>
      <c r="P3628" s="6">
        <f t="shared" si="225"/>
        <v>84.854166666666671</v>
      </c>
      <c r="Q3628" t="s">
        <v>8317</v>
      </c>
      <c r="R3628" s="10" t="s">
        <v>8318</v>
      </c>
      <c r="S3628" s="14">
        <f t="shared" si="226"/>
        <v>41867.667326388888</v>
      </c>
      <c r="T3628" s="14">
        <f t="shared" si="227"/>
        <v>41846.667326388888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4"/>
        <v>100</v>
      </c>
      <c r="P3629" s="6">
        <f t="shared" si="225"/>
        <v>68.965517241379317</v>
      </c>
      <c r="Q3629" t="s">
        <v>8317</v>
      </c>
      <c r="R3629" s="10" t="s">
        <v>8318</v>
      </c>
      <c r="S3629" s="14">
        <f t="shared" si="226"/>
        <v>42511.165972222225</v>
      </c>
      <c r="T3629" s="14">
        <f t="shared" si="227"/>
        <v>42460.741747685184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4"/>
        <v>0</v>
      </c>
      <c r="P3630" s="6" t="e">
        <f t="shared" si="225"/>
        <v>#DIV/0!</v>
      </c>
      <c r="Q3630" t="s">
        <v>8317</v>
      </c>
      <c r="R3630" s="10" t="s">
        <v>8359</v>
      </c>
      <c r="S3630" s="14">
        <f t="shared" si="226"/>
        <v>42351.874953703707</v>
      </c>
      <c r="T3630" s="14">
        <f t="shared" si="227"/>
        <v>42291.833287037036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4"/>
        <v>1.9999999999999998E-4</v>
      </c>
      <c r="P3631" s="6">
        <f t="shared" si="225"/>
        <v>1</v>
      </c>
      <c r="Q3631" t="s">
        <v>8317</v>
      </c>
      <c r="R3631" s="10" t="s">
        <v>8359</v>
      </c>
      <c r="S3631" s="14">
        <f t="shared" si="226"/>
        <v>42495.708333333328</v>
      </c>
      <c r="T3631" s="14">
        <f t="shared" si="227"/>
        <v>42437.094490740739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4"/>
        <v>3.3333333333333333E-2</v>
      </c>
      <c r="P3632" s="6">
        <f t="shared" si="225"/>
        <v>1</v>
      </c>
      <c r="Q3632" t="s">
        <v>8317</v>
      </c>
      <c r="R3632" s="10" t="s">
        <v>8359</v>
      </c>
      <c r="S3632" s="14">
        <f t="shared" si="226"/>
        <v>41972.888773148152</v>
      </c>
      <c r="T3632" s="14">
        <f t="shared" si="227"/>
        <v>41942.84710648148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4"/>
        <v>51.023391812865491</v>
      </c>
      <c r="P3633" s="6">
        <f t="shared" si="225"/>
        <v>147.88135593220338</v>
      </c>
      <c r="Q3633" t="s">
        <v>8317</v>
      </c>
      <c r="R3633" s="10" t="s">
        <v>8359</v>
      </c>
      <c r="S3633" s="14">
        <f t="shared" si="226"/>
        <v>41905.165972222225</v>
      </c>
      <c r="T3633" s="14">
        <f t="shared" si="227"/>
        <v>41880.753437499996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4"/>
        <v>20</v>
      </c>
      <c r="P3634" s="6">
        <f t="shared" si="225"/>
        <v>100</v>
      </c>
      <c r="Q3634" t="s">
        <v>8317</v>
      </c>
      <c r="R3634" s="10" t="s">
        <v>8359</v>
      </c>
      <c r="S3634" s="14">
        <f t="shared" si="226"/>
        <v>41966.936909722222</v>
      </c>
      <c r="T3634" s="14">
        <f t="shared" si="227"/>
        <v>41946.936909722222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4"/>
        <v>35.24</v>
      </c>
      <c r="P3635" s="6">
        <f t="shared" si="225"/>
        <v>56.838709677419352</v>
      </c>
      <c r="Q3635" t="s">
        <v>8317</v>
      </c>
      <c r="R3635" s="10" t="s">
        <v>8359</v>
      </c>
      <c r="S3635" s="14">
        <f t="shared" si="226"/>
        <v>42693.041666666672</v>
      </c>
      <c r="T3635" s="14">
        <f t="shared" si="227"/>
        <v>42649.623460648145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4"/>
        <v>4.246666666666667</v>
      </c>
      <c r="P3636" s="6">
        <f t="shared" si="225"/>
        <v>176.94444444444446</v>
      </c>
      <c r="Q3636" t="s">
        <v>8317</v>
      </c>
      <c r="R3636" s="10" t="s">
        <v>8359</v>
      </c>
      <c r="S3636" s="14">
        <f t="shared" si="226"/>
        <v>42749.165972222225</v>
      </c>
      <c r="T3636" s="14">
        <f t="shared" si="227"/>
        <v>42701.166365740741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4"/>
        <v>36.457142857142856</v>
      </c>
      <c r="P3637" s="6">
        <f t="shared" si="225"/>
        <v>127.6</v>
      </c>
      <c r="Q3637" t="s">
        <v>8317</v>
      </c>
      <c r="R3637" s="10" t="s">
        <v>8359</v>
      </c>
      <c r="S3637" s="14">
        <f t="shared" si="226"/>
        <v>42480.88282407407</v>
      </c>
      <c r="T3637" s="14">
        <f t="shared" si="227"/>
        <v>42450.88282407407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4"/>
        <v>0</v>
      </c>
      <c r="P3638" s="6" t="e">
        <f t="shared" si="225"/>
        <v>#DIV/0!</v>
      </c>
      <c r="Q3638" t="s">
        <v>8317</v>
      </c>
      <c r="R3638" s="10" t="s">
        <v>8359</v>
      </c>
      <c r="S3638" s="14">
        <f t="shared" si="226"/>
        <v>42261.694780092599</v>
      </c>
      <c r="T3638" s="14">
        <f t="shared" si="227"/>
        <v>42226.694780092599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4"/>
        <v>30.866666666666664</v>
      </c>
      <c r="P3639" s="6">
        <f t="shared" si="225"/>
        <v>66.142857142857139</v>
      </c>
      <c r="Q3639" t="s">
        <v>8317</v>
      </c>
      <c r="R3639" s="10" t="s">
        <v>8359</v>
      </c>
      <c r="S3639" s="14">
        <f t="shared" si="226"/>
        <v>42005.700636574074</v>
      </c>
      <c r="T3639" s="14">
        <f t="shared" si="227"/>
        <v>41975.700636574074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4"/>
        <v>6.5454545454545459</v>
      </c>
      <c r="P3640" s="6">
        <f t="shared" si="225"/>
        <v>108</v>
      </c>
      <c r="Q3640" t="s">
        <v>8317</v>
      </c>
      <c r="R3640" s="10" t="s">
        <v>8359</v>
      </c>
      <c r="S3640" s="14">
        <f t="shared" si="226"/>
        <v>42113.631157407406</v>
      </c>
      <c r="T3640" s="14">
        <f t="shared" si="227"/>
        <v>42053.672824074078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4"/>
        <v>4.0000000000000001E-3</v>
      </c>
      <c r="P3641" s="6">
        <f t="shared" si="225"/>
        <v>1</v>
      </c>
      <c r="Q3641" t="s">
        <v>8317</v>
      </c>
      <c r="R3641" s="10" t="s">
        <v>8359</v>
      </c>
      <c r="S3641" s="14">
        <f t="shared" si="226"/>
        <v>42650.632638888885</v>
      </c>
      <c r="T3641" s="14">
        <f t="shared" si="227"/>
        <v>42590.677152777775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4"/>
        <v>5.5</v>
      </c>
      <c r="P3642" s="6">
        <f t="shared" si="225"/>
        <v>18.333333333333332</v>
      </c>
      <c r="Q3642" t="s">
        <v>8317</v>
      </c>
      <c r="R3642" s="10" t="s">
        <v>8359</v>
      </c>
      <c r="S3642" s="14">
        <f t="shared" si="226"/>
        <v>42134.781597222223</v>
      </c>
      <c r="T3642" s="14">
        <f t="shared" si="227"/>
        <v>42104.781597222223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4"/>
        <v>0</v>
      </c>
      <c r="P3643" s="6" t="e">
        <f t="shared" si="225"/>
        <v>#DIV/0!</v>
      </c>
      <c r="Q3643" t="s">
        <v>8317</v>
      </c>
      <c r="R3643" s="10" t="s">
        <v>8359</v>
      </c>
      <c r="S3643" s="14">
        <f t="shared" si="226"/>
        <v>41917.208333333336</v>
      </c>
      <c r="T3643" s="14">
        <f t="shared" si="227"/>
        <v>41899.627071759263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4"/>
        <v>2.1428571428571428</v>
      </c>
      <c r="P3644" s="6">
        <f t="shared" si="225"/>
        <v>7.5</v>
      </c>
      <c r="Q3644" t="s">
        <v>8317</v>
      </c>
      <c r="R3644" s="10" t="s">
        <v>8359</v>
      </c>
      <c r="S3644" s="14">
        <f t="shared" si="226"/>
        <v>42338.708333333328</v>
      </c>
      <c r="T3644" s="14">
        <f t="shared" si="227"/>
        <v>42297.816284722227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4"/>
        <v>0</v>
      </c>
      <c r="P3645" s="6" t="e">
        <f t="shared" si="225"/>
        <v>#DIV/0!</v>
      </c>
      <c r="Q3645" t="s">
        <v>8317</v>
      </c>
      <c r="R3645" s="10" t="s">
        <v>8359</v>
      </c>
      <c r="S3645" s="14">
        <f t="shared" si="226"/>
        <v>42325.185636574075</v>
      </c>
      <c r="T3645" s="14">
        <f t="shared" si="227"/>
        <v>42285.143969907411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4"/>
        <v>16.420000000000002</v>
      </c>
      <c r="P3646" s="6">
        <f t="shared" si="225"/>
        <v>68.416666666666671</v>
      </c>
      <c r="Q3646" t="s">
        <v>8317</v>
      </c>
      <c r="R3646" s="10" t="s">
        <v>8359</v>
      </c>
      <c r="S3646" s="14">
        <f t="shared" si="226"/>
        <v>42437.207638888889</v>
      </c>
      <c r="T3646" s="14">
        <f t="shared" si="227"/>
        <v>42409.241747685184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4"/>
        <v>0.1</v>
      </c>
      <c r="P3647" s="6">
        <f t="shared" si="225"/>
        <v>1</v>
      </c>
      <c r="Q3647" t="s">
        <v>8317</v>
      </c>
      <c r="R3647" s="10" t="s">
        <v>8359</v>
      </c>
      <c r="S3647" s="14">
        <f t="shared" si="226"/>
        <v>42696.012013888889</v>
      </c>
      <c r="T3647" s="14">
        <f t="shared" si="227"/>
        <v>42665.970347222217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4"/>
        <v>4.8099999999999996</v>
      </c>
      <c r="P3648" s="6">
        <f t="shared" si="225"/>
        <v>60.125</v>
      </c>
      <c r="Q3648" t="s">
        <v>8317</v>
      </c>
      <c r="R3648" s="10" t="s">
        <v>8359</v>
      </c>
      <c r="S3648" s="14">
        <f t="shared" si="226"/>
        <v>42171.979166666672</v>
      </c>
      <c r="T3648" s="14">
        <f t="shared" si="227"/>
        <v>42140.421319444446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4"/>
        <v>6</v>
      </c>
      <c r="P3649" s="6">
        <f t="shared" si="225"/>
        <v>15</v>
      </c>
      <c r="Q3649" t="s">
        <v>8317</v>
      </c>
      <c r="R3649" s="10" t="s">
        <v>8359</v>
      </c>
      <c r="S3649" s="14">
        <f t="shared" si="226"/>
        <v>42643.749155092592</v>
      </c>
      <c r="T3649" s="14">
        <f t="shared" si="227"/>
        <v>42598.749155092592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ref="O3650:O3713" si="228">E3650/D3650*100</f>
        <v>100.38249999999999</v>
      </c>
      <c r="P3650" s="6">
        <f t="shared" ref="P3650:P3713" si="229">AVERAGE(E3650/L3650)</f>
        <v>550.04109589041093</v>
      </c>
      <c r="Q3650" t="s">
        <v>8317</v>
      </c>
      <c r="R3650" s="10" t="s">
        <v>8318</v>
      </c>
      <c r="S3650" s="14">
        <f t="shared" ref="S3650:S3713" si="230">(((I3650/60)/60)/24)+DATE(1970,1,1)</f>
        <v>41917.292187500003</v>
      </c>
      <c r="T3650" s="14">
        <f t="shared" ref="T3650:T3713" si="231">(((J3650/60)/60)/24)+DATE(1970,1,1)</f>
        <v>41887.292187500003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si="228"/>
        <v>104</v>
      </c>
      <c r="P3651" s="6">
        <f t="shared" si="229"/>
        <v>97.5</v>
      </c>
      <c r="Q3651" t="s">
        <v>8317</v>
      </c>
      <c r="R3651" s="10" t="s">
        <v>8318</v>
      </c>
      <c r="S3651" s="14">
        <f t="shared" si="230"/>
        <v>41806.712893518517</v>
      </c>
      <c r="T3651" s="14">
        <f t="shared" si="231"/>
        <v>41780.712893518517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8"/>
        <v>100</v>
      </c>
      <c r="P3652" s="6">
        <f t="shared" si="229"/>
        <v>29.411764705882351</v>
      </c>
      <c r="Q3652" t="s">
        <v>8317</v>
      </c>
      <c r="R3652" s="10" t="s">
        <v>8318</v>
      </c>
      <c r="S3652" s="14">
        <f t="shared" si="230"/>
        <v>42402.478981481487</v>
      </c>
      <c r="T3652" s="14">
        <f t="shared" si="231"/>
        <v>42381.478981481487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8"/>
        <v>104</v>
      </c>
      <c r="P3653" s="6">
        <f t="shared" si="229"/>
        <v>57.777777777777779</v>
      </c>
      <c r="Q3653" t="s">
        <v>8317</v>
      </c>
      <c r="R3653" s="10" t="s">
        <v>8318</v>
      </c>
      <c r="S3653" s="14">
        <f t="shared" si="230"/>
        <v>41861.665972222225</v>
      </c>
      <c r="T3653" s="14">
        <f t="shared" si="231"/>
        <v>41828.646319444444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8"/>
        <v>250.66666666666669</v>
      </c>
      <c r="P3654" s="6">
        <f t="shared" si="229"/>
        <v>44.235294117647058</v>
      </c>
      <c r="Q3654" t="s">
        <v>8317</v>
      </c>
      <c r="R3654" s="10" t="s">
        <v>8318</v>
      </c>
      <c r="S3654" s="14">
        <f t="shared" si="230"/>
        <v>42607.165972222225</v>
      </c>
      <c r="T3654" s="14">
        <f t="shared" si="231"/>
        <v>42596.644699074073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8"/>
        <v>100.49999999999999</v>
      </c>
      <c r="P3655" s="6">
        <f t="shared" si="229"/>
        <v>60.909090909090907</v>
      </c>
      <c r="Q3655" t="s">
        <v>8317</v>
      </c>
      <c r="R3655" s="10" t="s">
        <v>8318</v>
      </c>
      <c r="S3655" s="14">
        <f t="shared" si="230"/>
        <v>42221.363506944443</v>
      </c>
      <c r="T3655" s="14">
        <f t="shared" si="231"/>
        <v>42191.363506944443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8"/>
        <v>174.4</v>
      </c>
      <c r="P3656" s="6">
        <f t="shared" si="229"/>
        <v>68.84210526315789</v>
      </c>
      <c r="Q3656" t="s">
        <v>8317</v>
      </c>
      <c r="R3656" s="10" t="s">
        <v>8318</v>
      </c>
      <c r="S3656" s="14">
        <f t="shared" si="230"/>
        <v>42463.708333333328</v>
      </c>
      <c r="T3656" s="14">
        <f t="shared" si="231"/>
        <v>42440.416504629626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8"/>
        <v>116.26</v>
      </c>
      <c r="P3657" s="6">
        <f t="shared" si="229"/>
        <v>73.582278481012665</v>
      </c>
      <c r="Q3657" t="s">
        <v>8317</v>
      </c>
      <c r="R3657" s="10" t="s">
        <v>8318</v>
      </c>
      <c r="S3657" s="14">
        <f t="shared" si="230"/>
        <v>42203.290972222225</v>
      </c>
      <c r="T3657" s="14">
        <f t="shared" si="231"/>
        <v>42173.803217592591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8"/>
        <v>105.82000000000001</v>
      </c>
      <c r="P3658" s="6">
        <f t="shared" si="229"/>
        <v>115.02173913043478</v>
      </c>
      <c r="Q3658" t="s">
        <v>8317</v>
      </c>
      <c r="R3658" s="10" t="s">
        <v>8318</v>
      </c>
      <c r="S3658" s="14">
        <f t="shared" si="230"/>
        <v>42767.957638888889</v>
      </c>
      <c r="T3658" s="14">
        <f t="shared" si="231"/>
        <v>42737.910138888896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8"/>
        <v>110.75</v>
      </c>
      <c r="P3659" s="6">
        <f t="shared" si="229"/>
        <v>110.75</v>
      </c>
      <c r="Q3659" t="s">
        <v>8317</v>
      </c>
      <c r="R3659" s="10" t="s">
        <v>8318</v>
      </c>
      <c r="S3659" s="14">
        <f t="shared" si="230"/>
        <v>42522.904166666667</v>
      </c>
      <c r="T3659" s="14">
        <f t="shared" si="231"/>
        <v>42499.629849537043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8"/>
        <v>100.66666666666666</v>
      </c>
      <c r="P3660" s="6">
        <f t="shared" si="229"/>
        <v>75.5</v>
      </c>
      <c r="Q3660" t="s">
        <v>8317</v>
      </c>
      <c r="R3660" s="10" t="s">
        <v>8318</v>
      </c>
      <c r="S3660" s="14">
        <f t="shared" si="230"/>
        <v>41822.165972222225</v>
      </c>
      <c r="T3660" s="14">
        <f t="shared" si="231"/>
        <v>41775.858564814815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8"/>
        <v>102.03333333333333</v>
      </c>
      <c r="P3661" s="6">
        <f t="shared" si="229"/>
        <v>235.46153846153845</v>
      </c>
      <c r="Q3661" t="s">
        <v>8317</v>
      </c>
      <c r="R3661" s="10" t="s">
        <v>8318</v>
      </c>
      <c r="S3661" s="14">
        <f t="shared" si="230"/>
        <v>42082.610416666663</v>
      </c>
      <c r="T3661" s="14">
        <f t="shared" si="231"/>
        <v>42055.277199074073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8"/>
        <v>100</v>
      </c>
      <c r="P3662" s="6">
        <f t="shared" si="229"/>
        <v>11.363636363636363</v>
      </c>
      <c r="Q3662" t="s">
        <v>8317</v>
      </c>
      <c r="R3662" s="10" t="s">
        <v>8318</v>
      </c>
      <c r="S3662" s="14">
        <f t="shared" si="230"/>
        <v>41996.881076388891</v>
      </c>
      <c r="T3662" s="14">
        <f t="shared" si="231"/>
        <v>41971.881076388891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8"/>
        <v>111.00000000000001</v>
      </c>
      <c r="P3663" s="6">
        <f t="shared" si="229"/>
        <v>92.5</v>
      </c>
      <c r="Q3663" t="s">
        <v>8317</v>
      </c>
      <c r="R3663" s="10" t="s">
        <v>8318</v>
      </c>
      <c r="S3663" s="14">
        <f t="shared" si="230"/>
        <v>42470.166666666672</v>
      </c>
      <c r="T3663" s="14">
        <f t="shared" si="231"/>
        <v>42447.896666666667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8"/>
        <v>101.42500000000001</v>
      </c>
      <c r="P3664" s="6">
        <f t="shared" si="229"/>
        <v>202.85</v>
      </c>
      <c r="Q3664" t="s">
        <v>8317</v>
      </c>
      <c r="R3664" s="10" t="s">
        <v>8318</v>
      </c>
      <c r="S3664" s="14">
        <f t="shared" si="230"/>
        <v>42094.178402777776</v>
      </c>
      <c r="T3664" s="14">
        <f t="shared" si="231"/>
        <v>42064.220069444447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8"/>
        <v>104</v>
      </c>
      <c r="P3665" s="6">
        <f t="shared" si="229"/>
        <v>26</v>
      </c>
      <c r="Q3665" t="s">
        <v>8317</v>
      </c>
      <c r="R3665" s="10" t="s">
        <v>8318</v>
      </c>
      <c r="S3665" s="14">
        <f t="shared" si="230"/>
        <v>42725.493402777778</v>
      </c>
      <c r="T3665" s="14">
        <f t="shared" si="231"/>
        <v>42665.451736111107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8"/>
        <v>109.375</v>
      </c>
      <c r="P3666" s="6">
        <f t="shared" si="229"/>
        <v>46.05263157894737</v>
      </c>
      <c r="Q3666" t="s">
        <v>8317</v>
      </c>
      <c r="R3666" s="10" t="s">
        <v>8318</v>
      </c>
      <c r="S3666" s="14">
        <f t="shared" si="230"/>
        <v>42537.248715277776</v>
      </c>
      <c r="T3666" s="14">
        <f t="shared" si="231"/>
        <v>42523.248715277776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8"/>
        <v>115.16129032258064</v>
      </c>
      <c r="P3667" s="6">
        <f t="shared" si="229"/>
        <v>51</v>
      </c>
      <c r="Q3667" t="s">
        <v>8317</v>
      </c>
      <c r="R3667" s="10" t="s">
        <v>8318</v>
      </c>
      <c r="S3667" s="14">
        <f t="shared" si="230"/>
        <v>42305.829166666663</v>
      </c>
      <c r="T3667" s="14">
        <f t="shared" si="231"/>
        <v>42294.808124999996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8"/>
        <v>100</v>
      </c>
      <c r="P3668" s="6">
        <f t="shared" si="229"/>
        <v>31.578947368421051</v>
      </c>
      <c r="Q3668" t="s">
        <v>8317</v>
      </c>
      <c r="R3668" s="10" t="s">
        <v>8318</v>
      </c>
      <c r="S3668" s="14">
        <f t="shared" si="230"/>
        <v>41844.291666666664</v>
      </c>
      <c r="T3668" s="14">
        <f t="shared" si="231"/>
        <v>41822.90488425926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8"/>
        <v>103.17033333333335</v>
      </c>
      <c r="P3669" s="6">
        <f t="shared" si="229"/>
        <v>53.363965517241382</v>
      </c>
      <c r="Q3669" t="s">
        <v>8317</v>
      </c>
      <c r="R3669" s="10" t="s">
        <v>8318</v>
      </c>
      <c r="S3669" s="14">
        <f t="shared" si="230"/>
        <v>42203.970127314817</v>
      </c>
      <c r="T3669" s="14">
        <f t="shared" si="231"/>
        <v>42173.970127314817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8"/>
        <v>103.49999999999999</v>
      </c>
      <c r="P3670" s="6">
        <f t="shared" si="229"/>
        <v>36.964285714285715</v>
      </c>
      <c r="Q3670" t="s">
        <v>8317</v>
      </c>
      <c r="R3670" s="10" t="s">
        <v>8318</v>
      </c>
      <c r="S3670" s="14">
        <f t="shared" si="230"/>
        <v>42208.772916666669</v>
      </c>
      <c r="T3670" s="14">
        <f t="shared" si="231"/>
        <v>42185.556157407409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8"/>
        <v>138.19999999999999</v>
      </c>
      <c r="P3671" s="6">
        <f t="shared" si="229"/>
        <v>81.294117647058826</v>
      </c>
      <c r="Q3671" t="s">
        <v>8317</v>
      </c>
      <c r="R3671" s="10" t="s">
        <v>8318</v>
      </c>
      <c r="S3671" s="14">
        <f t="shared" si="230"/>
        <v>42166.675196759257</v>
      </c>
      <c r="T3671" s="14">
        <f t="shared" si="231"/>
        <v>42136.675196759257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8"/>
        <v>109.54545454545455</v>
      </c>
      <c r="P3672" s="6">
        <f t="shared" si="229"/>
        <v>20.083333333333332</v>
      </c>
      <c r="Q3672" t="s">
        <v>8317</v>
      </c>
      <c r="R3672" s="10" t="s">
        <v>8318</v>
      </c>
      <c r="S3672" s="14">
        <f t="shared" si="230"/>
        <v>42155.958333333328</v>
      </c>
      <c r="T3672" s="14">
        <f t="shared" si="231"/>
        <v>42142.514016203699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8"/>
        <v>100.85714285714286</v>
      </c>
      <c r="P3673" s="6">
        <f t="shared" si="229"/>
        <v>88.25</v>
      </c>
      <c r="Q3673" t="s">
        <v>8317</v>
      </c>
      <c r="R3673" s="10" t="s">
        <v>8318</v>
      </c>
      <c r="S3673" s="14">
        <f t="shared" si="230"/>
        <v>41841.165972222225</v>
      </c>
      <c r="T3673" s="14">
        <f t="shared" si="231"/>
        <v>41820.62809027778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8"/>
        <v>101.53333333333335</v>
      </c>
      <c r="P3674" s="6">
        <f t="shared" si="229"/>
        <v>53.438596491228068</v>
      </c>
      <c r="Q3674" t="s">
        <v>8317</v>
      </c>
      <c r="R3674" s="10" t="s">
        <v>8318</v>
      </c>
      <c r="S3674" s="14">
        <f t="shared" si="230"/>
        <v>41908.946574074071</v>
      </c>
      <c r="T3674" s="14">
        <f t="shared" si="231"/>
        <v>41878.946574074071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8"/>
        <v>113.625</v>
      </c>
      <c r="P3675" s="6">
        <f t="shared" si="229"/>
        <v>39.868421052631582</v>
      </c>
      <c r="Q3675" t="s">
        <v>8317</v>
      </c>
      <c r="R3675" s="10" t="s">
        <v>8318</v>
      </c>
      <c r="S3675" s="14">
        <f t="shared" si="230"/>
        <v>41948.536111111112</v>
      </c>
      <c r="T3675" s="14">
        <f t="shared" si="231"/>
        <v>41914.295104166667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8"/>
        <v>100</v>
      </c>
      <c r="P3676" s="6">
        <f t="shared" si="229"/>
        <v>145.16129032258064</v>
      </c>
      <c r="Q3676" t="s">
        <v>8317</v>
      </c>
      <c r="R3676" s="10" t="s">
        <v>8318</v>
      </c>
      <c r="S3676" s="14">
        <f t="shared" si="230"/>
        <v>42616.873020833329</v>
      </c>
      <c r="T3676" s="14">
        <f t="shared" si="231"/>
        <v>42556.873020833329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8"/>
        <v>140</v>
      </c>
      <c r="P3677" s="6">
        <f t="shared" si="229"/>
        <v>23.333333333333332</v>
      </c>
      <c r="Q3677" t="s">
        <v>8317</v>
      </c>
      <c r="R3677" s="10" t="s">
        <v>8318</v>
      </c>
      <c r="S3677" s="14">
        <f t="shared" si="230"/>
        <v>42505.958333333328</v>
      </c>
      <c r="T3677" s="14">
        <f t="shared" si="231"/>
        <v>42493.597013888888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8"/>
        <v>128.75</v>
      </c>
      <c r="P3678" s="6">
        <f t="shared" si="229"/>
        <v>64.375</v>
      </c>
      <c r="Q3678" t="s">
        <v>8317</v>
      </c>
      <c r="R3678" s="10" t="s">
        <v>8318</v>
      </c>
      <c r="S3678" s="14">
        <f t="shared" si="230"/>
        <v>41894.815787037034</v>
      </c>
      <c r="T3678" s="14">
        <f t="shared" si="231"/>
        <v>41876.815787037034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8"/>
        <v>102.90416666666667</v>
      </c>
      <c r="P3679" s="6">
        <f t="shared" si="229"/>
        <v>62.052763819095475</v>
      </c>
      <c r="Q3679" t="s">
        <v>8317</v>
      </c>
      <c r="R3679" s="10" t="s">
        <v>8318</v>
      </c>
      <c r="S3679" s="14">
        <f t="shared" si="230"/>
        <v>41823.165972222225</v>
      </c>
      <c r="T3679" s="14">
        <f t="shared" si="231"/>
        <v>41802.574282407404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8"/>
        <v>102.49999999999999</v>
      </c>
      <c r="P3680" s="6">
        <f t="shared" si="229"/>
        <v>66.129032258064512</v>
      </c>
      <c r="Q3680" t="s">
        <v>8317</v>
      </c>
      <c r="R3680" s="10" t="s">
        <v>8318</v>
      </c>
      <c r="S3680" s="14">
        <f t="shared" si="230"/>
        <v>42155.531226851846</v>
      </c>
      <c r="T3680" s="14">
        <f t="shared" si="231"/>
        <v>42120.531226851846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8"/>
        <v>110.1</v>
      </c>
      <c r="P3681" s="6">
        <f t="shared" si="229"/>
        <v>73.400000000000006</v>
      </c>
      <c r="Q3681" t="s">
        <v>8317</v>
      </c>
      <c r="R3681" s="10" t="s">
        <v>8318</v>
      </c>
      <c r="S3681" s="14">
        <f t="shared" si="230"/>
        <v>41821.207638888889</v>
      </c>
      <c r="T3681" s="14">
        <f t="shared" si="231"/>
        <v>41786.761354166665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8"/>
        <v>112.76666666666667</v>
      </c>
      <c r="P3682" s="6">
        <f t="shared" si="229"/>
        <v>99.5</v>
      </c>
      <c r="Q3682" t="s">
        <v>8317</v>
      </c>
      <c r="R3682" s="10" t="s">
        <v>8318</v>
      </c>
      <c r="S3682" s="14">
        <f t="shared" si="230"/>
        <v>42648.454097222217</v>
      </c>
      <c r="T3682" s="14">
        <f t="shared" si="231"/>
        <v>42627.454097222217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8"/>
        <v>111.9</v>
      </c>
      <c r="P3683" s="6">
        <f t="shared" si="229"/>
        <v>62.166666666666664</v>
      </c>
      <c r="Q3683" t="s">
        <v>8317</v>
      </c>
      <c r="R3683" s="10" t="s">
        <v>8318</v>
      </c>
      <c r="S3683" s="14">
        <f t="shared" si="230"/>
        <v>42384.651504629626</v>
      </c>
      <c r="T3683" s="14">
        <f t="shared" si="231"/>
        <v>42374.651504629626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8"/>
        <v>139.19999999999999</v>
      </c>
      <c r="P3684" s="6">
        <f t="shared" si="229"/>
        <v>62.328358208955223</v>
      </c>
      <c r="Q3684" t="s">
        <v>8317</v>
      </c>
      <c r="R3684" s="10" t="s">
        <v>8318</v>
      </c>
      <c r="S3684" s="14">
        <f t="shared" si="230"/>
        <v>41806.290972222225</v>
      </c>
      <c r="T3684" s="14">
        <f t="shared" si="231"/>
        <v>41772.685393518521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8"/>
        <v>110.85714285714286</v>
      </c>
      <c r="P3685" s="6">
        <f t="shared" si="229"/>
        <v>58.787878787878789</v>
      </c>
      <c r="Q3685" t="s">
        <v>8317</v>
      </c>
      <c r="R3685" s="10" t="s">
        <v>8318</v>
      </c>
      <c r="S3685" s="14">
        <f t="shared" si="230"/>
        <v>42663.116851851853</v>
      </c>
      <c r="T3685" s="14">
        <f t="shared" si="231"/>
        <v>42633.116851851853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8"/>
        <v>139.06666666666666</v>
      </c>
      <c r="P3686" s="6">
        <f t="shared" si="229"/>
        <v>45.347826086956523</v>
      </c>
      <c r="Q3686" t="s">
        <v>8317</v>
      </c>
      <c r="R3686" s="10" t="s">
        <v>8318</v>
      </c>
      <c r="S3686" s="14">
        <f t="shared" si="230"/>
        <v>42249.180393518516</v>
      </c>
      <c r="T3686" s="14">
        <f t="shared" si="231"/>
        <v>42219.180393518516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8"/>
        <v>105.69999999999999</v>
      </c>
      <c r="P3687" s="6">
        <f t="shared" si="229"/>
        <v>41.944444444444443</v>
      </c>
      <c r="Q3687" t="s">
        <v>8317</v>
      </c>
      <c r="R3687" s="10" t="s">
        <v>8318</v>
      </c>
      <c r="S3687" s="14">
        <f t="shared" si="230"/>
        <v>41778.875</v>
      </c>
      <c r="T3687" s="14">
        <f t="shared" si="231"/>
        <v>41753.593275462961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8"/>
        <v>101.42857142857142</v>
      </c>
      <c r="P3688" s="6">
        <f t="shared" si="229"/>
        <v>59.166666666666664</v>
      </c>
      <c r="Q3688" t="s">
        <v>8317</v>
      </c>
      <c r="R3688" s="10" t="s">
        <v>8318</v>
      </c>
      <c r="S3688" s="14">
        <f t="shared" si="230"/>
        <v>42245.165972222225</v>
      </c>
      <c r="T3688" s="14">
        <f t="shared" si="231"/>
        <v>42230.662731481483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8"/>
        <v>100.245</v>
      </c>
      <c r="P3689" s="6">
        <f t="shared" si="229"/>
        <v>200.49</v>
      </c>
      <c r="Q3689" t="s">
        <v>8317</v>
      </c>
      <c r="R3689" s="10" t="s">
        <v>8318</v>
      </c>
      <c r="S3689" s="14">
        <f t="shared" si="230"/>
        <v>41817.218229166669</v>
      </c>
      <c r="T3689" s="14">
        <f t="shared" si="231"/>
        <v>41787.218229166669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8"/>
        <v>109.16666666666666</v>
      </c>
      <c r="P3690" s="6">
        <f t="shared" si="229"/>
        <v>83.974358974358978</v>
      </c>
      <c r="Q3690" t="s">
        <v>8317</v>
      </c>
      <c r="R3690" s="10" t="s">
        <v>8318</v>
      </c>
      <c r="S3690" s="14">
        <f t="shared" si="230"/>
        <v>41859.787083333329</v>
      </c>
      <c r="T3690" s="14">
        <f t="shared" si="231"/>
        <v>41829.787083333329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8"/>
        <v>118.33333333333333</v>
      </c>
      <c r="P3691" s="6">
        <f t="shared" si="229"/>
        <v>57.258064516129032</v>
      </c>
      <c r="Q3691" t="s">
        <v>8317</v>
      </c>
      <c r="R3691" s="10" t="s">
        <v>8318</v>
      </c>
      <c r="S3691" s="14">
        <f t="shared" si="230"/>
        <v>42176.934027777781</v>
      </c>
      <c r="T3691" s="14">
        <f t="shared" si="231"/>
        <v>42147.826840277776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8"/>
        <v>120</v>
      </c>
      <c r="P3692" s="6">
        <f t="shared" si="229"/>
        <v>58.064516129032256</v>
      </c>
      <c r="Q3692" t="s">
        <v>8317</v>
      </c>
      <c r="R3692" s="10" t="s">
        <v>8318</v>
      </c>
      <c r="S3692" s="14">
        <f t="shared" si="230"/>
        <v>41970.639849537038</v>
      </c>
      <c r="T3692" s="14">
        <f t="shared" si="231"/>
        <v>41940.598182870373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8"/>
        <v>127.96000000000001</v>
      </c>
      <c r="P3693" s="6">
        <f t="shared" si="229"/>
        <v>186.80291970802921</v>
      </c>
      <c r="Q3693" t="s">
        <v>8317</v>
      </c>
      <c r="R3693" s="10" t="s">
        <v>8318</v>
      </c>
      <c r="S3693" s="14">
        <f t="shared" si="230"/>
        <v>42065.207638888889</v>
      </c>
      <c r="T3693" s="14">
        <f t="shared" si="231"/>
        <v>42020.700567129628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8"/>
        <v>126</v>
      </c>
      <c r="P3694" s="6">
        <f t="shared" si="229"/>
        <v>74.117647058823536</v>
      </c>
      <c r="Q3694" t="s">
        <v>8317</v>
      </c>
      <c r="R3694" s="10" t="s">
        <v>8318</v>
      </c>
      <c r="S3694" s="14">
        <f t="shared" si="230"/>
        <v>41901</v>
      </c>
      <c r="T3694" s="14">
        <f t="shared" si="231"/>
        <v>41891.96503472222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8"/>
        <v>129.12912912912913</v>
      </c>
      <c r="P3695" s="6">
        <f t="shared" si="229"/>
        <v>30.714285714285715</v>
      </c>
      <c r="Q3695" t="s">
        <v>8317</v>
      </c>
      <c r="R3695" s="10" t="s">
        <v>8318</v>
      </c>
      <c r="S3695" s="14">
        <f t="shared" si="230"/>
        <v>42338.9375</v>
      </c>
      <c r="T3695" s="14">
        <f t="shared" si="231"/>
        <v>42309.191307870366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8"/>
        <v>107.42857142857143</v>
      </c>
      <c r="P3696" s="6">
        <f t="shared" si="229"/>
        <v>62.666666666666664</v>
      </c>
      <c r="Q3696" t="s">
        <v>8317</v>
      </c>
      <c r="R3696" s="10" t="s">
        <v>8318</v>
      </c>
      <c r="S3696" s="14">
        <f t="shared" si="230"/>
        <v>42527.083333333328</v>
      </c>
      <c r="T3696" s="14">
        <f t="shared" si="231"/>
        <v>42490.133877314816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8"/>
        <v>100.125</v>
      </c>
      <c r="P3697" s="6">
        <f t="shared" si="229"/>
        <v>121.36363636363636</v>
      </c>
      <c r="Q3697" t="s">
        <v>8317</v>
      </c>
      <c r="R3697" s="10" t="s">
        <v>8318</v>
      </c>
      <c r="S3697" s="14">
        <f t="shared" si="230"/>
        <v>42015.870486111111</v>
      </c>
      <c r="T3697" s="14">
        <f t="shared" si="231"/>
        <v>41995.870486111111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8"/>
        <v>155</v>
      </c>
      <c r="P3698" s="6">
        <f t="shared" si="229"/>
        <v>39.743589743589745</v>
      </c>
      <c r="Q3698" t="s">
        <v>8317</v>
      </c>
      <c r="R3698" s="10" t="s">
        <v>8318</v>
      </c>
      <c r="S3698" s="14">
        <f t="shared" si="230"/>
        <v>42048.617083333331</v>
      </c>
      <c r="T3698" s="14">
        <f t="shared" si="231"/>
        <v>41988.617083333331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8"/>
        <v>108</v>
      </c>
      <c r="P3699" s="6">
        <f t="shared" si="229"/>
        <v>72</v>
      </c>
      <c r="Q3699" t="s">
        <v>8317</v>
      </c>
      <c r="R3699" s="10" t="s">
        <v>8318</v>
      </c>
      <c r="S3699" s="14">
        <f t="shared" si="230"/>
        <v>42500.465833333335</v>
      </c>
      <c r="T3699" s="14">
        <f t="shared" si="231"/>
        <v>42479.465833333335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8"/>
        <v>110.52</v>
      </c>
      <c r="P3700" s="6">
        <f t="shared" si="229"/>
        <v>40.632352941176471</v>
      </c>
      <c r="Q3700" t="s">
        <v>8317</v>
      </c>
      <c r="R3700" s="10" t="s">
        <v>8318</v>
      </c>
      <c r="S3700" s="14">
        <f t="shared" si="230"/>
        <v>42431.806562500002</v>
      </c>
      <c r="T3700" s="14">
        <f t="shared" si="231"/>
        <v>42401.806562500002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8"/>
        <v>100.8</v>
      </c>
      <c r="P3701" s="6">
        <f t="shared" si="229"/>
        <v>63</v>
      </c>
      <c r="Q3701" t="s">
        <v>8317</v>
      </c>
      <c r="R3701" s="10" t="s">
        <v>8318</v>
      </c>
      <c r="S3701" s="14">
        <f t="shared" si="230"/>
        <v>41927.602037037039</v>
      </c>
      <c r="T3701" s="14">
        <f t="shared" si="231"/>
        <v>41897.602037037039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8"/>
        <v>121.2</v>
      </c>
      <c r="P3702" s="6">
        <f t="shared" si="229"/>
        <v>33.666666666666664</v>
      </c>
      <c r="Q3702" t="s">
        <v>8317</v>
      </c>
      <c r="R3702" s="10" t="s">
        <v>8318</v>
      </c>
      <c r="S3702" s="14">
        <f t="shared" si="230"/>
        <v>41912.666666666664</v>
      </c>
      <c r="T3702" s="14">
        <f t="shared" si="231"/>
        <v>41882.585648148146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8"/>
        <v>100.33333333333334</v>
      </c>
      <c r="P3703" s="6">
        <f t="shared" si="229"/>
        <v>38.589743589743591</v>
      </c>
      <c r="Q3703" t="s">
        <v>8317</v>
      </c>
      <c r="R3703" s="10" t="s">
        <v>8318</v>
      </c>
      <c r="S3703" s="14">
        <f t="shared" si="230"/>
        <v>42159.541585648149</v>
      </c>
      <c r="T3703" s="14">
        <f t="shared" si="231"/>
        <v>42129.541585648149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8"/>
        <v>109.16666666666666</v>
      </c>
      <c r="P3704" s="6">
        <f t="shared" si="229"/>
        <v>155.95238095238096</v>
      </c>
      <c r="Q3704" t="s">
        <v>8317</v>
      </c>
      <c r="R3704" s="10" t="s">
        <v>8318</v>
      </c>
      <c r="S3704" s="14">
        <f t="shared" si="230"/>
        <v>42561.957638888889</v>
      </c>
      <c r="T3704" s="14">
        <f t="shared" si="231"/>
        <v>42524.53800925926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8"/>
        <v>123.42857142857142</v>
      </c>
      <c r="P3705" s="6">
        <f t="shared" si="229"/>
        <v>43.2</v>
      </c>
      <c r="Q3705" t="s">
        <v>8317</v>
      </c>
      <c r="R3705" s="10" t="s">
        <v>8318</v>
      </c>
      <c r="S3705" s="14">
        <f t="shared" si="230"/>
        <v>42595.290972222225</v>
      </c>
      <c r="T3705" s="14">
        <f t="shared" si="231"/>
        <v>42556.504490740743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8"/>
        <v>136.33666666666667</v>
      </c>
      <c r="P3706" s="6">
        <f t="shared" si="229"/>
        <v>15.148518518518518</v>
      </c>
      <c r="Q3706" t="s">
        <v>8317</v>
      </c>
      <c r="R3706" s="10" t="s">
        <v>8318</v>
      </c>
      <c r="S3706" s="14">
        <f t="shared" si="230"/>
        <v>42521.689745370371</v>
      </c>
      <c r="T3706" s="14">
        <f t="shared" si="231"/>
        <v>42461.689745370371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8"/>
        <v>103.46657233816768</v>
      </c>
      <c r="P3707" s="6">
        <f t="shared" si="229"/>
        <v>83.571428571428569</v>
      </c>
      <c r="Q3707" t="s">
        <v>8317</v>
      </c>
      <c r="R3707" s="10" t="s">
        <v>8318</v>
      </c>
      <c r="S3707" s="14">
        <f t="shared" si="230"/>
        <v>41813.75</v>
      </c>
      <c r="T3707" s="14">
        <f t="shared" si="231"/>
        <v>41792.542986111112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8"/>
        <v>121.33333333333334</v>
      </c>
      <c r="P3708" s="6">
        <f t="shared" si="229"/>
        <v>140</v>
      </c>
      <c r="Q3708" t="s">
        <v>8317</v>
      </c>
      <c r="R3708" s="10" t="s">
        <v>8318</v>
      </c>
      <c r="S3708" s="14">
        <f t="shared" si="230"/>
        <v>41894.913761574076</v>
      </c>
      <c r="T3708" s="14">
        <f t="shared" si="231"/>
        <v>41879.913761574076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8"/>
        <v>186</v>
      </c>
      <c r="P3709" s="6">
        <f t="shared" si="229"/>
        <v>80.869565217391298</v>
      </c>
      <c r="Q3709" t="s">
        <v>8317</v>
      </c>
      <c r="R3709" s="10" t="s">
        <v>8318</v>
      </c>
      <c r="S3709" s="14">
        <f t="shared" si="230"/>
        <v>42573.226388888885</v>
      </c>
      <c r="T3709" s="14">
        <f t="shared" si="231"/>
        <v>42552.048356481479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8"/>
        <v>300</v>
      </c>
      <c r="P3710" s="6">
        <f t="shared" si="229"/>
        <v>53.846153846153847</v>
      </c>
      <c r="Q3710" t="s">
        <v>8317</v>
      </c>
      <c r="R3710" s="10" t="s">
        <v>8318</v>
      </c>
      <c r="S3710" s="14">
        <f t="shared" si="230"/>
        <v>41824.142199074071</v>
      </c>
      <c r="T3710" s="14">
        <f t="shared" si="231"/>
        <v>41810.142199074071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8"/>
        <v>108.25</v>
      </c>
      <c r="P3711" s="6">
        <f t="shared" si="229"/>
        <v>30.928571428571427</v>
      </c>
      <c r="Q3711" t="s">
        <v>8317</v>
      </c>
      <c r="R3711" s="10" t="s">
        <v>8318</v>
      </c>
      <c r="S3711" s="14">
        <f t="shared" si="230"/>
        <v>41815.707708333335</v>
      </c>
      <c r="T3711" s="14">
        <f t="shared" si="231"/>
        <v>41785.707708333335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8"/>
        <v>141.15384615384616</v>
      </c>
      <c r="P3712" s="6">
        <f t="shared" si="229"/>
        <v>67.962962962962962</v>
      </c>
      <c r="Q3712" t="s">
        <v>8317</v>
      </c>
      <c r="R3712" s="10" t="s">
        <v>8318</v>
      </c>
      <c r="S3712" s="14">
        <f t="shared" si="230"/>
        <v>42097.576249999998</v>
      </c>
      <c r="T3712" s="14">
        <f t="shared" si="231"/>
        <v>42072.576249999998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8"/>
        <v>113.99999999999999</v>
      </c>
      <c r="P3713" s="6">
        <f t="shared" si="229"/>
        <v>27.142857142857142</v>
      </c>
      <c r="Q3713" t="s">
        <v>8317</v>
      </c>
      <c r="R3713" s="10" t="s">
        <v>8318</v>
      </c>
      <c r="S3713" s="14">
        <f t="shared" si="230"/>
        <v>41805.666666666664</v>
      </c>
      <c r="T3713" s="14">
        <f t="shared" si="231"/>
        <v>41779.724224537036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ref="O3714:O3777" si="232">E3714/D3714*100</f>
        <v>153.73333333333335</v>
      </c>
      <c r="P3714" s="6">
        <f t="shared" ref="P3714:P3777" si="233">AVERAGE(E3714/L3714)</f>
        <v>110.86538461538461</v>
      </c>
      <c r="Q3714" t="s">
        <v>8317</v>
      </c>
      <c r="R3714" s="10" t="s">
        <v>8318</v>
      </c>
      <c r="S3714" s="14">
        <f t="shared" ref="S3714:S3777" si="234">(((I3714/60)/60)/24)+DATE(1970,1,1)</f>
        <v>42155.290972222225</v>
      </c>
      <c r="T3714" s="14">
        <f t="shared" ref="T3714:T3777" si="235">(((J3714/60)/60)/24)+DATE(1970,1,1)</f>
        <v>42134.172071759262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si="232"/>
        <v>101.49999999999999</v>
      </c>
      <c r="P3715" s="6">
        <f t="shared" si="233"/>
        <v>106.84210526315789</v>
      </c>
      <c r="Q3715" t="s">
        <v>8317</v>
      </c>
      <c r="R3715" s="10" t="s">
        <v>8318</v>
      </c>
      <c r="S3715" s="14">
        <f t="shared" si="234"/>
        <v>42525.738032407404</v>
      </c>
      <c r="T3715" s="14">
        <f t="shared" si="235"/>
        <v>42505.738032407404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2"/>
        <v>102.35000000000001</v>
      </c>
      <c r="P3716" s="6">
        <f t="shared" si="233"/>
        <v>105.51546391752578</v>
      </c>
      <c r="Q3716" t="s">
        <v>8317</v>
      </c>
      <c r="R3716" s="10" t="s">
        <v>8318</v>
      </c>
      <c r="S3716" s="14">
        <f t="shared" si="234"/>
        <v>42150.165972222225</v>
      </c>
      <c r="T3716" s="14">
        <f t="shared" si="235"/>
        <v>42118.556331018524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2"/>
        <v>102.57142857142858</v>
      </c>
      <c r="P3717" s="6">
        <f t="shared" si="233"/>
        <v>132.96296296296296</v>
      </c>
      <c r="Q3717" t="s">
        <v>8317</v>
      </c>
      <c r="R3717" s="10" t="s">
        <v>8318</v>
      </c>
      <c r="S3717" s="14">
        <f t="shared" si="234"/>
        <v>42094.536111111112</v>
      </c>
      <c r="T3717" s="14">
        <f t="shared" si="235"/>
        <v>42036.995590277773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2"/>
        <v>155.75</v>
      </c>
      <c r="P3718" s="6">
        <f t="shared" si="233"/>
        <v>51.916666666666664</v>
      </c>
      <c r="Q3718" t="s">
        <v>8317</v>
      </c>
      <c r="R3718" s="10" t="s">
        <v>8318</v>
      </c>
      <c r="S3718" s="14">
        <f t="shared" si="234"/>
        <v>42390.887835648144</v>
      </c>
      <c r="T3718" s="14">
        <f t="shared" si="235"/>
        <v>42360.887835648144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2"/>
        <v>100.75</v>
      </c>
      <c r="P3719" s="6">
        <f t="shared" si="233"/>
        <v>310</v>
      </c>
      <c r="Q3719" t="s">
        <v>8317</v>
      </c>
      <c r="R3719" s="10" t="s">
        <v>8318</v>
      </c>
      <c r="S3719" s="14">
        <f t="shared" si="234"/>
        <v>42133.866307870368</v>
      </c>
      <c r="T3719" s="14">
        <f t="shared" si="235"/>
        <v>42102.866307870368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2"/>
        <v>239.4</v>
      </c>
      <c r="P3720" s="6">
        <f t="shared" si="233"/>
        <v>26.021739130434781</v>
      </c>
      <c r="Q3720" t="s">
        <v>8317</v>
      </c>
      <c r="R3720" s="10" t="s">
        <v>8318</v>
      </c>
      <c r="S3720" s="14">
        <f t="shared" si="234"/>
        <v>42062.716145833328</v>
      </c>
      <c r="T3720" s="14">
        <f t="shared" si="235"/>
        <v>42032.716145833328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2"/>
        <v>210</v>
      </c>
      <c r="P3721" s="6">
        <f t="shared" si="233"/>
        <v>105</v>
      </c>
      <c r="Q3721" t="s">
        <v>8317</v>
      </c>
      <c r="R3721" s="10" t="s">
        <v>8318</v>
      </c>
      <c r="S3721" s="14">
        <f t="shared" si="234"/>
        <v>42177.729930555557</v>
      </c>
      <c r="T3721" s="14">
        <f t="shared" si="235"/>
        <v>42147.729930555557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2"/>
        <v>104.51515151515152</v>
      </c>
      <c r="P3722" s="6">
        <f t="shared" si="233"/>
        <v>86.224999999999994</v>
      </c>
      <c r="Q3722" t="s">
        <v>8317</v>
      </c>
      <c r="R3722" s="10" t="s">
        <v>8318</v>
      </c>
      <c r="S3722" s="14">
        <f t="shared" si="234"/>
        <v>42187.993125000001</v>
      </c>
      <c r="T3722" s="14">
        <f t="shared" si="235"/>
        <v>42165.993125000001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2"/>
        <v>100.8</v>
      </c>
      <c r="P3723" s="6">
        <f t="shared" si="233"/>
        <v>114.54545454545455</v>
      </c>
      <c r="Q3723" t="s">
        <v>8317</v>
      </c>
      <c r="R3723" s="10" t="s">
        <v>8318</v>
      </c>
      <c r="S3723" s="14">
        <f t="shared" si="234"/>
        <v>41948.977824074071</v>
      </c>
      <c r="T3723" s="14">
        <f t="shared" si="235"/>
        <v>41927.936157407406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2"/>
        <v>111.20000000000002</v>
      </c>
      <c r="P3724" s="6">
        <f t="shared" si="233"/>
        <v>47.657142857142858</v>
      </c>
      <c r="Q3724" t="s">
        <v>8317</v>
      </c>
      <c r="R3724" s="10" t="s">
        <v>8318</v>
      </c>
      <c r="S3724" s="14">
        <f t="shared" si="234"/>
        <v>42411.957638888889</v>
      </c>
      <c r="T3724" s="14">
        <f t="shared" si="235"/>
        <v>42381.671840277777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2"/>
        <v>102.04444444444445</v>
      </c>
      <c r="P3725" s="6">
        <f t="shared" si="233"/>
        <v>72.888888888888886</v>
      </c>
      <c r="Q3725" t="s">
        <v>8317</v>
      </c>
      <c r="R3725" s="10" t="s">
        <v>8318</v>
      </c>
      <c r="S3725" s="14">
        <f t="shared" si="234"/>
        <v>41973.794699074075</v>
      </c>
      <c r="T3725" s="14">
        <f t="shared" si="235"/>
        <v>41943.753032407411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2"/>
        <v>102.54767441860466</v>
      </c>
      <c r="P3726" s="6">
        <f t="shared" si="233"/>
        <v>49.545505617977533</v>
      </c>
      <c r="Q3726" t="s">
        <v>8317</v>
      </c>
      <c r="R3726" s="10" t="s">
        <v>8318</v>
      </c>
      <c r="S3726" s="14">
        <f t="shared" si="234"/>
        <v>42494.958333333328</v>
      </c>
      <c r="T3726" s="14">
        <f t="shared" si="235"/>
        <v>42465.491435185191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2"/>
        <v>127</v>
      </c>
      <c r="P3727" s="6">
        <f t="shared" si="233"/>
        <v>25.4</v>
      </c>
      <c r="Q3727" t="s">
        <v>8317</v>
      </c>
      <c r="R3727" s="10" t="s">
        <v>8318</v>
      </c>
      <c r="S3727" s="14">
        <f t="shared" si="234"/>
        <v>42418.895833333328</v>
      </c>
      <c r="T3727" s="14">
        <f t="shared" si="235"/>
        <v>42401.945219907408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2"/>
        <v>338.70588235294122</v>
      </c>
      <c r="P3728" s="6">
        <f t="shared" si="233"/>
        <v>62.586956521739133</v>
      </c>
      <c r="Q3728" t="s">
        <v>8317</v>
      </c>
      <c r="R3728" s="10" t="s">
        <v>8318</v>
      </c>
      <c r="S3728" s="14">
        <f t="shared" si="234"/>
        <v>42489.875</v>
      </c>
      <c r="T3728" s="14">
        <f t="shared" si="235"/>
        <v>42462.140868055561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2"/>
        <v>100.75</v>
      </c>
      <c r="P3729" s="6">
        <f t="shared" si="233"/>
        <v>61.060606060606062</v>
      </c>
      <c r="Q3729" t="s">
        <v>8317</v>
      </c>
      <c r="R3729" s="10" t="s">
        <v>8318</v>
      </c>
      <c r="S3729" s="14">
        <f t="shared" si="234"/>
        <v>42663.204861111109</v>
      </c>
      <c r="T3729" s="14">
        <f t="shared" si="235"/>
        <v>42632.348310185189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2"/>
        <v>9.31</v>
      </c>
      <c r="P3730" s="6">
        <f t="shared" si="233"/>
        <v>60.064516129032256</v>
      </c>
      <c r="Q3730" t="s">
        <v>8317</v>
      </c>
      <c r="R3730" s="10" t="s">
        <v>8318</v>
      </c>
      <c r="S3730" s="14">
        <f t="shared" si="234"/>
        <v>42235.171018518522</v>
      </c>
      <c r="T3730" s="14">
        <f t="shared" si="235"/>
        <v>42205.171018518522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2"/>
        <v>7.24</v>
      </c>
      <c r="P3731" s="6">
        <f t="shared" si="233"/>
        <v>72.400000000000006</v>
      </c>
      <c r="Q3731" t="s">
        <v>8317</v>
      </c>
      <c r="R3731" s="10" t="s">
        <v>8318</v>
      </c>
      <c r="S3731" s="14">
        <f t="shared" si="234"/>
        <v>42086.16333333333</v>
      </c>
      <c r="T3731" s="14">
        <f t="shared" si="235"/>
        <v>42041.205000000002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2"/>
        <v>10</v>
      </c>
      <c r="P3732" s="6">
        <f t="shared" si="233"/>
        <v>100</v>
      </c>
      <c r="Q3732" t="s">
        <v>8317</v>
      </c>
      <c r="R3732" s="10" t="s">
        <v>8318</v>
      </c>
      <c r="S3732" s="14">
        <f t="shared" si="234"/>
        <v>42233.677766203706</v>
      </c>
      <c r="T3732" s="14">
        <f t="shared" si="235"/>
        <v>42203.677766203706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2"/>
        <v>11.272727272727273</v>
      </c>
      <c r="P3733" s="6">
        <f t="shared" si="233"/>
        <v>51.666666666666664</v>
      </c>
      <c r="Q3733" t="s">
        <v>8317</v>
      </c>
      <c r="R3733" s="10" t="s">
        <v>8318</v>
      </c>
      <c r="S3733" s="14">
        <f t="shared" si="234"/>
        <v>42014.140972222223</v>
      </c>
      <c r="T3733" s="14">
        <f t="shared" si="235"/>
        <v>41983.752847222218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2"/>
        <v>15.411764705882353</v>
      </c>
      <c r="P3734" s="6">
        <f t="shared" si="233"/>
        <v>32.75</v>
      </c>
      <c r="Q3734" t="s">
        <v>8317</v>
      </c>
      <c r="R3734" s="10" t="s">
        <v>8318</v>
      </c>
      <c r="S3734" s="14">
        <f t="shared" si="234"/>
        <v>42028.5</v>
      </c>
      <c r="T3734" s="14">
        <f t="shared" si="235"/>
        <v>41968.677465277782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2"/>
        <v>0</v>
      </c>
      <c r="P3735" s="6" t="e">
        <f t="shared" si="233"/>
        <v>#DIV/0!</v>
      </c>
      <c r="Q3735" t="s">
        <v>8317</v>
      </c>
      <c r="R3735" s="10" t="s">
        <v>8318</v>
      </c>
      <c r="S3735" s="14">
        <f t="shared" si="234"/>
        <v>42112.9375</v>
      </c>
      <c r="T3735" s="14">
        <f t="shared" si="235"/>
        <v>42103.024398148147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2"/>
        <v>28.466666666666669</v>
      </c>
      <c r="P3736" s="6">
        <f t="shared" si="233"/>
        <v>61</v>
      </c>
      <c r="Q3736" t="s">
        <v>8317</v>
      </c>
      <c r="R3736" s="10" t="s">
        <v>8318</v>
      </c>
      <c r="S3736" s="14">
        <f t="shared" si="234"/>
        <v>42149.901574074072</v>
      </c>
      <c r="T3736" s="14">
        <f t="shared" si="235"/>
        <v>42089.901574074072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2"/>
        <v>13.333333333333334</v>
      </c>
      <c r="P3737" s="6">
        <f t="shared" si="233"/>
        <v>10</v>
      </c>
      <c r="Q3737" t="s">
        <v>8317</v>
      </c>
      <c r="R3737" s="10" t="s">
        <v>8318</v>
      </c>
      <c r="S3737" s="14">
        <f t="shared" si="234"/>
        <v>42152.693159722221</v>
      </c>
      <c r="T3737" s="14">
        <f t="shared" si="235"/>
        <v>42122.693159722221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2"/>
        <v>0.66666666666666674</v>
      </c>
      <c r="P3738" s="6">
        <f t="shared" si="233"/>
        <v>10</v>
      </c>
      <c r="Q3738" t="s">
        <v>8317</v>
      </c>
      <c r="R3738" s="10" t="s">
        <v>8318</v>
      </c>
      <c r="S3738" s="14">
        <f t="shared" si="234"/>
        <v>42086.75</v>
      </c>
      <c r="T3738" s="14">
        <f t="shared" si="235"/>
        <v>42048.711724537032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2"/>
        <v>21.428571428571427</v>
      </c>
      <c r="P3739" s="6">
        <f t="shared" si="233"/>
        <v>37.5</v>
      </c>
      <c r="Q3739" t="s">
        <v>8317</v>
      </c>
      <c r="R3739" s="10" t="s">
        <v>8318</v>
      </c>
      <c r="S3739" s="14">
        <f t="shared" si="234"/>
        <v>42320.290972222225</v>
      </c>
      <c r="T3739" s="14">
        <f t="shared" si="235"/>
        <v>42297.691006944442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2"/>
        <v>18</v>
      </c>
      <c r="P3740" s="6">
        <f t="shared" si="233"/>
        <v>45</v>
      </c>
      <c r="Q3740" t="s">
        <v>8317</v>
      </c>
      <c r="R3740" s="10" t="s">
        <v>8318</v>
      </c>
      <c r="S3740" s="14">
        <f t="shared" si="234"/>
        <v>41835.916666666664</v>
      </c>
      <c r="T3740" s="14">
        <f t="shared" si="235"/>
        <v>41813.938715277778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2"/>
        <v>20.125</v>
      </c>
      <c r="P3741" s="6">
        <f t="shared" si="233"/>
        <v>100.625</v>
      </c>
      <c r="Q3741" t="s">
        <v>8317</v>
      </c>
      <c r="R3741" s="10" t="s">
        <v>8318</v>
      </c>
      <c r="S3741" s="14">
        <f t="shared" si="234"/>
        <v>42568.449861111112</v>
      </c>
      <c r="T3741" s="14">
        <f t="shared" si="235"/>
        <v>42548.449861111112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2"/>
        <v>17.899999999999999</v>
      </c>
      <c r="P3742" s="6">
        <f t="shared" si="233"/>
        <v>25.571428571428573</v>
      </c>
      <c r="Q3742" t="s">
        <v>8317</v>
      </c>
      <c r="R3742" s="10" t="s">
        <v>8318</v>
      </c>
      <c r="S3742" s="14">
        <f t="shared" si="234"/>
        <v>41863.079143518517</v>
      </c>
      <c r="T3742" s="14">
        <f t="shared" si="235"/>
        <v>41833.089756944442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2"/>
        <v>0</v>
      </c>
      <c r="P3743" s="6" t="e">
        <f t="shared" si="233"/>
        <v>#DIV/0!</v>
      </c>
      <c r="Q3743" t="s">
        <v>8317</v>
      </c>
      <c r="R3743" s="10" t="s">
        <v>8318</v>
      </c>
      <c r="S3743" s="14">
        <f t="shared" si="234"/>
        <v>42355.920717592591</v>
      </c>
      <c r="T3743" s="14">
        <f t="shared" si="235"/>
        <v>42325.920717592591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2"/>
        <v>2</v>
      </c>
      <c r="P3744" s="6">
        <f t="shared" si="233"/>
        <v>25</v>
      </c>
      <c r="Q3744" t="s">
        <v>8317</v>
      </c>
      <c r="R3744" s="10" t="s">
        <v>8318</v>
      </c>
      <c r="S3744" s="14">
        <f t="shared" si="234"/>
        <v>41888.214629629627</v>
      </c>
      <c r="T3744" s="14">
        <f t="shared" si="235"/>
        <v>41858.214629629627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2"/>
        <v>0</v>
      </c>
      <c r="P3745" s="6" t="e">
        <f t="shared" si="233"/>
        <v>#DIV/0!</v>
      </c>
      <c r="Q3745" t="s">
        <v>8317</v>
      </c>
      <c r="R3745" s="10" t="s">
        <v>8318</v>
      </c>
      <c r="S3745" s="14">
        <f t="shared" si="234"/>
        <v>41823.710231481484</v>
      </c>
      <c r="T3745" s="14">
        <f t="shared" si="235"/>
        <v>41793.710231481484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2"/>
        <v>0</v>
      </c>
      <c r="P3746" s="6" t="e">
        <f t="shared" si="233"/>
        <v>#DIV/0!</v>
      </c>
      <c r="Q3746" t="s">
        <v>8317</v>
      </c>
      <c r="R3746" s="10" t="s">
        <v>8318</v>
      </c>
      <c r="S3746" s="14">
        <f t="shared" si="234"/>
        <v>41825.165972222225</v>
      </c>
      <c r="T3746" s="14">
        <f t="shared" si="235"/>
        <v>41793.814259259263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2"/>
        <v>10</v>
      </c>
      <c r="P3747" s="6">
        <f t="shared" si="233"/>
        <v>10</v>
      </c>
      <c r="Q3747" t="s">
        <v>8317</v>
      </c>
      <c r="R3747" s="10" t="s">
        <v>8318</v>
      </c>
      <c r="S3747" s="14">
        <f t="shared" si="234"/>
        <v>41861.697939814818</v>
      </c>
      <c r="T3747" s="14">
        <f t="shared" si="235"/>
        <v>41831.697939814818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2"/>
        <v>2.3764705882352941</v>
      </c>
      <c r="P3748" s="6">
        <f t="shared" si="233"/>
        <v>202</v>
      </c>
      <c r="Q3748" t="s">
        <v>8317</v>
      </c>
      <c r="R3748" s="10" t="s">
        <v>8318</v>
      </c>
      <c r="S3748" s="14">
        <f t="shared" si="234"/>
        <v>42651.389340277776</v>
      </c>
      <c r="T3748" s="14">
        <f t="shared" si="235"/>
        <v>42621.389340277776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2"/>
        <v>1</v>
      </c>
      <c r="P3749" s="6">
        <f t="shared" si="233"/>
        <v>25</v>
      </c>
      <c r="Q3749" t="s">
        <v>8317</v>
      </c>
      <c r="R3749" s="10" t="s">
        <v>8318</v>
      </c>
      <c r="S3749" s="14">
        <f t="shared" si="234"/>
        <v>42190.957638888889</v>
      </c>
      <c r="T3749" s="14">
        <f t="shared" si="235"/>
        <v>42164.299722222218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2"/>
        <v>103.52</v>
      </c>
      <c r="P3750" s="6">
        <f t="shared" si="233"/>
        <v>99.538461538461533</v>
      </c>
      <c r="Q3750" t="s">
        <v>8317</v>
      </c>
      <c r="R3750" s="10" t="s">
        <v>8359</v>
      </c>
      <c r="S3750" s="14">
        <f t="shared" si="234"/>
        <v>42416.249305555553</v>
      </c>
      <c r="T3750" s="14">
        <f t="shared" si="235"/>
        <v>42395.706435185188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2"/>
        <v>105</v>
      </c>
      <c r="P3751" s="6">
        <f t="shared" si="233"/>
        <v>75</v>
      </c>
      <c r="Q3751" t="s">
        <v>8317</v>
      </c>
      <c r="R3751" s="10" t="s">
        <v>8359</v>
      </c>
      <c r="S3751" s="14">
        <f t="shared" si="234"/>
        <v>42489.165972222225</v>
      </c>
      <c r="T3751" s="14">
        <f t="shared" si="235"/>
        <v>42458.127175925925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2"/>
        <v>100.44999999999999</v>
      </c>
      <c r="P3752" s="6">
        <f t="shared" si="233"/>
        <v>215.25</v>
      </c>
      <c r="Q3752" t="s">
        <v>8317</v>
      </c>
      <c r="R3752" s="10" t="s">
        <v>8359</v>
      </c>
      <c r="S3752" s="14">
        <f t="shared" si="234"/>
        <v>42045.332638888889</v>
      </c>
      <c r="T3752" s="14">
        <f t="shared" si="235"/>
        <v>42016.981574074074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2"/>
        <v>132.6</v>
      </c>
      <c r="P3753" s="6">
        <f t="shared" si="233"/>
        <v>120.54545454545455</v>
      </c>
      <c r="Q3753" t="s">
        <v>8317</v>
      </c>
      <c r="R3753" s="10" t="s">
        <v>8359</v>
      </c>
      <c r="S3753" s="14">
        <f t="shared" si="234"/>
        <v>42462.993900462956</v>
      </c>
      <c r="T3753" s="14">
        <f t="shared" si="235"/>
        <v>42403.035567129627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2"/>
        <v>112.99999999999999</v>
      </c>
      <c r="P3754" s="6">
        <f t="shared" si="233"/>
        <v>37.666666666666664</v>
      </c>
      <c r="Q3754" t="s">
        <v>8317</v>
      </c>
      <c r="R3754" s="10" t="s">
        <v>8359</v>
      </c>
      <c r="S3754" s="14">
        <f t="shared" si="234"/>
        <v>42659.875</v>
      </c>
      <c r="T3754" s="14">
        <f t="shared" si="235"/>
        <v>42619.802488425921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2"/>
        <v>103.34</v>
      </c>
      <c r="P3755" s="6">
        <f t="shared" si="233"/>
        <v>172.23333333333332</v>
      </c>
      <c r="Q3755" t="s">
        <v>8317</v>
      </c>
      <c r="R3755" s="10" t="s">
        <v>8359</v>
      </c>
      <c r="S3755" s="14">
        <f t="shared" si="234"/>
        <v>42158</v>
      </c>
      <c r="T3755" s="14">
        <f t="shared" si="235"/>
        <v>42128.824074074073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2"/>
        <v>120</v>
      </c>
      <c r="P3756" s="6">
        <f t="shared" si="233"/>
        <v>111.11111111111111</v>
      </c>
      <c r="Q3756" t="s">
        <v>8317</v>
      </c>
      <c r="R3756" s="10" t="s">
        <v>8359</v>
      </c>
      <c r="S3756" s="14">
        <f t="shared" si="234"/>
        <v>41846.207638888889</v>
      </c>
      <c r="T3756" s="14">
        <f t="shared" si="235"/>
        <v>41808.881215277775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2"/>
        <v>129.63636363636363</v>
      </c>
      <c r="P3757" s="6">
        <f t="shared" si="233"/>
        <v>25.464285714285715</v>
      </c>
      <c r="Q3757" t="s">
        <v>8317</v>
      </c>
      <c r="R3757" s="10" t="s">
        <v>8359</v>
      </c>
      <c r="S3757" s="14">
        <f t="shared" si="234"/>
        <v>42475.866979166662</v>
      </c>
      <c r="T3757" s="14">
        <f t="shared" si="235"/>
        <v>42445.866979166662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2"/>
        <v>101.11111111111111</v>
      </c>
      <c r="P3758" s="6">
        <f t="shared" si="233"/>
        <v>267.64705882352939</v>
      </c>
      <c r="Q3758" t="s">
        <v>8317</v>
      </c>
      <c r="R3758" s="10" t="s">
        <v>8359</v>
      </c>
      <c r="S3758" s="14">
        <f t="shared" si="234"/>
        <v>41801.814791666664</v>
      </c>
      <c r="T3758" s="14">
        <f t="shared" si="235"/>
        <v>41771.814791666664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2"/>
        <v>108.51428571428572</v>
      </c>
      <c r="P3759" s="6">
        <f t="shared" si="233"/>
        <v>75.959999999999994</v>
      </c>
      <c r="Q3759" t="s">
        <v>8317</v>
      </c>
      <c r="R3759" s="10" t="s">
        <v>8359</v>
      </c>
      <c r="S3759" s="14">
        <f t="shared" si="234"/>
        <v>41974.850868055553</v>
      </c>
      <c r="T3759" s="14">
        <f t="shared" si="235"/>
        <v>41954.850868055553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2"/>
        <v>102.33333333333334</v>
      </c>
      <c r="P3760" s="6">
        <f t="shared" si="233"/>
        <v>59.03846153846154</v>
      </c>
      <c r="Q3760" t="s">
        <v>8317</v>
      </c>
      <c r="R3760" s="10" t="s">
        <v>8359</v>
      </c>
      <c r="S3760" s="14">
        <f t="shared" si="234"/>
        <v>41778.208333333336</v>
      </c>
      <c r="T3760" s="14">
        <f t="shared" si="235"/>
        <v>41747.471504629626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2"/>
        <v>110.24425000000002</v>
      </c>
      <c r="P3761" s="6">
        <f t="shared" si="233"/>
        <v>50.111022727272733</v>
      </c>
      <c r="Q3761" t="s">
        <v>8317</v>
      </c>
      <c r="R3761" s="10" t="s">
        <v>8359</v>
      </c>
      <c r="S3761" s="14">
        <f t="shared" si="234"/>
        <v>42242.108252314814</v>
      </c>
      <c r="T3761" s="14">
        <f t="shared" si="235"/>
        <v>42182.108252314814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2"/>
        <v>101.0154</v>
      </c>
      <c r="P3762" s="6">
        <f t="shared" si="233"/>
        <v>55.502967032967035</v>
      </c>
      <c r="Q3762" t="s">
        <v>8317</v>
      </c>
      <c r="R3762" s="10" t="s">
        <v>8359</v>
      </c>
      <c r="S3762" s="14">
        <f t="shared" si="234"/>
        <v>41764.525300925925</v>
      </c>
      <c r="T3762" s="14">
        <f t="shared" si="235"/>
        <v>41739.525300925925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2"/>
        <v>100</v>
      </c>
      <c r="P3763" s="6">
        <f t="shared" si="233"/>
        <v>166.66666666666666</v>
      </c>
      <c r="Q3763" t="s">
        <v>8317</v>
      </c>
      <c r="R3763" s="10" t="s">
        <v>8359</v>
      </c>
      <c r="S3763" s="14">
        <f t="shared" si="234"/>
        <v>42226.958333333328</v>
      </c>
      <c r="T3763" s="14">
        <f t="shared" si="235"/>
        <v>42173.466863425929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2"/>
        <v>106.24</v>
      </c>
      <c r="P3764" s="6">
        <f t="shared" si="233"/>
        <v>47.428571428571431</v>
      </c>
      <c r="Q3764" t="s">
        <v>8317</v>
      </c>
      <c r="R3764" s="10" t="s">
        <v>8359</v>
      </c>
      <c r="S3764" s="14">
        <f t="shared" si="234"/>
        <v>42218.813530092593</v>
      </c>
      <c r="T3764" s="14">
        <f t="shared" si="235"/>
        <v>42193.813530092593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2"/>
        <v>100</v>
      </c>
      <c r="P3765" s="6">
        <f t="shared" si="233"/>
        <v>64.935064935064929</v>
      </c>
      <c r="Q3765" t="s">
        <v>8317</v>
      </c>
      <c r="R3765" s="10" t="s">
        <v>8359</v>
      </c>
      <c r="S3765" s="14">
        <f t="shared" si="234"/>
        <v>42095.708634259259</v>
      </c>
      <c r="T3765" s="14">
        <f t="shared" si="235"/>
        <v>42065.750300925924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2"/>
        <v>100</v>
      </c>
      <c r="P3766" s="6">
        <f t="shared" si="233"/>
        <v>55.555555555555557</v>
      </c>
      <c r="Q3766" t="s">
        <v>8317</v>
      </c>
      <c r="R3766" s="10" t="s">
        <v>8359</v>
      </c>
      <c r="S3766" s="14">
        <f t="shared" si="234"/>
        <v>42519.024999999994</v>
      </c>
      <c r="T3766" s="14">
        <f t="shared" si="235"/>
        <v>42499.842962962968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2"/>
        <v>113.45714285714286</v>
      </c>
      <c r="P3767" s="6">
        <f t="shared" si="233"/>
        <v>74.224299065420567</v>
      </c>
      <c r="Q3767" t="s">
        <v>8317</v>
      </c>
      <c r="R3767" s="10" t="s">
        <v>8359</v>
      </c>
      <c r="S3767" s="14">
        <f t="shared" si="234"/>
        <v>41850.776412037041</v>
      </c>
      <c r="T3767" s="14">
        <f t="shared" si="235"/>
        <v>41820.776412037041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2"/>
        <v>102.65010000000001</v>
      </c>
      <c r="P3768" s="6">
        <f t="shared" si="233"/>
        <v>106.9271875</v>
      </c>
      <c r="Q3768" t="s">
        <v>8317</v>
      </c>
      <c r="R3768" s="10" t="s">
        <v>8359</v>
      </c>
      <c r="S3768" s="14">
        <f t="shared" si="234"/>
        <v>41823.167187500003</v>
      </c>
      <c r="T3768" s="14">
        <f t="shared" si="235"/>
        <v>41788.167187500003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2"/>
        <v>116.75</v>
      </c>
      <c r="P3769" s="6">
        <f t="shared" si="233"/>
        <v>41.696428571428569</v>
      </c>
      <c r="Q3769" t="s">
        <v>8317</v>
      </c>
      <c r="R3769" s="10" t="s">
        <v>8359</v>
      </c>
      <c r="S3769" s="14">
        <f t="shared" si="234"/>
        <v>42064.207638888889</v>
      </c>
      <c r="T3769" s="14">
        <f t="shared" si="235"/>
        <v>42050.019641203704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2"/>
        <v>107.65274999999998</v>
      </c>
      <c r="P3770" s="6">
        <f t="shared" si="233"/>
        <v>74.243275862068955</v>
      </c>
      <c r="Q3770" t="s">
        <v>8317</v>
      </c>
      <c r="R3770" s="10" t="s">
        <v>8359</v>
      </c>
      <c r="S3770" s="14">
        <f t="shared" si="234"/>
        <v>41802.727893518517</v>
      </c>
      <c r="T3770" s="14">
        <f t="shared" si="235"/>
        <v>41772.727893518517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2"/>
        <v>100</v>
      </c>
      <c r="P3771" s="6">
        <f t="shared" si="233"/>
        <v>73.333333333333329</v>
      </c>
      <c r="Q3771" t="s">
        <v>8317</v>
      </c>
      <c r="R3771" s="10" t="s">
        <v>8359</v>
      </c>
      <c r="S3771" s="14">
        <f t="shared" si="234"/>
        <v>42475.598136574074</v>
      </c>
      <c r="T3771" s="14">
        <f t="shared" si="235"/>
        <v>42445.598136574074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2"/>
        <v>100</v>
      </c>
      <c r="P3772" s="6">
        <f t="shared" si="233"/>
        <v>100</v>
      </c>
      <c r="Q3772" t="s">
        <v>8317</v>
      </c>
      <c r="R3772" s="10" t="s">
        <v>8359</v>
      </c>
      <c r="S3772" s="14">
        <f t="shared" si="234"/>
        <v>42168.930671296301</v>
      </c>
      <c r="T3772" s="14">
        <f t="shared" si="235"/>
        <v>42138.930671296301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2"/>
        <v>146</v>
      </c>
      <c r="P3773" s="6">
        <f t="shared" si="233"/>
        <v>38.421052631578945</v>
      </c>
      <c r="Q3773" t="s">
        <v>8317</v>
      </c>
      <c r="R3773" s="10" t="s">
        <v>8359</v>
      </c>
      <c r="S3773" s="14">
        <f t="shared" si="234"/>
        <v>42508</v>
      </c>
      <c r="T3773" s="14">
        <f t="shared" si="235"/>
        <v>42493.857083333336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2"/>
        <v>110.2</v>
      </c>
      <c r="P3774" s="6">
        <f t="shared" si="233"/>
        <v>166.96969696969697</v>
      </c>
      <c r="Q3774" t="s">
        <v>8317</v>
      </c>
      <c r="R3774" s="10" t="s">
        <v>8359</v>
      </c>
      <c r="S3774" s="14">
        <f t="shared" si="234"/>
        <v>42703.25</v>
      </c>
      <c r="T3774" s="14">
        <f t="shared" si="235"/>
        <v>42682.616967592592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2"/>
        <v>108.2</v>
      </c>
      <c r="P3775" s="6">
        <f t="shared" si="233"/>
        <v>94.912280701754383</v>
      </c>
      <c r="Q3775" t="s">
        <v>8317</v>
      </c>
      <c r="R3775" s="10" t="s">
        <v>8359</v>
      </c>
      <c r="S3775" s="14">
        <f t="shared" si="234"/>
        <v>42689.088888888888</v>
      </c>
      <c r="T3775" s="14">
        <f t="shared" si="235"/>
        <v>42656.005173611105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2"/>
        <v>100</v>
      </c>
      <c r="P3776" s="6">
        <f t="shared" si="233"/>
        <v>100</v>
      </c>
      <c r="Q3776" t="s">
        <v>8317</v>
      </c>
      <c r="R3776" s="10" t="s">
        <v>8359</v>
      </c>
      <c r="S3776" s="14">
        <f t="shared" si="234"/>
        <v>42103.792303240742</v>
      </c>
      <c r="T3776" s="14">
        <f t="shared" si="235"/>
        <v>42087.792303240742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2"/>
        <v>100.25</v>
      </c>
      <c r="P3777" s="6">
        <f t="shared" si="233"/>
        <v>143.21428571428572</v>
      </c>
      <c r="Q3777" t="s">
        <v>8317</v>
      </c>
      <c r="R3777" s="10" t="s">
        <v>8359</v>
      </c>
      <c r="S3777" s="14">
        <f t="shared" si="234"/>
        <v>42103.166666666672</v>
      </c>
      <c r="T3777" s="14">
        <f t="shared" si="235"/>
        <v>42075.942627314813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ref="O3778:O3841" si="236">E3778/D3778*100</f>
        <v>106.71250000000001</v>
      </c>
      <c r="P3778" s="6">
        <f t="shared" ref="P3778:P3841" si="237">AVERAGE(E3778/L3778)</f>
        <v>90.819148936170208</v>
      </c>
      <c r="Q3778" t="s">
        <v>8317</v>
      </c>
      <c r="R3778" s="10" t="s">
        <v>8359</v>
      </c>
      <c r="S3778" s="14">
        <f t="shared" ref="S3778:S3841" si="238">(((I3778/60)/60)/24)+DATE(1970,1,1)</f>
        <v>41852.041666666664</v>
      </c>
      <c r="T3778" s="14">
        <f t="shared" ref="T3778:T3841" si="239">(((J3778/60)/60)/24)+DATE(1970,1,1)</f>
        <v>41814.367800925924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si="236"/>
        <v>143.19999999999999</v>
      </c>
      <c r="P3779" s="6">
        <f t="shared" si="237"/>
        <v>48.542372881355931</v>
      </c>
      <c r="Q3779" t="s">
        <v>8317</v>
      </c>
      <c r="R3779" s="10" t="s">
        <v>8359</v>
      </c>
      <c r="S3779" s="14">
        <f t="shared" si="238"/>
        <v>41909.166666666664</v>
      </c>
      <c r="T3779" s="14">
        <f t="shared" si="239"/>
        <v>41887.111354166671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6"/>
        <v>105.04166666666667</v>
      </c>
      <c r="P3780" s="6">
        <f t="shared" si="237"/>
        <v>70.027777777777771</v>
      </c>
      <c r="Q3780" t="s">
        <v>8317</v>
      </c>
      <c r="R3780" s="10" t="s">
        <v>8359</v>
      </c>
      <c r="S3780" s="14">
        <f t="shared" si="238"/>
        <v>42049.819212962961</v>
      </c>
      <c r="T3780" s="14">
        <f t="shared" si="239"/>
        <v>41989.819212962961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6"/>
        <v>103.98</v>
      </c>
      <c r="P3781" s="6">
        <f t="shared" si="237"/>
        <v>135.62608695652173</v>
      </c>
      <c r="Q3781" t="s">
        <v>8317</v>
      </c>
      <c r="R3781" s="10" t="s">
        <v>8359</v>
      </c>
      <c r="S3781" s="14">
        <f t="shared" si="238"/>
        <v>42455.693750000006</v>
      </c>
      <c r="T3781" s="14">
        <f t="shared" si="239"/>
        <v>42425.735416666663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6"/>
        <v>120</v>
      </c>
      <c r="P3782" s="6">
        <f t="shared" si="237"/>
        <v>100</v>
      </c>
      <c r="Q3782" t="s">
        <v>8317</v>
      </c>
      <c r="R3782" s="10" t="s">
        <v>8359</v>
      </c>
      <c r="S3782" s="14">
        <f t="shared" si="238"/>
        <v>42198.837499999994</v>
      </c>
      <c r="T3782" s="14">
        <f t="shared" si="239"/>
        <v>42166.219733796301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6"/>
        <v>109.66666666666667</v>
      </c>
      <c r="P3783" s="6">
        <f t="shared" si="237"/>
        <v>94.90384615384616</v>
      </c>
      <c r="Q3783" t="s">
        <v>8317</v>
      </c>
      <c r="R3783" s="10" t="s">
        <v>8359</v>
      </c>
      <c r="S3783" s="14">
        <f t="shared" si="238"/>
        <v>41890.882928240739</v>
      </c>
      <c r="T3783" s="14">
        <f t="shared" si="239"/>
        <v>41865.882928240739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6"/>
        <v>101.75</v>
      </c>
      <c r="P3784" s="6">
        <f t="shared" si="237"/>
        <v>75.370370370370367</v>
      </c>
      <c r="Q3784" t="s">
        <v>8317</v>
      </c>
      <c r="R3784" s="10" t="s">
        <v>8359</v>
      </c>
      <c r="S3784" s="14">
        <f t="shared" si="238"/>
        <v>42575.958333333328</v>
      </c>
      <c r="T3784" s="14">
        <f t="shared" si="239"/>
        <v>42546.862233796302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6"/>
        <v>128.91666666666666</v>
      </c>
      <c r="P3785" s="6">
        <f t="shared" si="237"/>
        <v>64.458333333333329</v>
      </c>
      <c r="Q3785" t="s">
        <v>8317</v>
      </c>
      <c r="R3785" s="10" t="s">
        <v>8359</v>
      </c>
      <c r="S3785" s="14">
        <f t="shared" si="238"/>
        <v>42444.666666666672</v>
      </c>
      <c r="T3785" s="14">
        <f t="shared" si="239"/>
        <v>42420.140277777777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6"/>
        <v>114.99999999999999</v>
      </c>
      <c r="P3786" s="6">
        <f t="shared" si="237"/>
        <v>115</v>
      </c>
      <c r="Q3786" t="s">
        <v>8317</v>
      </c>
      <c r="R3786" s="10" t="s">
        <v>8359</v>
      </c>
      <c r="S3786" s="14">
        <f t="shared" si="238"/>
        <v>42561.980694444443</v>
      </c>
      <c r="T3786" s="14">
        <f t="shared" si="239"/>
        <v>42531.980694444443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6"/>
        <v>150.75</v>
      </c>
      <c r="P3787" s="6">
        <f t="shared" si="237"/>
        <v>100.5</v>
      </c>
      <c r="Q3787" t="s">
        <v>8317</v>
      </c>
      <c r="R3787" s="10" t="s">
        <v>8359</v>
      </c>
      <c r="S3787" s="14">
        <f t="shared" si="238"/>
        <v>42584.418749999997</v>
      </c>
      <c r="T3787" s="14">
        <f t="shared" si="239"/>
        <v>42548.63853009259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6"/>
        <v>110.96666666666665</v>
      </c>
      <c r="P3788" s="6">
        <f t="shared" si="237"/>
        <v>93.774647887323937</v>
      </c>
      <c r="Q3788" t="s">
        <v>8317</v>
      </c>
      <c r="R3788" s="10" t="s">
        <v>8359</v>
      </c>
      <c r="S3788" s="14">
        <f t="shared" si="238"/>
        <v>42517.037905092591</v>
      </c>
      <c r="T3788" s="14">
        <f t="shared" si="239"/>
        <v>42487.037905092591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6"/>
        <v>100.28571428571429</v>
      </c>
      <c r="P3789" s="6">
        <f t="shared" si="237"/>
        <v>35.1</v>
      </c>
      <c r="Q3789" t="s">
        <v>8317</v>
      </c>
      <c r="R3789" s="10" t="s">
        <v>8359</v>
      </c>
      <c r="S3789" s="14">
        <f t="shared" si="238"/>
        <v>42196.165972222225</v>
      </c>
      <c r="T3789" s="14">
        <f t="shared" si="239"/>
        <v>42167.534791666665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6"/>
        <v>0.66666666666666674</v>
      </c>
      <c r="P3790" s="6">
        <f t="shared" si="237"/>
        <v>500</v>
      </c>
      <c r="Q3790" t="s">
        <v>8317</v>
      </c>
      <c r="R3790" s="10" t="s">
        <v>8359</v>
      </c>
      <c r="S3790" s="14">
        <f t="shared" si="238"/>
        <v>42361.679166666669</v>
      </c>
      <c r="T3790" s="14">
        <f t="shared" si="239"/>
        <v>42333.695821759262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6"/>
        <v>3.267605633802817</v>
      </c>
      <c r="P3791" s="6">
        <f t="shared" si="237"/>
        <v>29</v>
      </c>
      <c r="Q3791" t="s">
        <v>8317</v>
      </c>
      <c r="R3791" s="10" t="s">
        <v>8359</v>
      </c>
      <c r="S3791" s="14">
        <f t="shared" si="238"/>
        <v>42170.798819444448</v>
      </c>
      <c r="T3791" s="14">
        <f t="shared" si="239"/>
        <v>42138.798819444448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6"/>
        <v>0</v>
      </c>
      <c r="P3792" s="6" t="e">
        <f t="shared" si="237"/>
        <v>#DIV/0!</v>
      </c>
      <c r="Q3792" t="s">
        <v>8317</v>
      </c>
      <c r="R3792" s="10" t="s">
        <v>8359</v>
      </c>
      <c r="S3792" s="14">
        <f t="shared" si="238"/>
        <v>42696.708599537036</v>
      </c>
      <c r="T3792" s="14">
        <f t="shared" si="239"/>
        <v>42666.666932870372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6"/>
        <v>0</v>
      </c>
      <c r="P3793" s="6" t="e">
        <f t="shared" si="237"/>
        <v>#DIV/0!</v>
      </c>
      <c r="Q3793" t="s">
        <v>8317</v>
      </c>
      <c r="R3793" s="10" t="s">
        <v>8359</v>
      </c>
      <c r="S3793" s="14">
        <f t="shared" si="238"/>
        <v>41826.692037037035</v>
      </c>
      <c r="T3793" s="14">
        <f t="shared" si="239"/>
        <v>41766.692037037035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6"/>
        <v>0.27999999999999997</v>
      </c>
      <c r="P3794" s="6">
        <f t="shared" si="237"/>
        <v>17.5</v>
      </c>
      <c r="Q3794" t="s">
        <v>8317</v>
      </c>
      <c r="R3794" s="10" t="s">
        <v>8359</v>
      </c>
      <c r="S3794" s="14">
        <f t="shared" si="238"/>
        <v>42200.447013888886</v>
      </c>
      <c r="T3794" s="14">
        <f t="shared" si="239"/>
        <v>42170.447013888886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6"/>
        <v>59.657142857142851</v>
      </c>
      <c r="P3795" s="6">
        <f t="shared" si="237"/>
        <v>174</v>
      </c>
      <c r="Q3795" t="s">
        <v>8317</v>
      </c>
      <c r="R3795" s="10" t="s">
        <v>8359</v>
      </c>
      <c r="S3795" s="14">
        <f t="shared" si="238"/>
        <v>41989.938993055555</v>
      </c>
      <c r="T3795" s="14">
        <f t="shared" si="239"/>
        <v>41968.938993055555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6"/>
        <v>1</v>
      </c>
      <c r="P3796" s="6">
        <f t="shared" si="237"/>
        <v>50</v>
      </c>
      <c r="Q3796" t="s">
        <v>8317</v>
      </c>
      <c r="R3796" s="10" t="s">
        <v>8359</v>
      </c>
      <c r="S3796" s="14">
        <f t="shared" si="238"/>
        <v>42162.58048611111</v>
      </c>
      <c r="T3796" s="14">
        <f t="shared" si="239"/>
        <v>42132.58048611111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6"/>
        <v>1.6666666666666667</v>
      </c>
      <c r="P3797" s="6">
        <f t="shared" si="237"/>
        <v>5</v>
      </c>
      <c r="Q3797" t="s">
        <v>8317</v>
      </c>
      <c r="R3797" s="10" t="s">
        <v>8359</v>
      </c>
      <c r="S3797" s="14">
        <f t="shared" si="238"/>
        <v>42244.9375</v>
      </c>
      <c r="T3797" s="14">
        <f t="shared" si="239"/>
        <v>42201.436226851853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6"/>
        <v>4.4444444444444444E-3</v>
      </c>
      <c r="P3798" s="6">
        <f t="shared" si="237"/>
        <v>1</v>
      </c>
      <c r="Q3798" t="s">
        <v>8317</v>
      </c>
      <c r="R3798" s="10" t="s">
        <v>8359</v>
      </c>
      <c r="S3798" s="14">
        <f t="shared" si="238"/>
        <v>42749.029583333337</v>
      </c>
      <c r="T3798" s="14">
        <f t="shared" si="239"/>
        <v>42689.029583333337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6"/>
        <v>89.666666666666657</v>
      </c>
      <c r="P3799" s="6">
        <f t="shared" si="237"/>
        <v>145.40540540540542</v>
      </c>
      <c r="Q3799" t="s">
        <v>8317</v>
      </c>
      <c r="R3799" s="10" t="s">
        <v>8359</v>
      </c>
      <c r="S3799" s="14">
        <f t="shared" si="238"/>
        <v>42114.881539351853</v>
      </c>
      <c r="T3799" s="14">
        <f t="shared" si="239"/>
        <v>42084.881539351853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6"/>
        <v>1.4642857142857144</v>
      </c>
      <c r="P3800" s="6">
        <f t="shared" si="237"/>
        <v>205</v>
      </c>
      <c r="Q3800" t="s">
        <v>8317</v>
      </c>
      <c r="R3800" s="10" t="s">
        <v>8359</v>
      </c>
      <c r="S3800" s="14">
        <f t="shared" si="238"/>
        <v>41861.722777777781</v>
      </c>
      <c r="T3800" s="14">
        <f t="shared" si="239"/>
        <v>41831.722777777781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6"/>
        <v>4.0199999999999996</v>
      </c>
      <c r="P3801" s="6">
        <f t="shared" si="237"/>
        <v>100.5</v>
      </c>
      <c r="Q3801" t="s">
        <v>8317</v>
      </c>
      <c r="R3801" s="10" t="s">
        <v>8359</v>
      </c>
      <c r="S3801" s="14">
        <f t="shared" si="238"/>
        <v>42440.93105324074</v>
      </c>
      <c r="T3801" s="14">
        <f t="shared" si="239"/>
        <v>42410.93105324074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6"/>
        <v>4.004545454545454</v>
      </c>
      <c r="P3802" s="6">
        <f t="shared" si="237"/>
        <v>55.0625</v>
      </c>
      <c r="Q3802" t="s">
        <v>8317</v>
      </c>
      <c r="R3802" s="10" t="s">
        <v>8359</v>
      </c>
      <c r="S3802" s="14">
        <f t="shared" si="238"/>
        <v>42015.207638888889</v>
      </c>
      <c r="T3802" s="14">
        <f t="shared" si="239"/>
        <v>41982.737071759257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6"/>
        <v>8.52</v>
      </c>
      <c r="P3803" s="6">
        <f t="shared" si="237"/>
        <v>47.333333333333336</v>
      </c>
      <c r="Q3803" t="s">
        <v>8317</v>
      </c>
      <c r="R3803" s="10" t="s">
        <v>8359</v>
      </c>
      <c r="S3803" s="14">
        <f t="shared" si="238"/>
        <v>42006.676111111112</v>
      </c>
      <c r="T3803" s="14">
        <f t="shared" si="239"/>
        <v>41975.676111111112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6"/>
        <v>0</v>
      </c>
      <c r="P3804" s="6" t="e">
        <f t="shared" si="237"/>
        <v>#DIV/0!</v>
      </c>
      <c r="Q3804" t="s">
        <v>8317</v>
      </c>
      <c r="R3804" s="10" t="s">
        <v>8359</v>
      </c>
      <c r="S3804" s="14">
        <f t="shared" si="238"/>
        <v>42299.126226851848</v>
      </c>
      <c r="T3804" s="14">
        <f t="shared" si="239"/>
        <v>42269.126226851848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6"/>
        <v>19.650000000000002</v>
      </c>
      <c r="P3805" s="6">
        <f t="shared" si="237"/>
        <v>58.95</v>
      </c>
      <c r="Q3805" t="s">
        <v>8317</v>
      </c>
      <c r="R3805" s="10" t="s">
        <v>8359</v>
      </c>
      <c r="S3805" s="14">
        <f t="shared" si="238"/>
        <v>42433.971851851849</v>
      </c>
      <c r="T3805" s="14">
        <f t="shared" si="239"/>
        <v>42403.971851851849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6"/>
        <v>0</v>
      </c>
      <c r="P3806" s="6" t="e">
        <f t="shared" si="237"/>
        <v>#DIV/0!</v>
      </c>
      <c r="Q3806" t="s">
        <v>8317</v>
      </c>
      <c r="R3806" s="10" t="s">
        <v>8359</v>
      </c>
      <c r="S3806" s="14">
        <f t="shared" si="238"/>
        <v>42582.291666666672</v>
      </c>
      <c r="T3806" s="14">
        <f t="shared" si="239"/>
        <v>42527.00953703704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6"/>
        <v>2E-3</v>
      </c>
      <c r="P3807" s="6">
        <f t="shared" si="237"/>
        <v>1.5</v>
      </c>
      <c r="Q3807" t="s">
        <v>8317</v>
      </c>
      <c r="R3807" s="10" t="s">
        <v>8359</v>
      </c>
      <c r="S3807" s="14">
        <f t="shared" si="238"/>
        <v>41909.887037037035</v>
      </c>
      <c r="T3807" s="14">
        <f t="shared" si="239"/>
        <v>41849.887037037035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6"/>
        <v>6.6666666666666666E-2</v>
      </c>
      <c r="P3808" s="6">
        <f t="shared" si="237"/>
        <v>5</v>
      </c>
      <c r="Q3808" t="s">
        <v>8317</v>
      </c>
      <c r="R3808" s="10" t="s">
        <v>8359</v>
      </c>
      <c r="S3808" s="14">
        <f t="shared" si="238"/>
        <v>41819.259039351848</v>
      </c>
      <c r="T3808" s="14">
        <f t="shared" si="239"/>
        <v>41799.259039351848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6"/>
        <v>30.333333333333336</v>
      </c>
      <c r="P3809" s="6">
        <f t="shared" si="237"/>
        <v>50.555555555555557</v>
      </c>
      <c r="Q3809" t="s">
        <v>8317</v>
      </c>
      <c r="R3809" s="10" t="s">
        <v>8359</v>
      </c>
      <c r="S3809" s="14">
        <f t="shared" si="238"/>
        <v>42097.909016203703</v>
      </c>
      <c r="T3809" s="14">
        <f t="shared" si="239"/>
        <v>42090.909016203703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6"/>
        <v>100</v>
      </c>
      <c r="P3810" s="6">
        <f t="shared" si="237"/>
        <v>41.666666666666664</v>
      </c>
      <c r="Q3810" t="s">
        <v>8317</v>
      </c>
      <c r="R3810" s="10" t="s">
        <v>8318</v>
      </c>
      <c r="S3810" s="14">
        <f t="shared" si="238"/>
        <v>42119.412256944444</v>
      </c>
      <c r="T3810" s="14">
        <f t="shared" si="239"/>
        <v>42059.453923611116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6"/>
        <v>101.25</v>
      </c>
      <c r="P3811" s="6">
        <f t="shared" si="237"/>
        <v>53.289473684210527</v>
      </c>
      <c r="Q3811" t="s">
        <v>8317</v>
      </c>
      <c r="R3811" s="10" t="s">
        <v>8318</v>
      </c>
      <c r="S3811" s="14">
        <f t="shared" si="238"/>
        <v>41850.958333333336</v>
      </c>
      <c r="T3811" s="14">
        <f t="shared" si="239"/>
        <v>41800.526701388888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6"/>
        <v>121.73333333333333</v>
      </c>
      <c r="P3812" s="6">
        <f t="shared" si="237"/>
        <v>70.230769230769226</v>
      </c>
      <c r="Q3812" t="s">
        <v>8317</v>
      </c>
      <c r="R3812" s="10" t="s">
        <v>8318</v>
      </c>
      <c r="S3812" s="14">
        <f t="shared" si="238"/>
        <v>42084.807384259257</v>
      </c>
      <c r="T3812" s="14">
        <f t="shared" si="239"/>
        <v>42054.849050925928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6"/>
        <v>330</v>
      </c>
      <c r="P3813" s="6">
        <f t="shared" si="237"/>
        <v>43.421052631578945</v>
      </c>
      <c r="Q3813" t="s">
        <v>8317</v>
      </c>
      <c r="R3813" s="10" t="s">
        <v>8318</v>
      </c>
      <c r="S3813" s="14">
        <f t="shared" si="238"/>
        <v>42521.458333333328</v>
      </c>
      <c r="T3813" s="14">
        <f t="shared" si="239"/>
        <v>42487.62700231481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6"/>
        <v>109.55</v>
      </c>
      <c r="P3814" s="6">
        <f t="shared" si="237"/>
        <v>199.18181818181819</v>
      </c>
      <c r="Q3814" t="s">
        <v>8317</v>
      </c>
      <c r="R3814" s="10" t="s">
        <v>8318</v>
      </c>
      <c r="S3814" s="14">
        <f t="shared" si="238"/>
        <v>42156.165972222225</v>
      </c>
      <c r="T3814" s="14">
        <f t="shared" si="239"/>
        <v>42109.751250000001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6"/>
        <v>100.95190476190474</v>
      </c>
      <c r="P3815" s="6">
        <f t="shared" si="237"/>
        <v>78.518148148148143</v>
      </c>
      <c r="Q3815" t="s">
        <v>8317</v>
      </c>
      <c r="R3815" s="10" t="s">
        <v>8318</v>
      </c>
      <c r="S3815" s="14">
        <f t="shared" si="238"/>
        <v>42535.904861111107</v>
      </c>
      <c r="T3815" s="14">
        <f t="shared" si="239"/>
        <v>42497.275706018518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6"/>
        <v>140.13333333333333</v>
      </c>
      <c r="P3816" s="6">
        <f t="shared" si="237"/>
        <v>61.823529411764703</v>
      </c>
      <c r="Q3816" t="s">
        <v>8317</v>
      </c>
      <c r="R3816" s="10" t="s">
        <v>8318</v>
      </c>
      <c r="S3816" s="14">
        <f t="shared" si="238"/>
        <v>42095.165972222225</v>
      </c>
      <c r="T3816" s="14">
        <f t="shared" si="239"/>
        <v>42058.904074074075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6"/>
        <v>100.001</v>
      </c>
      <c r="P3817" s="6">
        <f t="shared" si="237"/>
        <v>50.000500000000002</v>
      </c>
      <c r="Q3817" t="s">
        <v>8317</v>
      </c>
      <c r="R3817" s="10" t="s">
        <v>8318</v>
      </c>
      <c r="S3817" s="14">
        <f t="shared" si="238"/>
        <v>42236.958333333328</v>
      </c>
      <c r="T3817" s="14">
        <f t="shared" si="239"/>
        <v>42207.259918981479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6"/>
        <v>119.238</v>
      </c>
      <c r="P3818" s="6">
        <f t="shared" si="237"/>
        <v>48.339729729729726</v>
      </c>
      <c r="Q3818" t="s">
        <v>8317</v>
      </c>
      <c r="R3818" s="10" t="s">
        <v>8318</v>
      </c>
      <c r="S3818" s="14">
        <f t="shared" si="238"/>
        <v>41837.690081018518</v>
      </c>
      <c r="T3818" s="14">
        <f t="shared" si="239"/>
        <v>41807.690081018518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6"/>
        <v>107.25</v>
      </c>
      <c r="P3819" s="6">
        <f t="shared" si="237"/>
        <v>107.25</v>
      </c>
      <c r="Q3819" t="s">
        <v>8317</v>
      </c>
      <c r="R3819" s="10" t="s">
        <v>8318</v>
      </c>
      <c r="S3819" s="14">
        <f t="shared" si="238"/>
        <v>42301.165972222225</v>
      </c>
      <c r="T3819" s="14">
        <f t="shared" si="239"/>
        <v>42284.69694444444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6"/>
        <v>227.99999999999997</v>
      </c>
      <c r="P3820" s="6">
        <f t="shared" si="237"/>
        <v>57</v>
      </c>
      <c r="Q3820" t="s">
        <v>8317</v>
      </c>
      <c r="R3820" s="10" t="s">
        <v>8318</v>
      </c>
      <c r="S3820" s="14">
        <f t="shared" si="238"/>
        <v>42075.800717592589</v>
      </c>
      <c r="T3820" s="14">
        <f t="shared" si="239"/>
        <v>42045.84238425926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6"/>
        <v>106.4</v>
      </c>
      <c r="P3821" s="6">
        <f t="shared" si="237"/>
        <v>40.92307692307692</v>
      </c>
      <c r="Q3821" t="s">
        <v>8317</v>
      </c>
      <c r="R3821" s="10" t="s">
        <v>8318</v>
      </c>
      <c r="S3821" s="14">
        <f t="shared" si="238"/>
        <v>42202.876388888893</v>
      </c>
      <c r="T3821" s="14">
        <f t="shared" si="239"/>
        <v>42184.209537037037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6"/>
        <v>143.33333333333334</v>
      </c>
      <c r="P3822" s="6">
        <f t="shared" si="237"/>
        <v>21.5</v>
      </c>
      <c r="Q3822" t="s">
        <v>8317</v>
      </c>
      <c r="R3822" s="10" t="s">
        <v>8318</v>
      </c>
      <c r="S3822" s="14">
        <f t="shared" si="238"/>
        <v>42190.651817129634</v>
      </c>
      <c r="T3822" s="14">
        <f t="shared" si="239"/>
        <v>42160.651817129634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6"/>
        <v>104.54285714285714</v>
      </c>
      <c r="P3823" s="6">
        <f t="shared" si="237"/>
        <v>79.543478260869563</v>
      </c>
      <c r="Q3823" t="s">
        <v>8317</v>
      </c>
      <c r="R3823" s="10" t="s">
        <v>8318</v>
      </c>
      <c r="S3823" s="14">
        <f t="shared" si="238"/>
        <v>42373.180636574078</v>
      </c>
      <c r="T3823" s="14">
        <f t="shared" si="239"/>
        <v>42341.180636574078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6"/>
        <v>110.02000000000001</v>
      </c>
      <c r="P3824" s="6">
        <f t="shared" si="237"/>
        <v>72.381578947368425</v>
      </c>
      <c r="Q3824" t="s">
        <v>8317</v>
      </c>
      <c r="R3824" s="10" t="s">
        <v>8318</v>
      </c>
      <c r="S3824" s="14">
        <f t="shared" si="238"/>
        <v>42388.957638888889</v>
      </c>
      <c r="T3824" s="14">
        <f t="shared" si="239"/>
        <v>42329.838159722218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6"/>
        <v>106</v>
      </c>
      <c r="P3825" s="6">
        <f t="shared" si="237"/>
        <v>64.634146341463421</v>
      </c>
      <c r="Q3825" t="s">
        <v>8317</v>
      </c>
      <c r="R3825" s="10" t="s">
        <v>8318</v>
      </c>
      <c r="S3825" s="14">
        <f t="shared" si="238"/>
        <v>42205.165972222225</v>
      </c>
      <c r="T3825" s="14">
        <f t="shared" si="239"/>
        <v>42170.910231481481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6"/>
        <v>108</v>
      </c>
      <c r="P3826" s="6">
        <f t="shared" si="237"/>
        <v>38.571428571428569</v>
      </c>
      <c r="Q3826" t="s">
        <v>8317</v>
      </c>
      <c r="R3826" s="10" t="s">
        <v>8318</v>
      </c>
      <c r="S3826" s="14">
        <f t="shared" si="238"/>
        <v>42583.570138888885</v>
      </c>
      <c r="T3826" s="14">
        <f t="shared" si="239"/>
        <v>42571.626192129625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6"/>
        <v>105.42</v>
      </c>
      <c r="P3827" s="6">
        <f t="shared" si="237"/>
        <v>107.57142857142857</v>
      </c>
      <c r="Q3827" t="s">
        <v>8317</v>
      </c>
      <c r="R3827" s="10" t="s">
        <v>8318</v>
      </c>
      <c r="S3827" s="14">
        <f t="shared" si="238"/>
        <v>42172.069606481484</v>
      </c>
      <c r="T3827" s="14">
        <f t="shared" si="239"/>
        <v>42151.069606481484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6"/>
        <v>119.16666666666667</v>
      </c>
      <c r="P3828" s="6">
        <f t="shared" si="237"/>
        <v>27.5</v>
      </c>
      <c r="Q3828" t="s">
        <v>8317</v>
      </c>
      <c r="R3828" s="10" t="s">
        <v>8318</v>
      </c>
      <c r="S3828" s="14">
        <f t="shared" si="238"/>
        <v>42131.423541666663</v>
      </c>
      <c r="T3828" s="14">
        <f t="shared" si="239"/>
        <v>42101.423541666663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6"/>
        <v>152.66666666666666</v>
      </c>
      <c r="P3829" s="6">
        <f t="shared" si="237"/>
        <v>70.461538461538467</v>
      </c>
      <c r="Q3829" t="s">
        <v>8317</v>
      </c>
      <c r="R3829" s="10" t="s">
        <v>8318</v>
      </c>
      <c r="S3829" s="14">
        <f t="shared" si="238"/>
        <v>42090</v>
      </c>
      <c r="T3829" s="14">
        <f t="shared" si="239"/>
        <v>42034.928252314814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6"/>
        <v>100</v>
      </c>
      <c r="P3830" s="6">
        <f t="shared" si="237"/>
        <v>178.57142857142858</v>
      </c>
      <c r="Q3830" t="s">
        <v>8317</v>
      </c>
      <c r="R3830" s="10" t="s">
        <v>8318</v>
      </c>
      <c r="S3830" s="14">
        <f t="shared" si="238"/>
        <v>42004.569293981483</v>
      </c>
      <c r="T3830" s="14">
        <f t="shared" si="239"/>
        <v>41944.527627314819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6"/>
        <v>100.2</v>
      </c>
      <c r="P3831" s="6">
        <f t="shared" si="237"/>
        <v>62.625</v>
      </c>
      <c r="Q3831" t="s">
        <v>8317</v>
      </c>
      <c r="R3831" s="10" t="s">
        <v>8318</v>
      </c>
      <c r="S3831" s="14">
        <f t="shared" si="238"/>
        <v>42613.865405092598</v>
      </c>
      <c r="T3831" s="14">
        <f t="shared" si="239"/>
        <v>42593.865405092598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6"/>
        <v>225</v>
      </c>
      <c r="P3832" s="6">
        <f t="shared" si="237"/>
        <v>75</v>
      </c>
      <c r="Q3832" t="s">
        <v>8317</v>
      </c>
      <c r="R3832" s="10" t="s">
        <v>8318</v>
      </c>
      <c r="S3832" s="14">
        <f t="shared" si="238"/>
        <v>42517.740868055553</v>
      </c>
      <c r="T3832" s="14">
        <f t="shared" si="239"/>
        <v>42503.740868055553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6"/>
        <v>106.02199999999999</v>
      </c>
      <c r="P3833" s="6">
        <f t="shared" si="237"/>
        <v>58.901111111111113</v>
      </c>
      <c r="Q3833" t="s">
        <v>8317</v>
      </c>
      <c r="R3833" s="10" t="s">
        <v>8318</v>
      </c>
      <c r="S3833" s="14">
        <f t="shared" si="238"/>
        <v>41948.890567129631</v>
      </c>
      <c r="T3833" s="14">
        <f t="shared" si="239"/>
        <v>41927.848900462966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6"/>
        <v>104.66666666666666</v>
      </c>
      <c r="P3834" s="6">
        <f t="shared" si="237"/>
        <v>139.55555555555554</v>
      </c>
      <c r="Q3834" t="s">
        <v>8317</v>
      </c>
      <c r="R3834" s="10" t="s">
        <v>8318</v>
      </c>
      <c r="S3834" s="14">
        <f t="shared" si="238"/>
        <v>42420.114988425921</v>
      </c>
      <c r="T3834" s="14">
        <f t="shared" si="239"/>
        <v>42375.114988425921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6"/>
        <v>116.66666666666667</v>
      </c>
      <c r="P3835" s="6">
        <f t="shared" si="237"/>
        <v>70</v>
      </c>
      <c r="Q3835" t="s">
        <v>8317</v>
      </c>
      <c r="R3835" s="10" t="s">
        <v>8318</v>
      </c>
      <c r="S3835" s="14">
        <f t="shared" si="238"/>
        <v>41974.797916666663</v>
      </c>
      <c r="T3835" s="14">
        <f t="shared" si="239"/>
        <v>41963.872361111105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6"/>
        <v>109.03333333333333</v>
      </c>
      <c r="P3836" s="6">
        <f t="shared" si="237"/>
        <v>57.385964912280699</v>
      </c>
      <c r="Q3836" t="s">
        <v>8317</v>
      </c>
      <c r="R3836" s="10" t="s">
        <v>8318</v>
      </c>
      <c r="S3836" s="14">
        <f t="shared" si="238"/>
        <v>42173.445219907408</v>
      </c>
      <c r="T3836" s="14">
        <f t="shared" si="239"/>
        <v>42143.445219907408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6"/>
        <v>160</v>
      </c>
      <c r="P3837" s="6">
        <f t="shared" si="237"/>
        <v>40</v>
      </c>
      <c r="Q3837" t="s">
        <v>8317</v>
      </c>
      <c r="R3837" s="10" t="s">
        <v>8318</v>
      </c>
      <c r="S3837" s="14">
        <f t="shared" si="238"/>
        <v>42481.94222222222</v>
      </c>
      <c r="T3837" s="14">
        <f t="shared" si="239"/>
        <v>42460.94222222222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6"/>
        <v>112.5</v>
      </c>
      <c r="P3838" s="6">
        <f t="shared" si="237"/>
        <v>64.285714285714292</v>
      </c>
      <c r="Q3838" t="s">
        <v>8317</v>
      </c>
      <c r="R3838" s="10" t="s">
        <v>8318</v>
      </c>
      <c r="S3838" s="14">
        <f t="shared" si="238"/>
        <v>42585.172916666663</v>
      </c>
      <c r="T3838" s="14">
        <f t="shared" si="239"/>
        <v>42553.926527777774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6"/>
        <v>102.1</v>
      </c>
      <c r="P3839" s="6">
        <f t="shared" si="237"/>
        <v>120.11764705882354</v>
      </c>
      <c r="Q3839" t="s">
        <v>8317</v>
      </c>
      <c r="R3839" s="10" t="s">
        <v>8318</v>
      </c>
      <c r="S3839" s="14">
        <f t="shared" si="238"/>
        <v>42188.765717592592</v>
      </c>
      <c r="T3839" s="14">
        <f t="shared" si="239"/>
        <v>42152.765717592592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6"/>
        <v>100.824</v>
      </c>
      <c r="P3840" s="6">
        <f t="shared" si="237"/>
        <v>1008.24</v>
      </c>
      <c r="Q3840" t="s">
        <v>8317</v>
      </c>
      <c r="R3840" s="10" t="s">
        <v>8318</v>
      </c>
      <c r="S3840" s="14">
        <f t="shared" si="238"/>
        <v>42146.710752314815</v>
      </c>
      <c r="T3840" s="14">
        <f t="shared" si="239"/>
        <v>42116.710752314815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6"/>
        <v>101.25</v>
      </c>
      <c r="P3841" s="6">
        <f t="shared" si="237"/>
        <v>63.28125</v>
      </c>
      <c r="Q3841" t="s">
        <v>8317</v>
      </c>
      <c r="R3841" s="10" t="s">
        <v>8318</v>
      </c>
      <c r="S3841" s="14">
        <f t="shared" si="238"/>
        <v>42215.142638888887</v>
      </c>
      <c r="T3841" s="14">
        <f t="shared" si="239"/>
        <v>42155.142638888887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ref="O3842:O3905" si="240">E3842/D3842*100</f>
        <v>6500</v>
      </c>
      <c r="P3842" s="6">
        <f t="shared" ref="P3842:P3905" si="241">AVERAGE(E3842/L3842)</f>
        <v>21.666666666666668</v>
      </c>
      <c r="Q3842" t="s">
        <v>8317</v>
      </c>
      <c r="R3842" s="10" t="s">
        <v>8318</v>
      </c>
      <c r="S3842" s="14">
        <f t="shared" ref="S3842:S3905" si="242">(((I3842/60)/60)/24)+DATE(1970,1,1)</f>
        <v>42457.660057870366</v>
      </c>
      <c r="T3842" s="14">
        <f t="shared" ref="T3842:T3905" si="243">(((J3842/60)/60)/24)+DATE(1970,1,1)</f>
        <v>42432.701724537037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si="240"/>
        <v>8.7200000000000006</v>
      </c>
      <c r="P3843" s="6">
        <f t="shared" si="241"/>
        <v>25.647058823529413</v>
      </c>
      <c r="Q3843" t="s">
        <v>8317</v>
      </c>
      <c r="R3843" s="10" t="s">
        <v>8318</v>
      </c>
      <c r="S3843" s="14">
        <f t="shared" si="242"/>
        <v>41840.785729166666</v>
      </c>
      <c r="T3843" s="14">
        <f t="shared" si="243"/>
        <v>41780.785729166666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0"/>
        <v>21.94</v>
      </c>
      <c r="P3844" s="6">
        <f t="shared" si="241"/>
        <v>47.695652173913047</v>
      </c>
      <c r="Q3844" t="s">
        <v>8317</v>
      </c>
      <c r="R3844" s="10" t="s">
        <v>8318</v>
      </c>
      <c r="S3844" s="14">
        <f t="shared" si="242"/>
        <v>41770.493657407409</v>
      </c>
      <c r="T3844" s="14">
        <f t="shared" si="243"/>
        <v>41740.493657407409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0"/>
        <v>21.3</v>
      </c>
      <c r="P3845" s="6">
        <f t="shared" si="241"/>
        <v>56.05263157894737</v>
      </c>
      <c r="Q3845" t="s">
        <v>8317</v>
      </c>
      <c r="R3845" s="10" t="s">
        <v>8318</v>
      </c>
      <c r="S3845" s="14">
        <f t="shared" si="242"/>
        <v>41791.072500000002</v>
      </c>
      <c r="T3845" s="14">
        <f t="shared" si="243"/>
        <v>41766.072500000002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0"/>
        <v>41.489795918367342</v>
      </c>
      <c r="P3846" s="6">
        <f t="shared" si="241"/>
        <v>81.319999999999993</v>
      </c>
      <c r="Q3846" t="s">
        <v>8317</v>
      </c>
      <c r="R3846" s="10" t="s">
        <v>8318</v>
      </c>
      <c r="S3846" s="14">
        <f t="shared" si="242"/>
        <v>41793.290972222225</v>
      </c>
      <c r="T3846" s="14">
        <f t="shared" si="243"/>
        <v>41766.617291666669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0"/>
        <v>2.105</v>
      </c>
      <c r="P3847" s="6">
        <f t="shared" si="241"/>
        <v>70.166666666666671</v>
      </c>
      <c r="Q3847" t="s">
        <v>8317</v>
      </c>
      <c r="R3847" s="10" t="s">
        <v>8318</v>
      </c>
      <c r="S3847" s="14">
        <f t="shared" si="242"/>
        <v>42278.627013888887</v>
      </c>
      <c r="T3847" s="14">
        <f t="shared" si="243"/>
        <v>42248.627013888887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0"/>
        <v>2.7</v>
      </c>
      <c r="P3848" s="6">
        <f t="shared" si="241"/>
        <v>23.625</v>
      </c>
      <c r="Q3848" t="s">
        <v>8317</v>
      </c>
      <c r="R3848" s="10" t="s">
        <v>8318</v>
      </c>
      <c r="S3848" s="14">
        <f t="shared" si="242"/>
        <v>41916.290972222225</v>
      </c>
      <c r="T3848" s="14">
        <f t="shared" si="243"/>
        <v>41885.221550925926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0"/>
        <v>16.161904761904761</v>
      </c>
      <c r="P3849" s="6">
        <f t="shared" si="241"/>
        <v>188.55555555555554</v>
      </c>
      <c r="Q3849" t="s">
        <v>8317</v>
      </c>
      <c r="R3849" s="10" t="s">
        <v>8318</v>
      </c>
      <c r="S3849" s="14">
        <f t="shared" si="242"/>
        <v>42204.224432870367</v>
      </c>
      <c r="T3849" s="14">
        <f t="shared" si="243"/>
        <v>42159.224432870367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0"/>
        <v>16.376923076923077</v>
      </c>
      <c r="P3850" s="6">
        <f t="shared" si="241"/>
        <v>49.511627906976742</v>
      </c>
      <c r="Q3850" t="s">
        <v>8317</v>
      </c>
      <c r="R3850" s="10" t="s">
        <v>8318</v>
      </c>
      <c r="S3850" s="14">
        <f t="shared" si="242"/>
        <v>42295.817002314812</v>
      </c>
      <c r="T3850" s="14">
        <f t="shared" si="243"/>
        <v>42265.817002314812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0"/>
        <v>7.043333333333333</v>
      </c>
      <c r="P3851" s="6">
        <f t="shared" si="241"/>
        <v>75.464285714285708</v>
      </c>
      <c r="Q3851" t="s">
        <v>8317</v>
      </c>
      <c r="R3851" s="10" t="s">
        <v>8318</v>
      </c>
      <c r="S3851" s="14">
        <f t="shared" si="242"/>
        <v>42166.767175925925</v>
      </c>
      <c r="T3851" s="14">
        <f t="shared" si="243"/>
        <v>42136.767175925925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0"/>
        <v>3.8</v>
      </c>
      <c r="P3852" s="6">
        <f t="shared" si="241"/>
        <v>9.5</v>
      </c>
      <c r="Q3852" t="s">
        <v>8317</v>
      </c>
      <c r="R3852" s="10" t="s">
        <v>8318</v>
      </c>
      <c r="S3852" s="14">
        <f t="shared" si="242"/>
        <v>42005.124340277776</v>
      </c>
      <c r="T3852" s="14">
        <f t="shared" si="243"/>
        <v>41975.124340277776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0"/>
        <v>34.08</v>
      </c>
      <c r="P3853" s="6">
        <f t="shared" si="241"/>
        <v>35.5</v>
      </c>
      <c r="Q3853" t="s">
        <v>8317</v>
      </c>
      <c r="R3853" s="10" t="s">
        <v>8318</v>
      </c>
      <c r="S3853" s="14">
        <f t="shared" si="242"/>
        <v>42202.439571759256</v>
      </c>
      <c r="T3853" s="14">
        <f t="shared" si="243"/>
        <v>42172.439571759256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0"/>
        <v>0.2</v>
      </c>
      <c r="P3854" s="6">
        <f t="shared" si="241"/>
        <v>10</v>
      </c>
      <c r="Q3854" t="s">
        <v>8317</v>
      </c>
      <c r="R3854" s="10" t="s">
        <v>8318</v>
      </c>
      <c r="S3854" s="14">
        <f t="shared" si="242"/>
        <v>42090.149027777778</v>
      </c>
      <c r="T3854" s="14">
        <f t="shared" si="243"/>
        <v>42065.190694444449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0"/>
        <v>2.5999999999999999E-2</v>
      </c>
      <c r="P3855" s="6">
        <f t="shared" si="241"/>
        <v>13</v>
      </c>
      <c r="Q3855" t="s">
        <v>8317</v>
      </c>
      <c r="R3855" s="10" t="s">
        <v>8318</v>
      </c>
      <c r="S3855" s="14">
        <f t="shared" si="242"/>
        <v>41883.84002314815</v>
      </c>
      <c r="T3855" s="14">
        <f t="shared" si="243"/>
        <v>41848.84002314815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0"/>
        <v>16.254545454545454</v>
      </c>
      <c r="P3856" s="6">
        <f t="shared" si="241"/>
        <v>89.4</v>
      </c>
      <c r="Q3856" t="s">
        <v>8317</v>
      </c>
      <c r="R3856" s="10" t="s">
        <v>8318</v>
      </c>
      <c r="S3856" s="14">
        <f t="shared" si="242"/>
        <v>42133.884930555556</v>
      </c>
      <c r="T3856" s="14">
        <f t="shared" si="243"/>
        <v>42103.884930555556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0"/>
        <v>2.5</v>
      </c>
      <c r="P3857" s="6">
        <f t="shared" si="241"/>
        <v>25</v>
      </c>
      <c r="Q3857" t="s">
        <v>8317</v>
      </c>
      <c r="R3857" s="10" t="s">
        <v>8318</v>
      </c>
      <c r="S3857" s="14">
        <f t="shared" si="242"/>
        <v>42089.929062499999</v>
      </c>
      <c r="T3857" s="14">
        <f t="shared" si="243"/>
        <v>42059.970729166671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0"/>
        <v>0.02</v>
      </c>
      <c r="P3858" s="6">
        <f t="shared" si="241"/>
        <v>1</v>
      </c>
      <c r="Q3858" t="s">
        <v>8317</v>
      </c>
      <c r="R3858" s="10" t="s">
        <v>8318</v>
      </c>
      <c r="S3858" s="14">
        <f t="shared" si="242"/>
        <v>42071.701423611114</v>
      </c>
      <c r="T3858" s="14">
        <f t="shared" si="243"/>
        <v>42041.743090277778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0"/>
        <v>5.2</v>
      </c>
      <c r="P3859" s="6">
        <f t="shared" si="241"/>
        <v>65</v>
      </c>
      <c r="Q3859" t="s">
        <v>8317</v>
      </c>
      <c r="R3859" s="10" t="s">
        <v>8318</v>
      </c>
      <c r="S3859" s="14">
        <f t="shared" si="242"/>
        <v>41852.716666666667</v>
      </c>
      <c r="T3859" s="14">
        <f t="shared" si="243"/>
        <v>41829.73715277778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0"/>
        <v>2</v>
      </c>
      <c r="P3860" s="6">
        <f t="shared" si="241"/>
        <v>10</v>
      </c>
      <c r="Q3860" t="s">
        <v>8317</v>
      </c>
      <c r="R3860" s="10" t="s">
        <v>8318</v>
      </c>
      <c r="S3860" s="14">
        <f t="shared" si="242"/>
        <v>42146.875</v>
      </c>
      <c r="T3860" s="14">
        <f t="shared" si="243"/>
        <v>42128.431064814817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0"/>
        <v>0.04</v>
      </c>
      <c r="P3861" s="6">
        <f t="shared" si="241"/>
        <v>1</v>
      </c>
      <c r="Q3861" t="s">
        <v>8317</v>
      </c>
      <c r="R3861" s="10" t="s">
        <v>8318</v>
      </c>
      <c r="S3861" s="14">
        <f t="shared" si="242"/>
        <v>41815.875</v>
      </c>
      <c r="T3861" s="14">
        <f t="shared" si="243"/>
        <v>41789.893599537041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0"/>
        <v>17.666666666666668</v>
      </c>
      <c r="P3862" s="6">
        <f t="shared" si="241"/>
        <v>81.538461538461533</v>
      </c>
      <c r="Q3862" t="s">
        <v>8317</v>
      </c>
      <c r="R3862" s="10" t="s">
        <v>8318</v>
      </c>
      <c r="S3862" s="14">
        <f t="shared" si="242"/>
        <v>41863.660995370366</v>
      </c>
      <c r="T3862" s="14">
        <f t="shared" si="243"/>
        <v>41833.660995370366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0"/>
        <v>5</v>
      </c>
      <c r="P3863" s="6">
        <f t="shared" si="241"/>
        <v>100</v>
      </c>
      <c r="Q3863" t="s">
        <v>8317</v>
      </c>
      <c r="R3863" s="10" t="s">
        <v>8318</v>
      </c>
      <c r="S3863" s="14">
        <f t="shared" si="242"/>
        <v>41955.907638888893</v>
      </c>
      <c r="T3863" s="14">
        <f t="shared" si="243"/>
        <v>41914.590011574073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0"/>
        <v>1.3333333333333334E-2</v>
      </c>
      <c r="P3864" s="6">
        <f t="shared" si="241"/>
        <v>1</v>
      </c>
      <c r="Q3864" t="s">
        <v>8317</v>
      </c>
      <c r="R3864" s="10" t="s">
        <v>8318</v>
      </c>
      <c r="S3864" s="14">
        <f t="shared" si="242"/>
        <v>42625.707638888889</v>
      </c>
      <c r="T3864" s="14">
        <f t="shared" si="243"/>
        <v>42611.261064814811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0"/>
        <v>0</v>
      </c>
      <c r="P3865" s="6" t="e">
        <f t="shared" si="241"/>
        <v>#DIV/0!</v>
      </c>
      <c r="Q3865" t="s">
        <v>8317</v>
      </c>
      <c r="R3865" s="10" t="s">
        <v>8318</v>
      </c>
      <c r="S3865" s="14">
        <f t="shared" si="242"/>
        <v>42313.674826388888</v>
      </c>
      <c r="T3865" s="14">
        <f t="shared" si="243"/>
        <v>42253.633159722223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0"/>
        <v>1.2</v>
      </c>
      <c r="P3866" s="6">
        <f t="shared" si="241"/>
        <v>20</v>
      </c>
      <c r="Q3866" t="s">
        <v>8317</v>
      </c>
      <c r="R3866" s="10" t="s">
        <v>8318</v>
      </c>
      <c r="S3866" s="14">
        <f t="shared" si="242"/>
        <v>42325.933495370366</v>
      </c>
      <c r="T3866" s="14">
        <f t="shared" si="243"/>
        <v>42295.891828703709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0"/>
        <v>26.937422295897225</v>
      </c>
      <c r="P3867" s="6">
        <f t="shared" si="241"/>
        <v>46.428571428571431</v>
      </c>
      <c r="Q3867" t="s">
        <v>8317</v>
      </c>
      <c r="R3867" s="10" t="s">
        <v>8318</v>
      </c>
      <c r="S3867" s="14">
        <f t="shared" si="242"/>
        <v>41881.229166666664</v>
      </c>
      <c r="T3867" s="14">
        <f t="shared" si="243"/>
        <v>41841.651597222226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0"/>
        <v>0.54999999999999993</v>
      </c>
      <c r="P3868" s="6">
        <f t="shared" si="241"/>
        <v>5.5</v>
      </c>
      <c r="Q3868" t="s">
        <v>8317</v>
      </c>
      <c r="R3868" s="10" t="s">
        <v>8318</v>
      </c>
      <c r="S3868" s="14">
        <f t="shared" si="242"/>
        <v>42452.145138888889</v>
      </c>
      <c r="T3868" s="14">
        <f t="shared" si="243"/>
        <v>42402.947002314817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0"/>
        <v>12.55</v>
      </c>
      <c r="P3869" s="6">
        <f t="shared" si="241"/>
        <v>50.2</v>
      </c>
      <c r="Q3869" t="s">
        <v>8317</v>
      </c>
      <c r="R3869" s="10" t="s">
        <v>8318</v>
      </c>
      <c r="S3869" s="14">
        <f t="shared" si="242"/>
        <v>42539.814108796301</v>
      </c>
      <c r="T3869" s="14">
        <f t="shared" si="243"/>
        <v>42509.814108796301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0"/>
        <v>0.2</v>
      </c>
      <c r="P3870" s="6">
        <f t="shared" si="241"/>
        <v>10</v>
      </c>
      <c r="Q3870" t="s">
        <v>8317</v>
      </c>
      <c r="R3870" s="10" t="s">
        <v>8359</v>
      </c>
      <c r="S3870" s="14">
        <f t="shared" si="242"/>
        <v>41890.659780092588</v>
      </c>
      <c r="T3870" s="14">
        <f t="shared" si="243"/>
        <v>41865.659780092588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0"/>
        <v>3.4474868431088401</v>
      </c>
      <c r="P3871" s="6">
        <f t="shared" si="241"/>
        <v>30.133333333333333</v>
      </c>
      <c r="Q3871" t="s">
        <v>8317</v>
      </c>
      <c r="R3871" s="10" t="s">
        <v>8359</v>
      </c>
      <c r="S3871" s="14">
        <f t="shared" si="242"/>
        <v>42077.132638888885</v>
      </c>
      <c r="T3871" s="14">
        <f t="shared" si="243"/>
        <v>42047.724444444444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0"/>
        <v>15</v>
      </c>
      <c r="P3872" s="6">
        <f t="shared" si="241"/>
        <v>150</v>
      </c>
      <c r="Q3872" t="s">
        <v>8317</v>
      </c>
      <c r="R3872" s="10" t="s">
        <v>8359</v>
      </c>
      <c r="S3872" s="14">
        <f t="shared" si="242"/>
        <v>41823.17219907407</v>
      </c>
      <c r="T3872" s="14">
        <f t="shared" si="243"/>
        <v>41793.17219907407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0"/>
        <v>2.666666666666667</v>
      </c>
      <c r="P3873" s="6">
        <f t="shared" si="241"/>
        <v>13.333333333333334</v>
      </c>
      <c r="Q3873" t="s">
        <v>8317</v>
      </c>
      <c r="R3873" s="10" t="s">
        <v>8359</v>
      </c>
      <c r="S3873" s="14">
        <f t="shared" si="242"/>
        <v>42823.739004629635</v>
      </c>
      <c r="T3873" s="14">
        <f t="shared" si="243"/>
        <v>42763.780671296292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0"/>
        <v>0</v>
      </c>
      <c r="P3874" s="6" t="e">
        <f t="shared" si="241"/>
        <v>#DIV/0!</v>
      </c>
      <c r="Q3874" t="s">
        <v>8317</v>
      </c>
      <c r="R3874" s="10" t="s">
        <v>8359</v>
      </c>
      <c r="S3874" s="14">
        <f t="shared" si="242"/>
        <v>42230.145787037036</v>
      </c>
      <c r="T3874" s="14">
        <f t="shared" si="243"/>
        <v>42180.145787037036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0"/>
        <v>0</v>
      </c>
      <c r="P3875" s="6" t="e">
        <f t="shared" si="241"/>
        <v>#DIV/0!</v>
      </c>
      <c r="Q3875" t="s">
        <v>8317</v>
      </c>
      <c r="R3875" s="10" t="s">
        <v>8359</v>
      </c>
      <c r="S3875" s="14">
        <f t="shared" si="242"/>
        <v>42285.696006944447</v>
      </c>
      <c r="T3875" s="14">
        <f t="shared" si="243"/>
        <v>42255.696006944447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0"/>
        <v>0</v>
      </c>
      <c r="P3876" s="6" t="e">
        <f t="shared" si="241"/>
        <v>#DIV/0!</v>
      </c>
      <c r="Q3876" t="s">
        <v>8317</v>
      </c>
      <c r="R3876" s="10" t="s">
        <v>8359</v>
      </c>
      <c r="S3876" s="14">
        <f t="shared" si="242"/>
        <v>42028.041666666672</v>
      </c>
      <c r="T3876" s="14">
        <f t="shared" si="243"/>
        <v>42007.016458333332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0"/>
        <v>0</v>
      </c>
      <c r="P3877" s="6" t="e">
        <f t="shared" si="241"/>
        <v>#DIV/0!</v>
      </c>
      <c r="Q3877" t="s">
        <v>8317</v>
      </c>
      <c r="R3877" s="10" t="s">
        <v>8359</v>
      </c>
      <c r="S3877" s="14">
        <f t="shared" si="242"/>
        <v>42616.416666666672</v>
      </c>
      <c r="T3877" s="14">
        <f t="shared" si="243"/>
        <v>42615.346817129626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0"/>
        <v>52.794871794871788</v>
      </c>
      <c r="P3878" s="6">
        <f t="shared" si="241"/>
        <v>44.760869565217391</v>
      </c>
      <c r="Q3878" t="s">
        <v>8317</v>
      </c>
      <c r="R3878" s="10" t="s">
        <v>8359</v>
      </c>
      <c r="S3878" s="14">
        <f t="shared" si="242"/>
        <v>42402.624166666668</v>
      </c>
      <c r="T3878" s="14">
        <f t="shared" si="243"/>
        <v>42372.624166666668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0"/>
        <v>4.9639999999999995</v>
      </c>
      <c r="P3879" s="6">
        <f t="shared" si="241"/>
        <v>88.642857142857139</v>
      </c>
      <c r="Q3879" t="s">
        <v>8317</v>
      </c>
      <c r="R3879" s="10" t="s">
        <v>8359</v>
      </c>
      <c r="S3879" s="14">
        <f t="shared" si="242"/>
        <v>42712.67768518519</v>
      </c>
      <c r="T3879" s="14">
        <f t="shared" si="243"/>
        <v>42682.67768518519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0"/>
        <v>5.5555555555555552E-2</v>
      </c>
      <c r="P3880" s="6">
        <f t="shared" si="241"/>
        <v>10</v>
      </c>
      <c r="Q3880" t="s">
        <v>8317</v>
      </c>
      <c r="R3880" s="10" t="s">
        <v>8359</v>
      </c>
      <c r="S3880" s="14">
        <f t="shared" si="242"/>
        <v>42185.165972222225</v>
      </c>
      <c r="T3880" s="14">
        <f t="shared" si="243"/>
        <v>42154.818819444445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0"/>
        <v>0</v>
      </c>
      <c r="P3881" s="6" t="e">
        <f t="shared" si="241"/>
        <v>#DIV/0!</v>
      </c>
      <c r="Q3881" t="s">
        <v>8317</v>
      </c>
      <c r="R3881" s="10" t="s">
        <v>8359</v>
      </c>
      <c r="S3881" s="14">
        <f t="shared" si="242"/>
        <v>42029.861064814817</v>
      </c>
      <c r="T3881" s="14">
        <f t="shared" si="243"/>
        <v>41999.861064814817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0"/>
        <v>13.066666666666665</v>
      </c>
      <c r="P3882" s="6">
        <f t="shared" si="241"/>
        <v>57.647058823529413</v>
      </c>
      <c r="Q3882" t="s">
        <v>8317</v>
      </c>
      <c r="R3882" s="10" t="s">
        <v>8359</v>
      </c>
      <c r="S3882" s="14">
        <f t="shared" si="242"/>
        <v>41850.958333333336</v>
      </c>
      <c r="T3882" s="14">
        <f t="shared" si="243"/>
        <v>41815.815046296295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0"/>
        <v>5</v>
      </c>
      <c r="P3883" s="6">
        <f t="shared" si="241"/>
        <v>25</v>
      </c>
      <c r="Q3883" t="s">
        <v>8317</v>
      </c>
      <c r="R3883" s="10" t="s">
        <v>8359</v>
      </c>
      <c r="S3883" s="14">
        <f t="shared" si="242"/>
        <v>42786.018506944441</v>
      </c>
      <c r="T3883" s="14">
        <f t="shared" si="243"/>
        <v>42756.018506944441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0"/>
        <v>0</v>
      </c>
      <c r="P3884" s="6" t="e">
        <f t="shared" si="241"/>
        <v>#DIV/0!</v>
      </c>
      <c r="Q3884" t="s">
        <v>8317</v>
      </c>
      <c r="R3884" s="10" t="s">
        <v>8359</v>
      </c>
      <c r="S3884" s="14">
        <f t="shared" si="242"/>
        <v>42400.960416666669</v>
      </c>
      <c r="T3884" s="14">
        <f t="shared" si="243"/>
        <v>42373.983449074076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0"/>
        <v>0</v>
      </c>
      <c r="P3885" s="6" t="e">
        <f t="shared" si="241"/>
        <v>#DIV/0!</v>
      </c>
      <c r="Q3885" t="s">
        <v>8317</v>
      </c>
      <c r="R3885" s="10" t="s">
        <v>8359</v>
      </c>
      <c r="S3885" s="14">
        <f t="shared" si="242"/>
        <v>41884.602650462963</v>
      </c>
      <c r="T3885" s="14">
        <f t="shared" si="243"/>
        <v>41854.602650462963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0"/>
        <v>0</v>
      </c>
      <c r="P3886" s="6" t="e">
        <f t="shared" si="241"/>
        <v>#DIV/0!</v>
      </c>
      <c r="Q3886" t="s">
        <v>8317</v>
      </c>
      <c r="R3886" s="10" t="s">
        <v>8359</v>
      </c>
      <c r="S3886" s="14">
        <f t="shared" si="242"/>
        <v>42090.749907407408</v>
      </c>
      <c r="T3886" s="14">
        <f t="shared" si="243"/>
        <v>42065.791574074072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0"/>
        <v>0</v>
      </c>
      <c r="P3887" s="6" t="e">
        <f t="shared" si="241"/>
        <v>#DIV/0!</v>
      </c>
      <c r="Q3887" t="s">
        <v>8317</v>
      </c>
      <c r="R3887" s="10" t="s">
        <v>8359</v>
      </c>
      <c r="S3887" s="14">
        <f t="shared" si="242"/>
        <v>42499.951284722221</v>
      </c>
      <c r="T3887" s="14">
        <f t="shared" si="243"/>
        <v>42469.951284722221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0"/>
        <v>0</v>
      </c>
      <c r="P3888" s="6" t="e">
        <f t="shared" si="241"/>
        <v>#DIV/0!</v>
      </c>
      <c r="Q3888" t="s">
        <v>8317</v>
      </c>
      <c r="R3888" s="10" t="s">
        <v>8359</v>
      </c>
      <c r="S3888" s="14">
        <f t="shared" si="242"/>
        <v>41984.228032407409</v>
      </c>
      <c r="T3888" s="14">
        <f t="shared" si="243"/>
        <v>41954.228032407409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0"/>
        <v>1.7500000000000002</v>
      </c>
      <c r="P3889" s="6">
        <f t="shared" si="241"/>
        <v>17.5</v>
      </c>
      <c r="Q3889" t="s">
        <v>8317</v>
      </c>
      <c r="R3889" s="10" t="s">
        <v>8359</v>
      </c>
      <c r="S3889" s="14">
        <f t="shared" si="242"/>
        <v>42125.916666666672</v>
      </c>
      <c r="T3889" s="14">
        <f t="shared" si="243"/>
        <v>42079.857974537037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0"/>
        <v>27.1</v>
      </c>
      <c r="P3890" s="6">
        <f t="shared" si="241"/>
        <v>38.714285714285715</v>
      </c>
      <c r="Q3890" t="s">
        <v>8317</v>
      </c>
      <c r="R3890" s="10" t="s">
        <v>8318</v>
      </c>
      <c r="S3890" s="14">
        <f t="shared" si="242"/>
        <v>42792.545810185184</v>
      </c>
      <c r="T3890" s="14">
        <f t="shared" si="243"/>
        <v>42762.545810185184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0"/>
        <v>1.4749999999999999</v>
      </c>
      <c r="P3891" s="6">
        <f t="shared" si="241"/>
        <v>13.111111111111111</v>
      </c>
      <c r="Q3891" t="s">
        <v>8317</v>
      </c>
      <c r="R3891" s="10" t="s">
        <v>8318</v>
      </c>
      <c r="S3891" s="14">
        <f t="shared" si="242"/>
        <v>42008.976388888885</v>
      </c>
      <c r="T3891" s="14">
        <f t="shared" si="243"/>
        <v>41977.004976851851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0"/>
        <v>16.826666666666668</v>
      </c>
      <c r="P3892" s="6">
        <f t="shared" si="241"/>
        <v>315.5</v>
      </c>
      <c r="Q3892" t="s">
        <v>8317</v>
      </c>
      <c r="R3892" s="10" t="s">
        <v>8318</v>
      </c>
      <c r="S3892" s="14">
        <f t="shared" si="242"/>
        <v>42231.758611111116</v>
      </c>
      <c r="T3892" s="14">
        <f t="shared" si="243"/>
        <v>42171.758611111116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0"/>
        <v>32.5</v>
      </c>
      <c r="P3893" s="6">
        <f t="shared" si="241"/>
        <v>37.142857142857146</v>
      </c>
      <c r="Q3893" t="s">
        <v>8317</v>
      </c>
      <c r="R3893" s="10" t="s">
        <v>8318</v>
      </c>
      <c r="S3893" s="14">
        <f t="shared" si="242"/>
        <v>42086.207638888889</v>
      </c>
      <c r="T3893" s="14">
        <f t="shared" si="243"/>
        <v>42056.1324537037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0"/>
        <v>0</v>
      </c>
      <c r="P3894" s="6" t="e">
        <f t="shared" si="241"/>
        <v>#DIV/0!</v>
      </c>
      <c r="Q3894" t="s">
        <v>8317</v>
      </c>
      <c r="R3894" s="10" t="s">
        <v>8318</v>
      </c>
      <c r="S3894" s="14">
        <f t="shared" si="242"/>
        <v>41875.291666666664</v>
      </c>
      <c r="T3894" s="14">
        <f t="shared" si="243"/>
        <v>41867.652280092596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0"/>
        <v>21.55</v>
      </c>
      <c r="P3895" s="6">
        <f t="shared" si="241"/>
        <v>128.27380952380952</v>
      </c>
      <c r="Q3895" t="s">
        <v>8317</v>
      </c>
      <c r="R3895" s="10" t="s">
        <v>8318</v>
      </c>
      <c r="S3895" s="14">
        <f t="shared" si="242"/>
        <v>41821.25</v>
      </c>
      <c r="T3895" s="14">
        <f t="shared" si="243"/>
        <v>41779.657870370371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0"/>
        <v>3.4666666666666663</v>
      </c>
      <c r="P3896" s="6">
        <f t="shared" si="241"/>
        <v>47.272727272727273</v>
      </c>
      <c r="Q3896" t="s">
        <v>8317</v>
      </c>
      <c r="R3896" s="10" t="s">
        <v>8318</v>
      </c>
      <c r="S3896" s="14">
        <f t="shared" si="242"/>
        <v>42710.207638888889</v>
      </c>
      <c r="T3896" s="14">
        <f t="shared" si="243"/>
        <v>42679.958472222221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0"/>
        <v>5</v>
      </c>
      <c r="P3897" s="6">
        <f t="shared" si="241"/>
        <v>50</v>
      </c>
      <c r="Q3897" t="s">
        <v>8317</v>
      </c>
      <c r="R3897" s="10" t="s">
        <v>8318</v>
      </c>
      <c r="S3897" s="14">
        <f t="shared" si="242"/>
        <v>42063.250208333338</v>
      </c>
      <c r="T3897" s="14">
        <f t="shared" si="243"/>
        <v>42032.250208333338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0"/>
        <v>10.625</v>
      </c>
      <c r="P3898" s="6">
        <f t="shared" si="241"/>
        <v>42.5</v>
      </c>
      <c r="Q3898" t="s">
        <v>8317</v>
      </c>
      <c r="R3898" s="10" t="s">
        <v>8318</v>
      </c>
      <c r="S3898" s="14">
        <f t="shared" si="242"/>
        <v>41807.191875000004</v>
      </c>
      <c r="T3898" s="14">
        <f t="shared" si="243"/>
        <v>41793.191875000004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0"/>
        <v>17.599999999999998</v>
      </c>
      <c r="P3899" s="6">
        <f t="shared" si="241"/>
        <v>44</v>
      </c>
      <c r="Q3899" t="s">
        <v>8317</v>
      </c>
      <c r="R3899" s="10" t="s">
        <v>8318</v>
      </c>
      <c r="S3899" s="14">
        <f t="shared" si="242"/>
        <v>42012.87364583333</v>
      </c>
      <c r="T3899" s="14">
        <f t="shared" si="243"/>
        <v>41982.87364583333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0"/>
        <v>32.56</v>
      </c>
      <c r="P3900" s="6">
        <f t="shared" si="241"/>
        <v>50.875</v>
      </c>
      <c r="Q3900" t="s">
        <v>8317</v>
      </c>
      <c r="R3900" s="10" t="s">
        <v>8318</v>
      </c>
      <c r="S3900" s="14">
        <f t="shared" si="242"/>
        <v>42233.666666666672</v>
      </c>
      <c r="T3900" s="14">
        <f t="shared" si="243"/>
        <v>42193.482291666667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0"/>
        <v>1.25</v>
      </c>
      <c r="P3901" s="6">
        <f t="shared" si="241"/>
        <v>62.5</v>
      </c>
      <c r="Q3901" t="s">
        <v>8317</v>
      </c>
      <c r="R3901" s="10" t="s">
        <v>8318</v>
      </c>
      <c r="S3901" s="14">
        <f t="shared" si="242"/>
        <v>41863.775011574071</v>
      </c>
      <c r="T3901" s="14">
        <f t="shared" si="243"/>
        <v>41843.775011574071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0"/>
        <v>5.4</v>
      </c>
      <c r="P3902" s="6">
        <f t="shared" si="241"/>
        <v>27</v>
      </c>
      <c r="Q3902" t="s">
        <v>8317</v>
      </c>
      <c r="R3902" s="10" t="s">
        <v>8318</v>
      </c>
      <c r="S3902" s="14">
        <f t="shared" si="242"/>
        <v>42166.092488425929</v>
      </c>
      <c r="T3902" s="14">
        <f t="shared" si="243"/>
        <v>42136.092488425929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0"/>
        <v>0.83333333333333337</v>
      </c>
      <c r="P3903" s="6">
        <f t="shared" si="241"/>
        <v>25</v>
      </c>
      <c r="Q3903" t="s">
        <v>8317</v>
      </c>
      <c r="R3903" s="10" t="s">
        <v>8318</v>
      </c>
      <c r="S3903" s="14">
        <f t="shared" si="242"/>
        <v>42357.826377314821</v>
      </c>
      <c r="T3903" s="14">
        <f t="shared" si="243"/>
        <v>42317.826377314821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0"/>
        <v>48.833333333333336</v>
      </c>
      <c r="P3904" s="6">
        <f t="shared" si="241"/>
        <v>47.258064516129032</v>
      </c>
      <c r="Q3904" t="s">
        <v>8317</v>
      </c>
      <c r="R3904" s="10" t="s">
        <v>8318</v>
      </c>
      <c r="S3904" s="14">
        <f t="shared" si="242"/>
        <v>42688.509745370371</v>
      </c>
      <c r="T3904" s="14">
        <f t="shared" si="243"/>
        <v>42663.468078703707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0"/>
        <v>0</v>
      </c>
      <c r="P3905" s="6" t="e">
        <f t="shared" si="241"/>
        <v>#DIV/0!</v>
      </c>
      <c r="Q3905" t="s">
        <v>8317</v>
      </c>
      <c r="R3905" s="10" t="s">
        <v>8318</v>
      </c>
      <c r="S3905" s="14">
        <f t="shared" si="242"/>
        <v>42230.818055555559</v>
      </c>
      <c r="T3905" s="14">
        <f t="shared" si="243"/>
        <v>42186.01116898148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ref="O3906:O3969" si="244">E3906/D3906*100</f>
        <v>0.03</v>
      </c>
      <c r="P3906" s="6">
        <f t="shared" ref="P3906:P3969" si="245">AVERAGE(E3906/L3906)</f>
        <v>1.5</v>
      </c>
      <c r="Q3906" t="s">
        <v>8317</v>
      </c>
      <c r="R3906" s="10" t="s">
        <v>8318</v>
      </c>
      <c r="S3906" s="14">
        <f t="shared" ref="S3906:S3969" si="246">(((I3906/60)/60)/24)+DATE(1970,1,1)</f>
        <v>42109.211111111115</v>
      </c>
      <c r="T3906" s="14">
        <f t="shared" ref="T3906:T3969" si="247">(((J3906/60)/60)/24)+DATE(1970,1,1)</f>
        <v>42095.229166666672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si="244"/>
        <v>11.533333333333333</v>
      </c>
      <c r="P3907" s="6">
        <f t="shared" si="245"/>
        <v>24.714285714285715</v>
      </c>
      <c r="Q3907" t="s">
        <v>8317</v>
      </c>
      <c r="R3907" s="10" t="s">
        <v>8318</v>
      </c>
      <c r="S3907" s="14">
        <f t="shared" si="246"/>
        <v>42166.958333333328</v>
      </c>
      <c r="T3907" s="14">
        <f t="shared" si="247"/>
        <v>42124.623877314814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4"/>
        <v>67.333333333333329</v>
      </c>
      <c r="P3908" s="6">
        <f t="shared" si="245"/>
        <v>63.125</v>
      </c>
      <c r="Q3908" t="s">
        <v>8317</v>
      </c>
      <c r="R3908" s="10" t="s">
        <v>8318</v>
      </c>
      <c r="S3908" s="14">
        <f t="shared" si="246"/>
        <v>42181.559027777781</v>
      </c>
      <c r="T3908" s="14">
        <f t="shared" si="247"/>
        <v>42143.917743055557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4"/>
        <v>15.299999999999999</v>
      </c>
      <c r="P3909" s="6">
        <f t="shared" si="245"/>
        <v>38.25</v>
      </c>
      <c r="Q3909" t="s">
        <v>8317</v>
      </c>
      <c r="R3909" s="10" t="s">
        <v>8318</v>
      </c>
      <c r="S3909" s="14">
        <f t="shared" si="246"/>
        <v>41938.838888888888</v>
      </c>
      <c r="T3909" s="14">
        <f t="shared" si="247"/>
        <v>41906.819513888891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4"/>
        <v>8.6666666666666679</v>
      </c>
      <c r="P3910" s="6">
        <f t="shared" si="245"/>
        <v>16.25</v>
      </c>
      <c r="Q3910" t="s">
        <v>8317</v>
      </c>
      <c r="R3910" s="10" t="s">
        <v>8318</v>
      </c>
      <c r="S3910" s="14">
        <f t="shared" si="246"/>
        <v>41849.135370370372</v>
      </c>
      <c r="T3910" s="14">
        <f t="shared" si="247"/>
        <v>41834.135370370372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4"/>
        <v>0.22499999999999998</v>
      </c>
      <c r="P3911" s="6">
        <f t="shared" si="245"/>
        <v>33.75</v>
      </c>
      <c r="Q3911" t="s">
        <v>8317</v>
      </c>
      <c r="R3911" s="10" t="s">
        <v>8318</v>
      </c>
      <c r="S3911" s="14">
        <f t="shared" si="246"/>
        <v>41893.359282407408</v>
      </c>
      <c r="T3911" s="14">
        <f t="shared" si="247"/>
        <v>41863.359282407408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4"/>
        <v>3.0833333333333335</v>
      </c>
      <c r="P3912" s="6">
        <f t="shared" si="245"/>
        <v>61.666666666666664</v>
      </c>
      <c r="Q3912" t="s">
        <v>8317</v>
      </c>
      <c r="R3912" s="10" t="s">
        <v>8318</v>
      </c>
      <c r="S3912" s="14">
        <f t="shared" si="246"/>
        <v>42254.756909722222</v>
      </c>
      <c r="T3912" s="14">
        <f t="shared" si="247"/>
        <v>42224.756909722222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4"/>
        <v>37.412500000000001</v>
      </c>
      <c r="P3913" s="6">
        <f t="shared" si="245"/>
        <v>83.138888888888886</v>
      </c>
      <c r="Q3913" t="s">
        <v>8317</v>
      </c>
      <c r="R3913" s="10" t="s">
        <v>8318</v>
      </c>
      <c r="S3913" s="14">
        <f t="shared" si="246"/>
        <v>41969.853900462964</v>
      </c>
      <c r="T3913" s="14">
        <f t="shared" si="247"/>
        <v>41939.8122337963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4"/>
        <v>6.6666666666666671E-3</v>
      </c>
      <c r="P3914" s="6">
        <f t="shared" si="245"/>
        <v>1</v>
      </c>
      <c r="Q3914" t="s">
        <v>8317</v>
      </c>
      <c r="R3914" s="10" t="s">
        <v>8318</v>
      </c>
      <c r="S3914" s="14">
        <f t="shared" si="246"/>
        <v>42119.190972222219</v>
      </c>
      <c r="T3914" s="14">
        <f t="shared" si="247"/>
        <v>42059.270023148143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4"/>
        <v>10</v>
      </c>
      <c r="P3915" s="6">
        <f t="shared" si="245"/>
        <v>142.85714285714286</v>
      </c>
      <c r="Q3915" t="s">
        <v>8317</v>
      </c>
      <c r="R3915" s="10" t="s">
        <v>8318</v>
      </c>
      <c r="S3915" s="14">
        <f t="shared" si="246"/>
        <v>42338.252881944441</v>
      </c>
      <c r="T3915" s="14">
        <f t="shared" si="247"/>
        <v>42308.211215277777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4"/>
        <v>36.36</v>
      </c>
      <c r="P3916" s="6">
        <f t="shared" si="245"/>
        <v>33.666666666666664</v>
      </c>
      <c r="Q3916" t="s">
        <v>8317</v>
      </c>
      <c r="R3916" s="10" t="s">
        <v>8318</v>
      </c>
      <c r="S3916" s="14">
        <f t="shared" si="246"/>
        <v>42134.957638888889</v>
      </c>
      <c r="T3916" s="14">
        <f t="shared" si="247"/>
        <v>42114.818935185183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4"/>
        <v>0.33333333333333337</v>
      </c>
      <c r="P3917" s="6">
        <f t="shared" si="245"/>
        <v>5</v>
      </c>
      <c r="Q3917" t="s">
        <v>8317</v>
      </c>
      <c r="R3917" s="10" t="s">
        <v>8318</v>
      </c>
      <c r="S3917" s="14">
        <f t="shared" si="246"/>
        <v>42522.98505787037</v>
      </c>
      <c r="T3917" s="14">
        <f t="shared" si="247"/>
        <v>42492.98505787037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4"/>
        <v>0</v>
      </c>
      <c r="P3918" s="6" t="e">
        <f t="shared" si="245"/>
        <v>#DIV/0!</v>
      </c>
      <c r="Q3918" t="s">
        <v>8317</v>
      </c>
      <c r="R3918" s="10" t="s">
        <v>8318</v>
      </c>
      <c r="S3918" s="14">
        <f t="shared" si="246"/>
        <v>42524.471666666665</v>
      </c>
      <c r="T3918" s="14">
        <f t="shared" si="247"/>
        <v>42494.471666666665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4"/>
        <v>0.2857142857142857</v>
      </c>
      <c r="P3919" s="6">
        <f t="shared" si="245"/>
        <v>10</v>
      </c>
      <c r="Q3919" t="s">
        <v>8317</v>
      </c>
      <c r="R3919" s="10" t="s">
        <v>8318</v>
      </c>
      <c r="S3919" s="14">
        <f t="shared" si="246"/>
        <v>41893.527326388888</v>
      </c>
      <c r="T3919" s="14">
        <f t="shared" si="247"/>
        <v>41863.527326388888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4"/>
        <v>0.2</v>
      </c>
      <c r="P3920" s="6">
        <f t="shared" si="245"/>
        <v>40</v>
      </c>
      <c r="Q3920" t="s">
        <v>8317</v>
      </c>
      <c r="R3920" s="10" t="s">
        <v>8318</v>
      </c>
      <c r="S3920" s="14">
        <f t="shared" si="246"/>
        <v>41855.666666666664</v>
      </c>
      <c r="T3920" s="14">
        <f t="shared" si="247"/>
        <v>41843.664618055554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4"/>
        <v>1.7999999999999998</v>
      </c>
      <c r="P3921" s="6">
        <f t="shared" si="245"/>
        <v>30</v>
      </c>
      <c r="Q3921" t="s">
        <v>8317</v>
      </c>
      <c r="R3921" s="10" t="s">
        <v>8318</v>
      </c>
      <c r="S3921" s="14">
        <f t="shared" si="246"/>
        <v>42387</v>
      </c>
      <c r="T3921" s="14">
        <f t="shared" si="247"/>
        <v>42358.684872685189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4"/>
        <v>5.4</v>
      </c>
      <c r="P3922" s="6">
        <f t="shared" si="245"/>
        <v>45</v>
      </c>
      <c r="Q3922" t="s">
        <v>8317</v>
      </c>
      <c r="R3922" s="10" t="s">
        <v>8318</v>
      </c>
      <c r="S3922" s="14">
        <f t="shared" si="246"/>
        <v>42687.428935185191</v>
      </c>
      <c r="T3922" s="14">
        <f t="shared" si="247"/>
        <v>42657.38726851852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4"/>
        <v>0</v>
      </c>
      <c r="P3923" s="6" t="e">
        <f t="shared" si="245"/>
        <v>#DIV/0!</v>
      </c>
      <c r="Q3923" t="s">
        <v>8317</v>
      </c>
      <c r="R3923" s="10" t="s">
        <v>8318</v>
      </c>
      <c r="S3923" s="14">
        <f t="shared" si="246"/>
        <v>41938.75</v>
      </c>
      <c r="T3923" s="14">
        <f t="shared" si="247"/>
        <v>41926.542303240742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4"/>
        <v>8.1333333333333329</v>
      </c>
      <c r="P3924" s="6">
        <f t="shared" si="245"/>
        <v>10.166666666666666</v>
      </c>
      <c r="Q3924" t="s">
        <v>8317</v>
      </c>
      <c r="R3924" s="10" t="s">
        <v>8318</v>
      </c>
      <c r="S3924" s="14">
        <f t="shared" si="246"/>
        <v>42065.958333333328</v>
      </c>
      <c r="T3924" s="14">
        <f t="shared" si="247"/>
        <v>42020.768634259264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4"/>
        <v>12.034782608695652</v>
      </c>
      <c r="P3925" s="6">
        <f t="shared" si="245"/>
        <v>81.411764705882348</v>
      </c>
      <c r="Q3925" t="s">
        <v>8317</v>
      </c>
      <c r="R3925" s="10" t="s">
        <v>8318</v>
      </c>
      <c r="S3925" s="14">
        <f t="shared" si="246"/>
        <v>42103.979988425926</v>
      </c>
      <c r="T3925" s="14">
        <f t="shared" si="247"/>
        <v>42075.979988425926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4"/>
        <v>15.266666666666667</v>
      </c>
      <c r="P3926" s="6">
        <f t="shared" si="245"/>
        <v>57.25</v>
      </c>
      <c r="Q3926" t="s">
        <v>8317</v>
      </c>
      <c r="R3926" s="10" t="s">
        <v>8318</v>
      </c>
      <c r="S3926" s="14">
        <f t="shared" si="246"/>
        <v>41816.959745370368</v>
      </c>
      <c r="T3926" s="14">
        <f t="shared" si="247"/>
        <v>41786.959745370368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4"/>
        <v>10</v>
      </c>
      <c r="P3927" s="6">
        <f t="shared" si="245"/>
        <v>5</v>
      </c>
      <c r="Q3927" t="s">
        <v>8317</v>
      </c>
      <c r="R3927" s="10" t="s">
        <v>8318</v>
      </c>
      <c r="S3927" s="14">
        <f t="shared" si="246"/>
        <v>41850.870821759258</v>
      </c>
      <c r="T3927" s="14">
        <f t="shared" si="247"/>
        <v>41820.870821759258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4"/>
        <v>0.3</v>
      </c>
      <c r="P3928" s="6">
        <f t="shared" si="245"/>
        <v>15</v>
      </c>
      <c r="Q3928" t="s">
        <v>8317</v>
      </c>
      <c r="R3928" s="10" t="s">
        <v>8318</v>
      </c>
      <c r="S3928" s="14">
        <f t="shared" si="246"/>
        <v>42000.085046296299</v>
      </c>
      <c r="T3928" s="14">
        <f t="shared" si="247"/>
        <v>41970.085046296299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4"/>
        <v>1</v>
      </c>
      <c r="P3929" s="6">
        <f t="shared" si="245"/>
        <v>12.5</v>
      </c>
      <c r="Q3929" t="s">
        <v>8317</v>
      </c>
      <c r="R3929" s="10" t="s">
        <v>8318</v>
      </c>
      <c r="S3929" s="14">
        <f t="shared" si="246"/>
        <v>41860.267407407409</v>
      </c>
      <c r="T3929" s="14">
        <f t="shared" si="247"/>
        <v>41830.267407407409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4"/>
        <v>13.020000000000001</v>
      </c>
      <c r="P3930" s="6">
        <f t="shared" si="245"/>
        <v>93</v>
      </c>
      <c r="Q3930" t="s">
        <v>8317</v>
      </c>
      <c r="R3930" s="10" t="s">
        <v>8318</v>
      </c>
      <c r="S3930" s="14">
        <f t="shared" si="246"/>
        <v>42293.207638888889</v>
      </c>
      <c r="T3930" s="14">
        <f t="shared" si="247"/>
        <v>42265.683182870373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4"/>
        <v>2.2650000000000001</v>
      </c>
      <c r="P3931" s="6">
        <f t="shared" si="245"/>
        <v>32.357142857142854</v>
      </c>
      <c r="Q3931" t="s">
        <v>8317</v>
      </c>
      <c r="R3931" s="10" t="s">
        <v>8318</v>
      </c>
      <c r="S3931" s="14">
        <f t="shared" si="246"/>
        <v>42631.827141203699</v>
      </c>
      <c r="T3931" s="14">
        <f t="shared" si="247"/>
        <v>42601.827141203699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4"/>
        <v>0</v>
      </c>
      <c r="P3932" s="6" t="e">
        <f t="shared" si="245"/>
        <v>#DIV/0!</v>
      </c>
      <c r="Q3932" t="s">
        <v>8317</v>
      </c>
      <c r="R3932" s="10" t="s">
        <v>8318</v>
      </c>
      <c r="S3932" s="14">
        <f t="shared" si="246"/>
        <v>42461.25</v>
      </c>
      <c r="T3932" s="14">
        <f t="shared" si="247"/>
        <v>42433.338749999995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4"/>
        <v>0</v>
      </c>
      <c r="P3933" s="6" t="e">
        <f t="shared" si="245"/>
        <v>#DIV/0!</v>
      </c>
      <c r="Q3933" t="s">
        <v>8317</v>
      </c>
      <c r="R3933" s="10" t="s">
        <v>8318</v>
      </c>
      <c r="S3933" s="14">
        <f t="shared" si="246"/>
        <v>42253.151701388888</v>
      </c>
      <c r="T3933" s="14">
        <f t="shared" si="247"/>
        <v>42228.151701388888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4"/>
        <v>8.3333333333333332E-3</v>
      </c>
      <c r="P3934" s="6">
        <f t="shared" si="245"/>
        <v>1</v>
      </c>
      <c r="Q3934" t="s">
        <v>8317</v>
      </c>
      <c r="R3934" s="10" t="s">
        <v>8318</v>
      </c>
      <c r="S3934" s="14">
        <f t="shared" si="246"/>
        <v>42445.126898148148</v>
      </c>
      <c r="T3934" s="14">
        <f t="shared" si="247"/>
        <v>42415.168564814812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4"/>
        <v>15.742857142857142</v>
      </c>
      <c r="P3935" s="6">
        <f t="shared" si="245"/>
        <v>91.833333333333329</v>
      </c>
      <c r="Q3935" t="s">
        <v>8317</v>
      </c>
      <c r="R3935" s="10" t="s">
        <v>8318</v>
      </c>
      <c r="S3935" s="14">
        <f t="shared" si="246"/>
        <v>42568.029861111107</v>
      </c>
      <c r="T3935" s="14">
        <f t="shared" si="247"/>
        <v>42538.968310185184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4"/>
        <v>11</v>
      </c>
      <c r="P3936" s="6">
        <f t="shared" si="245"/>
        <v>45.833333333333336</v>
      </c>
      <c r="Q3936" t="s">
        <v>8317</v>
      </c>
      <c r="R3936" s="10" t="s">
        <v>8318</v>
      </c>
      <c r="S3936" s="14">
        <f t="shared" si="246"/>
        <v>42278.541666666672</v>
      </c>
      <c r="T3936" s="14">
        <f t="shared" si="247"/>
        <v>42233.671747685185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4"/>
        <v>43.833333333333336</v>
      </c>
      <c r="P3937" s="6">
        <f t="shared" si="245"/>
        <v>57.173913043478258</v>
      </c>
      <c r="Q3937" t="s">
        <v>8317</v>
      </c>
      <c r="R3937" s="10" t="s">
        <v>8318</v>
      </c>
      <c r="S3937" s="14">
        <f t="shared" si="246"/>
        <v>42281.656782407401</v>
      </c>
      <c r="T3937" s="14">
        <f t="shared" si="247"/>
        <v>42221.656782407401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4"/>
        <v>0</v>
      </c>
      <c r="P3938" s="6" t="e">
        <f t="shared" si="245"/>
        <v>#DIV/0!</v>
      </c>
      <c r="Q3938" t="s">
        <v>8317</v>
      </c>
      <c r="R3938" s="10" t="s">
        <v>8318</v>
      </c>
      <c r="S3938" s="14">
        <f t="shared" si="246"/>
        <v>42705.304629629631</v>
      </c>
      <c r="T3938" s="14">
        <f t="shared" si="247"/>
        <v>42675.262962962966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4"/>
        <v>86.135181975736558</v>
      </c>
      <c r="P3939" s="6">
        <f t="shared" si="245"/>
        <v>248.5</v>
      </c>
      <c r="Q3939" t="s">
        <v>8317</v>
      </c>
      <c r="R3939" s="10" t="s">
        <v>8318</v>
      </c>
      <c r="S3939" s="14">
        <f t="shared" si="246"/>
        <v>42562.631481481483</v>
      </c>
      <c r="T3939" s="14">
        <f t="shared" si="247"/>
        <v>42534.631481481483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4"/>
        <v>12.196620583717358</v>
      </c>
      <c r="P3940" s="6">
        <f t="shared" si="245"/>
        <v>79.400000000000006</v>
      </c>
      <c r="Q3940" t="s">
        <v>8317</v>
      </c>
      <c r="R3940" s="10" t="s">
        <v>8318</v>
      </c>
      <c r="S3940" s="14">
        <f t="shared" si="246"/>
        <v>42182.905717592599</v>
      </c>
      <c r="T3940" s="14">
        <f t="shared" si="247"/>
        <v>42151.905717592599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4"/>
        <v>0.1</v>
      </c>
      <c r="P3941" s="6">
        <f t="shared" si="245"/>
        <v>5</v>
      </c>
      <c r="Q3941" t="s">
        <v>8317</v>
      </c>
      <c r="R3941" s="10" t="s">
        <v>8318</v>
      </c>
      <c r="S3941" s="14">
        <f t="shared" si="246"/>
        <v>41919.1875</v>
      </c>
      <c r="T3941" s="14">
        <f t="shared" si="247"/>
        <v>41915.400219907409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4"/>
        <v>0.22</v>
      </c>
      <c r="P3942" s="6">
        <f t="shared" si="245"/>
        <v>5.5</v>
      </c>
      <c r="Q3942" t="s">
        <v>8317</v>
      </c>
      <c r="R3942" s="10" t="s">
        <v>8318</v>
      </c>
      <c r="S3942" s="14">
        <f t="shared" si="246"/>
        <v>42006.492488425924</v>
      </c>
      <c r="T3942" s="14">
        <f t="shared" si="247"/>
        <v>41961.492488425924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4"/>
        <v>0.90909090909090906</v>
      </c>
      <c r="P3943" s="6">
        <f t="shared" si="245"/>
        <v>25</v>
      </c>
      <c r="Q3943" t="s">
        <v>8317</v>
      </c>
      <c r="R3943" s="10" t="s">
        <v>8318</v>
      </c>
      <c r="S3943" s="14">
        <f t="shared" si="246"/>
        <v>41968.041666666672</v>
      </c>
      <c r="T3943" s="14">
        <f t="shared" si="247"/>
        <v>41940.587233796294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4"/>
        <v>0</v>
      </c>
      <c r="P3944" s="6" t="e">
        <f t="shared" si="245"/>
        <v>#DIV/0!</v>
      </c>
      <c r="Q3944" t="s">
        <v>8317</v>
      </c>
      <c r="R3944" s="10" t="s">
        <v>8318</v>
      </c>
      <c r="S3944" s="14">
        <f t="shared" si="246"/>
        <v>42171.904097222221</v>
      </c>
      <c r="T3944" s="14">
        <f t="shared" si="247"/>
        <v>42111.904097222221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4"/>
        <v>35.64</v>
      </c>
      <c r="P3945" s="6">
        <f t="shared" si="245"/>
        <v>137.07692307692307</v>
      </c>
      <c r="Q3945" t="s">
        <v>8317</v>
      </c>
      <c r="R3945" s="10" t="s">
        <v>8318</v>
      </c>
      <c r="S3945" s="14">
        <f t="shared" si="246"/>
        <v>42310.701388888891</v>
      </c>
      <c r="T3945" s="14">
        <f t="shared" si="247"/>
        <v>42279.778564814813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4"/>
        <v>0</v>
      </c>
      <c r="P3946" s="6" t="e">
        <f t="shared" si="245"/>
        <v>#DIV/0!</v>
      </c>
      <c r="Q3946" t="s">
        <v>8317</v>
      </c>
      <c r="R3946" s="10" t="s">
        <v>8318</v>
      </c>
      <c r="S3946" s="14">
        <f t="shared" si="246"/>
        <v>42243.662905092591</v>
      </c>
      <c r="T3946" s="14">
        <f t="shared" si="247"/>
        <v>42213.662905092591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4"/>
        <v>0.25</v>
      </c>
      <c r="P3947" s="6">
        <f t="shared" si="245"/>
        <v>5</v>
      </c>
      <c r="Q3947" t="s">
        <v>8317</v>
      </c>
      <c r="R3947" s="10" t="s">
        <v>8318</v>
      </c>
      <c r="S3947" s="14">
        <f t="shared" si="246"/>
        <v>42139.801712962959</v>
      </c>
      <c r="T3947" s="14">
        <f t="shared" si="247"/>
        <v>42109.801712962959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4"/>
        <v>3.25</v>
      </c>
      <c r="P3948" s="6">
        <f t="shared" si="245"/>
        <v>39</v>
      </c>
      <c r="Q3948" t="s">
        <v>8317</v>
      </c>
      <c r="R3948" s="10" t="s">
        <v>8318</v>
      </c>
      <c r="S3948" s="14">
        <f t="shared" si="246"/>
        <v>42063.333333333328</v>
      </c>
      <c r="T3948" s="14">
        <f t="shared" si="247"/>
        <v>42031.833587962959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4"/>
        <v>3.3666666666666663</v>
      </c>
      <c r="P3949" s="6">
        <f t="shared" si="245"/>
        <v>50.5</v>
      </c>
      <c r="Q3949" t="s">
        <v>8317</v>
      </c>
      <c r="R3949" s="10" t="s">
        <v>8318</v>
      </c>
      <c r="S3949" s="14">
        <f t="shared" si="246"/>
        <v>42645.142870370371</v>
      </c>
      <c r="T3949" s="14">
        <f t="shared" si="247"/>
        <v>42615.142870370371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4"/>
        <v>0</v>
      </c>
      <c r="P3950" s="6" t="e">
        <f t="shared" si="245"/>
        <v>#DIV/0!</v>
      </c>
      <c r="Q3950" t="s">
        <v>8317</v>
      </c>
      <c r="R3950" s="10" t="s">
        <v>8318</v>
      </c>
      <c r="S3950" s="14">
        <f t="shared" si="246"/>
        <v>41889.325497685182</v>
      </c>
      <c r="T3950" s="14">
        <f t="shared" si="247"/>
        <v>41829.325497685182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4"/>
        <v>15.770000000000001</v>
      </c>
      <c r="P3951" s="6">
        <f t="shared" si="245"/>
        <v>49.28125</v>
      </c>
      <c r="Q3951" t="s">
        <v>8317</v>
      </c>
      <c r="R3951" s="10" t="s">
        <v>8318</v>
      </c>
      <c r="S3951" s="14">
        <f t="shared" si="246"/>
        <v>42046.120613425926</v>
      </c>
      <c r="T3951" s="14">
        <f t="shared" si="247"/>
        <v>42016.120613425926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4"/>
        <v>0.625</v>
      </c>
      <c r="P3952" s="6">
        <f t="shared" si="245"/>
        <v>25</v>
      </c>
      <c r="Q3952" t="s">
        <v>8317</v>
      </c>
      <c r="R3952" s="10" t="s">
        <v>8318</v>
      </c>
      <c r="S3952" s="14">
        <f t="shared" si="246"/>
        <v>42468.774305555555</v>
      </c>
      <c r="T3952" s="14">
        <f t="shared" si="247"/>
        <v>42439.702314814815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4"/>
        <v>5.0000000000000001E-4</v>
      </c>
      <c r="P3953" s="6">
        <f t="shared" si="245"/>
        <v>1</v>
      </c>
      <c r="Q3953" t="s">
        <v>8317</v>
      </c>
      <c r="R3953" s="10" t="s">
        <v>8318</v>
      </c>
      <c r="S3953" s="14">
        <f t="shared" si="246"/>
        <v>42493.784050925926</v>
      </c>
      <c r="T3953" s="14">
        <f t="shared" si="247"/>
        <v>42433.825717592597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4"/>
        <v>9.6153846153846159E-2</v>
      </c>
      <c r="P3954" s="6">
        <f t="shared" si="245"/>
        <v>25</v>
      </c>
      <c r="Q3954" t="s">
        <v>8317</v>
      </c>
      <c r="R3954" s="10" t="s">
        <v>8318</v>
      </c>
      <c r="S3954" s="14">
        <f t="shared" si="246"/>
        <v>42303.790393518517</v>
      </c>
      <c r="T3954" s="14">
        <f t="shared" si="247"/>
        <v>42243.790393518517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4"/>
        <v>0</v>
      </c>
      <c r="P3955" s="6" t="e">
        <f t="shared" si="245"/>
        <v>#DIV/0!</v>
      </c>
      <c r="Q3955" t="s">
        <v>8317</v>
      </c>
      <c r="R3955" s="10" t="s">
        <v>8318</v>
      </c>
      <c r="S3955" s="14">
        <f t="shared" si="246"/>
        <v>42580.978472222225</v>
      </c>
      <c r="T3955" s="14">
        <f t="shared" si="247"/>
        <v>42550.048449074078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4"/>
        <v>0</v>
      </c>
      <c r="P3956" s="6" t="e">
        <f t="shared" si="245"/>
        <v>#DIV/0!</v>
      </c>
      <c r="Q3956" t="s">
        <v>8317</v>
      </c>
      <c r="R3956" s="10" t="s">
        <v>8318</v>
      </c>
      <c r="S3956" s="14">
        <f t="shared" si="246"/>
        <v>41834.651203703703</v>
      </c>
      <c r="T3956" s="14">
        <f t="shared" si="247"/>
        <v>41774.651203703703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4"/>
        <v>24.285714285714285</v>
      </c>
      <c r="P3957" s="6">
        <f t="shared" si="245"/>
        <v>53.125</v>
      </c>
      <c r="Q3957" t="s">
        <v>8317</v>
      </c>
      <c r="R3957" s="10" t="s">
        <v>8318</v>
      </c>
      <c r="S3957" s="14">
        <f t="shared" si="246"/>
        <v>42336.890520833331</v>
      </c>
      <c r="T3957" s="14">
        <f t="shared" si="247"/>
        <v>42306.848854166667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4"/>
        <v>0</v>
      </c>
      <c r="P3958" s="6" t="e">
        <f t="shared" si="245"/>
        <v>#DIV/0!</v>
      </c>
      <c r="Q3958" t="s">
        <v>8317</v>
      </c>
      <c r="R3958" s="10" t="s">
        <v>8318</v>
      </c>
      <c r="S3958" s="14">
        <f t="shared" si="246"/>
        <v>42485.013888888891</v>
      </c>
      <c r="T3958" s="14">
        <f t="shared" si="247"/>
        <v>42457.932025462964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4"/>
        <v>2.5000000000000001E-2</v>
      </c>
      <c r="P3959" s="6">
        <f t="shared" si="245"/>
        <v>7</v>
      </c>
      <c r="Q3959" t="s">
        <v>8317</v>
      </c>
      <c r="R3959" s="10" t="s">
        <v>8318</v>
      </c>
      <c r="S3959" s="14">
        <f t="shared" si="246"/>
        <v>42559.976319444439</v>
      </c>
      <c r="T3959" s="14">
        <f t="shared" si="247"/>
        <v>42513.976319444439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4"/>
        <v>32.049999999999997</v>
      </c>
      <c r="P3960" s="6">
        <f t="shared" si="245"/>
        <v>40.0625</v>
      </c>
      <c r="Q3960" t="s">
        <v>8317</v>
      </c>
      <c r="R3960" s="10" t="s">
        <v>8318</v>
      </c>
      <c r="S3960" s="14">
        <f t="shared" si="246"/>
        <v>41853.583333333336</v>
      </c>
      <c r="T3960" s="14">
        <f t="shared" si="247"/>
        <v>41816.950370370374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4"/>
        <v>24.333333333333336</v>
      </c>
      <c r="P3961" s="6">
        <f t="shared" si="245"/>
        <v>24.333333333333332</v>
      </c>
      <c r="Q3961" t="s">
        <v>8317</v>
      </c>
      <c r="R3961" s="10" t="s">
        <v>8318</v>
      </c>
      <c r="S3961" s="14">
        <f t="shared" si="246"/>
        <v>41910.788842592592</v>
      </c>
      <c r="T3961" s="14">
        <f t="shared" si="247"/>
        <v>41880.788842592592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4"/>
        <v>1.5</v>
      </c>
      <c r="P3962" s="6">
        <f t="shared" si="245"/>
        <v>11.25</v>
      </c>
      <c r="Q3962" t="s">
        <v>8317</v>
      </c>
      <c r="R3962" s="10" t="s">
        <v>8318</v>
      </c>
      <c r="S3962" s="14">
        <f t="shared" si="246"/>
        <v>42372.845555555556</v>
      </c>
      <c r="T3962" s="14">
        <f t="shared" si="247"/>
        <v>42342.845555555556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4"/>
        <v>0.42</v>
      </c>
      <c r="P3963" s="6">
        <f t="shared" si="245"/>
        <v>10.5</v>
      </c>
      <c r="Q3963" t="s">
        <v>8317</v>
      </c>
      <c r="R3963" s="10" t="s">
        <v>8318</v>
      </c>
      <c r="S3963" s="14">
        <f t="shared" si="246"/>
        <v>41767.891319444447</v>
      </c>
      <c r="T3963" s="14">
        <f t="shared" si="247"/>
        <v>41745.891319444447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4"/>
        <v>3.214285714285714</v>
      </c>
      <c r="P3964" s="6">
        <f t="shared" si="245"/>
        <v>15</v>
      </c>
      <c r="Q3964" t="s">
        <v>8317</v>
      </c>
      <c r="R3964" s="10" t="s">
        <v>8318</v>
      </c>
      <c r="S3964" s="14">
        <f t="shared" si="246"/>
        <v>42336.621458333335</v>
      </c>
      <c r="T3964" s="14">
        <f t="shared" si="247"/>
        <v>42311.621458333335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4"/>
        <v>0</v>
      </c>
      <c r="P3965" s="6" t="e">
        <f t="shared" si="245"/>
        <v>#DIV/0!</v>
      </c>
      <c r="Q3965" t="s">
        <v>8317</v>
      </c>
      <c r="R3965" s="10" t="s">
        <v>8318</v>
      </c>
      <c r="S3965" s="14">
        <f t="shared" si="246"/>
        <v>42326.195798611108</v>
      </c>
      <c r="T3965" s="14">
        <f t="shared" si="247"/>
        <v>42296.154131944444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4"/>
        <v>6.3</v>
      </c>
      <c r="P3966" s="6">
        <f t="shared" si="245"/>
        <v>42</v>
      </c>
      <c r="Q3966" t="s">
        <v>8317</v>
      </c>
      <c r="R3966" s="10" t="s">
        <v>8318</v>
      </c>
      <c r="S3966" s="14">
        <f t="shared" si="246"/>
        <v>42113.680393518516</v>
      </c>
      <c r="T3966" s="14">
        <f t="shared" si="247"/>
        <v>42053.722060185188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4"/>
        <v>14.249999999999998</v>
      </c>
      <c r="P3967" s="6">
        <f t="shared" si="245"/>
        <v>71.25</v>
      </c>
      <c r="Q3967" t="s">
        <v>8317</v>
      </c>
      <c r="R3967" s="10" t="s">
        <v>8318</v>
      </c>
      <c r="S3967" s="14">
        <f t="shared" si="246"/>
        <v>42474.194212962961</v>
      </c>
      <c r="T3967" s="14">
        <f t="shared" si="247"/>
        <v>42414.235879629632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4"/>
        <v>0.6</v>
      </c>
      <c r="P3968" s="6">
        <f t="shared" si="245"/>
        <v>22.5</v>
      </c>
      <c r="Q3968" t="s">
        <v>8317</v>
      </c>
      <c r="R3968" s="10" t="s">
        <v>8318</v>
      </c>
      <c r="S3968" s="14">
        <f t="shared" si="246"/>
        <v>41844.124305555553</v>
      </c>
      <c r="T3968" s="14">
        <f t="shared" si="247"/>
        <v>41801.711550925924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4"/>
        <v>24.117647058823529</v>
      </c>
      <c r="P3969" s="6">
        <f t="shared" si="245"/>
        <v>41</v>
      </c>
      <c r="Q3969" t="s">
        <v>8317</v>
      </c>
      <c r="R3969" s="10" t="s">
        <v>8318</v>
      </c>
      <c r="S3969" s="14">
        <f t="shared" si="246"/>
        <v>42800.290590277778</v>
      </c>
      <c r="T3969" s="14">
        <f t="shared" si="247"/>
        <v>42770.290590277778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ref="O3970:O4033" si="248">E3970/D3970*100</f>
        <v>10.54</v>
      </c>
      <c r="P3970" s="6">
        <f t="shared" ref="P3970:P4033" si="249">AVERAGE(E3970/L3970)</f>
        <v>47.909090909090907</v>
      </c>
      <c r="Q3970" t="s">
        <v>8317</v>
      </c>
      <c r="R3970" s="10" t="s">
        <v>8318</v>
      </c>
      <c r="S3970" s="14">
        <f t="shared" ref="S3970:S4033" si="250">(((I3970/60)/60)/24)+DATE(1970,1,1)</f>
        <v>42512.815659722226</v>
      </c>
      <c r="T3970" s="14">
        <f t="shared" ref="T3970:T4033" si="251">(((J3970/60)/60)/24)+DATE(1970,1,1)</f>
        <v>42452.815659722226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si="248"/>
        <v>7.4690265486725664</v>
      </c>
      <c r="P3971" s="6">
        <f t="shared" si="249"/>
        <v>35.166666666666664</v>
      </c>
      <c r="Q3971" t="s">
        <v>8317</v>
      </c>
      <c r="R3971" s="10" t="s">
        <v>8318</v>
      </c>
      <c r="S3971" s="14">
        <f t="shared" si="250"/>
        <v>42611.163194444445</v>
      </c>
      <c r="T3971" s="14">
        <f t="shared" si="251"/>
        <v>42601.854699074072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8"/>
        <v>7.3333333333333334E-2</v>
      </c>
      <c r="P3972" s="6">
        <f t="shared" si="249"/>
        <v>5.5</v>
      </c>
      <c r="Q3972" t="s">
        <v>8317</v>
      </c>
      <c r="R3972" s="10" t="s">
        <v>8318</v>
      </c>
      <c r="S3972" s="14">
        <f t="shared" si="250"/>
        <v>42477.863553240735</v>
      </c>
      <c r="T3972" s="14">
        <f t="shared" si="251"/>
        <v>42447.863553240735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8"/>
        <v>0.97142857142857131</v>
      </c>
      <c r="P3973" s="6">
        <f t="shared" si="249"/>
        <v>22.666666666666668</v>
      </c>
      <c r="Q3973" t="s">
        <v>8317</v>
      </c>
      <c r="R3973" s="10" t="s">
        <v>8318</v>
      </c>
      <c r="S3973" s="14">
        <f t="shared" si="250"/>
        <v>41841.536180555559</v>
      </c>
      <c r="T3973" s="14">
        <f t="shared" si="251"/>
        <v>41811.536180555559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8"/>
        <v>21.099999999999998</v>
      </c>
      <c r="P3974" s="6">
        <f t="shared" si="249"/>
        <v>26.375</v>
      </c>
      <c r="Q3974" t="s">
        <v>8317</v>
      </c>
      <c r="R3974" s="10" t="s">
        <v>8318</v>
      </c>
      <c r="S3974" s="14">
        <f t="shared" si="250"/>
        <v>42041.067523148144</v>
      </c>
      <c r="T3974" s="14">
        <f t="shared" si="251"/>
        <v>41981.067523148144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8"/>
        <v>78.100000000000009</v>
      </c>
      <c r="P3975" s="6">
        <f t="shared" si="249"/>
        <v>105.54054054054055</v>
      </c>
      <c r="Q3975" t="s">
        <v>8317</v>
      </c>
      <c r="R3975" s="10" t="s">
        <v>8318</v>
      </c>
      <c r="S3975" s="14">
        <f t="shared" si="250"/>
        <v>42499.166666666672</v>
      </c>
      <c r="T3975" s="14">
        <f t="shared" si="251"/>
        <v>42469.68414351852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8"/>
        <v>32</v>
      </c>
      <c r="P3976" s="6">
        <f t="shared" si="249"/>
        <v>29.09090909090909</v>
      </c>
      <c r="Q3976" t="s">
        <v>8317</v>
      </c>
      <c r="R3976" s="10" t="s">
        <v>8318</v>
      </c>
      <c r="S3976" s="14">
        <f t="shared" si="250"/>
        <v>42523.546851851846</v>
      </c>
      <c r="T3976" s="14">
        <f t="shared" si="251"/>
        <v>42493.546851851846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48"/>
        <v>0</v>
      </c>
      <c r="P3977" s="6" t="e">
        <f t="shared" si="249"/>
        <v>#DIV/0!</v>
      </c>
      <c r="Q3977" t="s">
        <v>8317</v>
      </c>
      <c r="R3977" s="10" t="s">
        <v>8318</v>
      </c>
      <c r="S3977" s="14">
        <f t="shared" si="250"/>
        <v>42564.866875</v>
      </c>
      <c r="T3977" s="14">
        <f t="shared" si="251"/>
        <v>42534.866875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8"/>
        <v>47.692307692307693</v>
      </c>
      <c r="P3978" s="6">
        <f t="shared" si="249"/>
        <v>62</v>
      </c>
      <c r="Q3978" t="s">
        <v>8317</v>
      </c>
      <c r="R3978" s="10" t="s">
        <v>8318</v>
      </c>
      <c r="S3978" s="14">
        <f t="shared" si="250"/>
        <v>41852.291666666664</v>
      </c>
      <c r="T3978" s="14">
        <f t="shared" si="251"/>
        <v>41830.858344907407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8"/>
        <v>1.4500000000000002</v>
      </c>
      <c r="P3979" s="6">
        <f t="shared" si="249"/>
        <v>217.5</v>
      </c>
      <c r="Q3979" t="s">
        <v>8317</v>
      </c>
      <c r="R3979" s="10" t="s">
        <v>8318</v>
      </c>
      <c r="S3979" s="14">
        <f t="shared" si="250"/>
        <v>42573.788564814815</v>
      </c>
      <c r="T3979" s="14">
        <f t="shared" si="251"/>
        <v>42543.788564814815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8"/>
        <v>10.7</v>
      </c>
      <c r="P3980" s="6">
        <f t="shared" si="249"/>
        <v>26.75</v>
      </c>
      <c r="Q3980" t="s">
        <v>8317</v>
      </c>
      <c r="R3980" s="10" t="s">
        <v>8318</v>
      </c>
      <c r="S3980" s="14">
        <f t="shared" si="250"/>
        <v>42035.642974537041</v>
      </c>
      <c r="T3980" s="14">
        <f t="shared" si="251"/>
        <v>41975.642974537041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8"/>
        <v>1.8333333333333333</v>
      </c>
      <c r="P3981" s="6">
        <f t="shared" si="249"/>
        <v>18.333333333333332</v>
      </c>
      <c r="Q3981" t="s">
        <v>8317</v>
      </c>
      <c r="R3981" s="10" t="s">
        <v>8318</v>
      </c>
      <c r="S3981" s="14">
        <f t="shared" si="250"/>
        <v>42092.833333333328</v>
      </c>
      <c r="T3981" s="14">
        <f t="shared" si="251"/>
        <v>42069.903437500005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8"/>
        <v>18</v>
      </c>
      <c r="P3982" s="6">
        <f t="shared" si="249"/>
        <v>64.285714285714292</v>
      </c>
      <c r="Q3982" t="s">
        <v>8317</v>
      </c>
      <c r="R3982" s="10" t="s">
        <v>8318</v>
      </c>
      <c r="S3982" s="14">
        <f t="shared" si="250"/>
        <v>41825.598923611113</v>
      </c>
      <c r="T3982" s="14">
        <f t="shared" si="251"/>
        <v>41795.598923611113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8"/>
        <v>4.083333333333333</v>
      </c>
      <c r="P3983" s="6">
        <f t="shared" si="249"/>
        <v>175</v>
      </c>
      <c r="Q3983" t="s">
        <v>8317</v>
      </c>
      <c r="R3983" s="10" t="s">
        <v>8318</v>
      </c>
      <c r="S3983" s="14">
        <f t="shared" si="250"/>
        <v>42568.179965277777</v>
      </c>
      <c r="T3983" s="14">
        <f t="shared" si="251"/>
        <v>42508.179965277777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8"/>
        <v>20</v>
      </c>
      <c r="P3984" s="6">
        <f t="shared" si="249"/>
        <v>34</v>
      </c>
      <c r="Q3984" t="s">
        <v>8317</v>
      </c>
      <c r="R3984" s="10" t="s">
        <v>8318</v>
      </c>
      <c r="S3984" s="14">
        <f t="shared" si="250"/>
        <v>42192.809953703705</v>
      </c>
      <c r="T3984" s="14">
        <f t="shared" si="251"/>
        <v>42132.809953703705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8"/>
        <v>34.802513464991023</v>
      </c>
      <c r="P3985" s="6">
        <f t="shared" si="249"/>
        <v>84.282608695652172</v>
      </c>
      <c r="Q3985" t="s">
        <v>8317</v>
      </c>
      <c r="R3985" s="10" t="s">
        <v>8318</v>
      </c>
      <c r="S3985" s="14">
        <f t="shared" si="250"/>
        <v>41779.290972222225</v>
      </c>
      <c r="T3985" s="14">
        <f t="shared" si="251"/>
        <v>41747.86986111111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8"/>
        <v>6.3333333333333339</v>
      </c>
      <c r="P3986" s="6">
        <f t="shared" si="249"/>
        <v>9.5</v>
      </c>
      <c r="Q3986" t="s">
        <v>8317</v>
      </c>
      <c r="R3986" s="10" t="s">
        <v>8318</v>
      </c>
      <c r="S3986" s="14">
        <f t="shared" si="250"/>
        <v>41951</v>
      </c>
      <c r="T3986" s="14">
        <f t="shared" si="251"/>
        <v>41920.963472222218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8"/>
        <v>32.049999999999997</v>
      </c>
      <c r="P3987" s="6">
        <f t="shared" si="249"/>
        <v>33.736842105263158</v>
      </c>
      <c r="Q3987" t="s">
        <v>8317</v>
      </c>
      <c r="R3987" s="10" t="s">
        <v>8318</v>
      </c>
      <c r="S3987" s="14">
        <f t="shared" si="250"/>
        <v>42420.878472222219</v>
      </c>
      <c r="T3987" s="14">
        <f t="shared" si="251"/>
        <v>42399.707407407404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8"/>
        <v>9.76</v>
      </c>
      <c r="P3988" s="6">
        <f t="shared" si="249"/>
        <v>37.53846153846154</v>
      </c>
      <c r="Q3988" t="s">
        <v>8317</v>
      </c>
      <c r="R3988" s="10" t="s">
        <v>8318</v>
      </c>
      <c r="S3988" s="14">
        <f t="shared" si="250"/>
        <v>42496.544444444444</v>
      </c>
      <c r="T3988" s="14">
        <f t="shared" si="251"/>
        <v>42467.548541666663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8"/>
        <v>37.75</v>
      </c>
      <c r="P3989" s="6">
        <f t="shared" si="249"/>
        <v>11.615384615384615</v>
      </c>
      <c r="Q3989" t="s">
        <v>8317</v>
      </c>
      <c r="R3989" s="10" t="s">
        <v>8318</v>
      </c>
      <c r="S3989" s="14">
        <f t="shared" si="250"/>
        <v>41775.92465277778</v>
      </c>
      <c r="T3989" s="14">
        <f t="shared" si="251"/>
        <v>41765.92465277778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8"/>
        <v>2.1333333333333333</v>
      </c>
      <c r="P3990" s="6">
        <f t="shared" si="249"/>
        <v>8</v>
      </c>
      <c r="Q3990" t="s">
        <v>8317</v>
      </c>
      <c r="R3990" s="10" t="s">
        <v>8318</v>
      </c>
      <c r="S3990" s="14">
        <f t="shared" si="250"/>
        <v>42245.08116898148</v>
      </c>
      <c r="T3990" s="14">
        <f t="shared" si="251"/>
        <v>42230.08116898148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48"/>
        <v>0</v>
      </c>
      <c r="P3991" s="6" t="e">
        <f t="shared" si="249"/>
        <v>#DIV/0!</v>
      </c>
      <c r="Q3991" t="s">
        <v>8317</v>
      </c>
      <c r="R3991" s="10" t="s">
        <v>8318</v>
      </c>
      <c r="S3991" s="14">
        <f t="shared" si="250"/>
        <v>42316.791446759264</v>
      </c>
      <c r="T3991" s="14">
        <f t="shared" si="251"/>
        <v>42286.749780092592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8"/>
        <v>4.1818181818181817</v>
      </c>
      <c r="P3992" s="6">
        <f t="shared" si="249"/>
        <v>23</v>
      </c>
      <c r="Q3992" t="s">
        <v>8317</v>
      </c>
      <c r="R3992" s="10" t="s">
        <v>8318</v>
      </c>
      <c r="S3992" s="14">
        <f t="shared" si="250"/>
        <v>42431.672372685185</v>
      </c>
      <c r="T3992" s="14">
        <f t="shared" si="251"/>
        <v>42401.672372685185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8"/>
        <v>20</v>
      </c>
      <c r="P3993" s="6">
        <f t="shared" si="249"/>
        <v>100</v>
      </c>
      <c r="Q3993" t="s">
        <v>8317</v>
      </c>
      <c r="R3993" s="10" t="s">
        <v>8318</v>
      </c>
      <c r="S3993" s="14">
        <f t="shared" si="250"/>
        <v>42155.644467592589</v>
      </c>
      <c r="T3993" s="14">
        <f t="shared" si="251"/>
        <v>42125.644467592589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8"/>
        <v>5.41</v>
      </c>
      <c r="P3994" s="6">
        <f t="shared" si="249"/>
        <v>60.111111111111114</v>
      </c>
      <c r="Q3994" t="s">
        <v>8317</v>
      </c>
      <c r="R3994" s="10" t="s">
        <v>8318</v>
      </c>
      <c r="S3994" s="14">
        <f t="shared" si="250"/>
        <v>42349.982164351852</v>
      </c>
      <c r="T3994" s="14">
        <f t="shared" si="251"/>
        <v>42289.94049768518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8"/>
        <v>6.0000000000000001E-3</v>
      </c>
      <c r="P3995" s="6">
        <f t="shared" si="249"/>
        <v>3</v>
      </c>
      <c r="Q3995" t="s">
        <v>8317</v>
      </c>
      <c r="R3995" s="10" t="s">
        <v>8318</v>
      </c>
      <c r="S3995" s="14">
        <f t="shared" si="250"/>
        <v>42137.864722222221</v>
      </c>
      <c r="T3995" s="14">
        <f t="shared" si="251"/>
        <v>42107.864722222221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8"/>
        <v>0.25</v>
      </c>
      <c r="P3996" s="6">
        <f t="shared" si="249"/>
        <v>5</v>
      </c>
      <c r="Q3996" t="s">
        <v>8317</v>
      </c>
      <c r="R3996" s="10" t="s">
        <v>8318</v>
      </c>
      <c r="S3996" s="14">
        <f t="shared" si="250"/>
        <v>41839.389930555553</v>
      </c>
      <c r="T3996" s="14">
        <f t="shared" si="251"/>
        <v>41809.389930555553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8"/>
        <v>35</v>
      </c>
      <c r="P3997" s="6">
        <f t="shared" si="249"/>
        <v>17.5</v>
      </c>
      <c r="Q3997" t="s">
        <v>8317</v>
      </c>
      <c r="R3997" s="10" t="s">
        <v>8318</v>
      </c>
      <c r="S3997" s="14">
        <f t="shared" si="250"/>
        <v>42049.477083333331</v>
      </c>
      <c r="T3997" s="14">
        <f t="shared" si="251"/>
        <v>42019.683761574073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8"/>
        <v>16.566666666666666</v>
      </c>
      <c r="P3998" s="6">
        <f t="shared" si="249"/>
        <v>29.235294117647058</v>
      </c>
      <c r="Q3998" t="s">
        <v>8317</v>
      </c>
      <c r="R3998" s="10" t="s">
        <v>8318</v>
      </c>
      <c r="S3998" s="14">
        <f t="shared" si="250"/>
        <v>41963.669444444444</v>
      </c>
      <c r="T3998" s="14">
        <f t="shared" si="251"/>
        <v>41950.26694444444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48"/>
        <v>0</v>
      </c>
      <c r="P3999" s="6" t="e">
        <f t="shared" si="249"/>
        <v>#DIV/0!</v>
      </c>
      <c r="Q3999" t="s">
        <v>8317</v>
      </c>
      <c r="R3999" s="10" t="s">
        <v>8318</v>
      </c>
      <c r="S3999" s="14">
        <f t="shared" si="250"/>
        <v>42099.349780092598</v>
      </c>
      <c r="T3999" s="14">
        <f t="shared" si="251"/>
        <v>42069.391446759255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8"/>
        <v>57.199999999999996</v>
      </c>
      <c r="P4000" s="6">
        <f t="shared" si="249"/>
        <v>59.583333333333336</v>
      </c>
      <c r="Q4000" t="s">
        <v>8317</v>
      </c>
      <c r="R4000" s="10" t="s">
        <v>8318</v>
      </c>
      <c r="S4000" s="14">
        <f t="shared" si="250"/>
        <v>42091.921597222223</v>
      </c>
      <c r="T4000" s="14">
        <f t="shared" si="251"/>
        <v>42061.963263888887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8"/>
        <v>16.514285714285716</v>
      </c>
      <c r="P4001" s="6">
        <f t="shared" si="249"/>
        <v>82.571428571428569</v>
      </c>
      <c r="Q4001" t="s">
        <v>8317</v>
      </c>
      <c r="R4001" s="10" t="s">
        <v>8318</v>
      </c>
      <c r="S4001" s="14">
        <f t="shared" si="250"/>
        <v>41882.827650462961</v>
      </c>
      <c r="T4001" s="14">
        <f t="shared" si="251"/>
        <v>41842.828680555554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8"/>
        <v>0.125</v>
      </c>
      <c r="P4002" s="6">
        <f t="shared" si="249"/>
        <v>10</v>
      </c>
      <c r="Q4002" t="s">
        <v>8317</v>
      </c>
      <c r="R4002" s="10" t="s">
        <v>8318</v>
      </c>
      <c r="S4002" s="14">
        <f t="shared" si="250"/>
        <v>42497.603680555556</v>
      </c>
      <c r="T4002" s="14">
        <f t="shared" si="251"/>
        <v>42437.64534722222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8"/>
        <v>37.75</v>
      </c>
      <c r="P4003" s="6">
        <f t="shared" si="249"/>
        <v>32.357142857142854</v>
      </c>
      <c r="Q4003" t="s">
        <v>8317</v>
      </c>
      <c r="R4003" s="10" t="s">
        <v>8318</v>
      </c>
      <c r="S4003" s="14">
        <f t="shared" si="250"/>
        <v>42795.791666666672</v>
      </c>
      <c r="T4003" s="14">
        <f t="shared" si="251"/>
        <v>42775.964212962965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8"/>
        <v>1.8399999999999999</v>
      </c>
      <c r="P4004" s="6">
        <f t="shared" si="249"/>
        <v>5.75</v>
      </c>
      <c r="Q4004" t="s">
        <v>8317</v>
      </c>
      <c r="R4004" s="10" t="s">
        <v>8318</v>
      </c>
      <c r="S4004" s="14">
        <f t="shared" si="250"/>
        <v>41909.043530092589</v>
      </c>
      <c r="T4004" s="14">
        <f t="shared" si="251"/>
        <v>41879.043530092589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8"/>
        <v>10.050000000000001</v>
      </c>
      <c r="P4005" s="6">
        <f t="shared" si="249"/>
        <v>100.5</v>
      </c>
      <c r="Q4005" t="s">
        <v>8317</v>
      </c>
      <c r="R4005" s="10" t="s">
        <v>8318</v>
      </c>
      <c r="S4005" s="14">
        <f t="shared" si="250"/>
        <v>42050.587349537032</v>
      </c>
      <c r="T4005" s="14">
        <f t="shared" si="251"/>
        <v>42020.587349537032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8"/>
        <v>0.2</v>
      </c>
      <c r="P4006" s="6">
        <f t="shared" si="249"/>
        <v>1</v>
      </c>
      <c r="Q4006" t="s">
        <v>8317</v>
      </c>
      <c r="R4006" s="10" t="s">
        <v>8318</v>
      </c>
      <c r="S4006" s="14">
        <f t="shared" si="250"/>
        <v>41920.16269675926</v>
      </c>
      <c r="T4006" s="14">
        <f t="shared" si="251"/>
        <v>41890.16269675926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8"/>
        <v>1.3333333333333335</v>
      </c>
      <c r="P4007" s="6">
        <f t="shared" si="249"/>
        <v>20</v>
      </c>
      <c r="Q4007" t="s">
        <v>8317</v>
      </c>
      <c r="R4007" s="10" t="s">
        <v>8318</v>
      </c>
      <c r="S4007" s="14">
        <f t="shared" si="250"/>
        <v>41932.807696759257</v>
      </c>
      <c r="T4007" s="14">
        <f t="shared" si="251"/>
        <v>41872.807696759257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8"/>
        <v>6.6666666666666671E-3</v>
      </c>
      <c r="P4008" s="6">
        <f t="shared" si="249"/>
        <v>2</v>
      </c>
      <c r="Q4008" t="s">
        <v>8317</v>
      </c>
      <c r="R4008" s="10" t="s">
        <v>8318</v>
      </c>
      <c r="S4008" s="14">
        <f t="shared" si="250"/>
        <v>42416.772997685184</v>
      </c>
      <c r="T4008" s="14">
        <f t="shared" si="251"/>
        <v>42391.772997685184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8"/>
        <v>0.25</v>
      </c>
      <c r="P4009" s="6">
        <f t="shared" si="249"/>
        <v>5</v>
      </c>
      <c r="Q4009" t="s">
        <v>8317</v>
      </c>
      <c r="R4009" s="10" t="s">
        <v>8318</v>
      </c>
      <c r="S4009" s="14">
        <f t="shared" si="250"/>
        <v>41877.686111111114</v>
      </c>
      <c r="T4009" s="14">
        <f t="shared" si="251"/>
        <v>41848.772928240738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8"/>
        <v>6</v>
      </c>
      <c r="P4010" s="6">
        <f t="shared" si="249"/>
        <v>15</v>
      </c>
      <c r="Q4010" t="s">
        <v>8317</v>
      </c>
      <c r="R4010" s="10" t="s">
        <v>8318</v>
      </c>
      <c r="S4010" s="14">
        <f t="shared" si="250"/>
        <v>42207.964201388888</v>
      </c>
      <c r="T4010" s="14">
        <f t="shared" si="251"/>
        <v>42177.964201388888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8"/>
        <v>3.8860103626943006</v>
      </c>
      <c r="P4011" s="6">
        <f t="shared" si="249"/>
        <v>25</v>
      </c>
      <c r="Q4011" t="s">
        <v>8317</v>
      </c>
      <c r="R4011" s="10" t="s">
        <v>8318</v>
      </c>
      <c r="S4011" s="14">
        <f t="shared" si="250"/>
        <v>41891.700925925928</v>
      </c>
      <c r="T4011" s="14">
        <f t="shared" si="251"/>
        <v>41851.700925925928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8"/>
        <v>24.194444444444443</v>
      </c>
      <c r="P4012" s="6">
        <f t="shared" si="249"/>
        <v>45.842105263157897</v>
      </c>
      <c r="Q4012" t="s">
        <v>8317</v>
      </c>
      <c r="R4012" s="10" t="s">
        <v>8318</v>
      </c>
      <c r="S4012" s="14">
        <f t="shared" si="250"/>
        <v>41938.770439814813</v>
      </c>
      <c r="T4012" s="14">
        <f t="shared" si="251"/>
        <v>41921.770439814813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8"/>
        <v>7.6</v>
      </c>
      <c r="P4013" s="6">
        <f t="shared" si="249"/>
        <v>4.75</v>
      </c>
      <c r="Q4013" t="s">
        <v>8317</v>
      </c>
      <c r="R4013" s="10" t="s">
        <v>8318</v>
      </c>
      <c r="S4013" s="14">
        <f t="shared" si="250"/>
        <v>42032.54488425926</v>
      </c>
      <c r="T4013" s="14">
        <f t="shared" si="251"/>
        <v>42002.54488425926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48"/>
        <v>0</v>
      </c>
      <c r="P4014" s="6" t="e">
        <f t="shared" si="249"/>
        <v>#DIV/0!</v>
      </c>
      <c r="Q4014" t="s">
        <v>8317</v>
      </c>
      <c r="R4014" s="10" t="s">
        <v>8318</v>
      </c>
      <c r="S4014" s="14">
        <f t="shared" si="250"/>
        <v>42126.544548611113</v>
      </c>
      <c r="T4014" s="14">
        <f t="shared" si="251"/>
        <v>42096.544548611113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8"/>
        <v>1.3</v>
      </c>
      <c r="P4015" s="6">
        <f t="shared" si="249"/>
        <v>13</v>
      </c>
      <c r="Q4015" t="s">
        <v>8317</v>
      </c>
      <c r="R4015" s="10" t="s">
        <v>8318</v>
      </c>
      <c r="S4015" s="14">
        <f t="shared" si="250"/>
        <v>42051.301192129627</v>
      </c>
      <c r="T4015" s="14">
        <f t="shared" si="251"/>
        <v>42021.301192129627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48"/>
        <v>0</v>
      </c>
      <c r="P4016" s="6" t="e">
        <f t="shared" si="249"/>
        <v>#DIV/0!</v>
      </c>
      <c r="Q4016" t="s">
        <v>8317</v>
      </c>
      <c r="R4016" s="10" t="s">
        <v>8318</v>
      </c>
      <c r="S4016" s="14">
        <f t="shared" si="250"/>
        <v>42434.246168981481</v>
      </c>
      <c r="T4016" s="14">
        <f t="shared" si="251"/>
        <v>42419.246168981481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8"/>
        <v>1.4285714285714287E-2</v>
      </c>
      <c r="P4017" s="6">
        <f t="shared" si="249"/>
        <v>1</v>
      </c>
      <c r="Q4017" t="s">
        <v>8317</v>
      </c>
      <c r="R4017" s="10" t="s">
        <v>8318</v>
      </c>
      <c r="S4017" s="14">
        <f t="shared" si="250"/>
        <v>42204.780821759254</v>
      </c>
      <c r="T4017" s="14">
        <f t="shared" si="251"/>
        <v>42174.780821759254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8"/>
        <v>14.000000000000002</v>
      </c>
      <c r="P4018" s="6">
        <f t="shared" si="249"/>
        <v>10</v>
      </c>
      <c r="Q4018" t="s">
        <v>8317</v>
      </c>
      <c r="R4018" s="10" t="s">
        <v>8318</v>
      </c>
      <c r="S4018" s="14">
        <f t="shared" si="250"/>
        <v>41899.872685185182</v>
      </c>
      <c r="T4018" s="14">
        <f t="shared" si="251"/>
        <v>41869.872685185182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8"/>
        <v>1.05</v>
      </c>
      <c r="P4019" s="6">
        <f t="shared" si="249"/>
        <v>52.5</v>
      </c>
      <c r="Q4019" t="s">
        <v>8317</v>
      </c>
      <c r="R4019" s="10" t="s">
        <v>8318</v>
      </c>
      <c r="S4019" s="14">
        <f t="shared" si="250"/>
        <v>41886.672152777777</v>
      </c>
      <c r="T4019" s="14">
        <f t="shared" si="251"/>
        <v>41856.672152777777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8"/>
        <v>8.6666666666666679</v>
      </c>
      <c r="P4020" s="6">
        <f t="shared" si="249"/>
        <v>32.5</v>
      </c>
      <c r="Q4020" t="s">
        <v>8317</v>
      </c>
      <c r="R4020" s="10" t="s">
        <v>8318</v>
      </c>
      <c r="S4020" s="14">
        <f t="shared" si="250"/>
        <v>42650.91097222222</v>
      </c>
      <c r="T4020" s="14">
        <f t="shared" si="251"/>
        <v>42620.91097222222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8"/>
        <v>0.82857142857142851</v>
      </c>
      <c r="P4021" s="6">
        <f t="shared" si="249"/>
        <v>7.25</v>
      </c>
      <c r="Q4021" t="s">
        <v>8317</v>
      </c>
      <c r="R4021" s="10" t="s">
        <v>8318</v>
      </c>
      <c r="S4021" s="14">
        <f t="shared" si="250"/>
        <v>42475.686111111107</v>
      </c>
      <c r="T4021" s="14">
        <f t="shared" si="251"/>
        <v>42417.675879629634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8"/>
        <v>16.666666666666664</v>
      </c>
      <c r="P4022" s="6">
        <f t="shared" si="249"/>
        <v>33.333333333333336</v>
      </c>
      <c r="Q4022" t="s">
        <v>8317</v>
      </c>
      <c r="R4022" s="10" t="s">
        <v>8318</v>
      </c>
      <c r="S4022" s="14">
        <f t="shared" si="250"/>
        <v>42087.149293981478</v>
      </c>
      <c r="T4022" s="14">
        <f t="shared" si="251"/>
        <v>42057.190960648149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8"/>
        <v>0.83333333333333337</v>
      </c>
      <c r="P4023" s="6">
        <f t="shared" si="249"/>
        <v>62.5</v>
      </c>
      <c r="Q4023" t="s">
        <v>8317</v>
      </c>
      <c r="R4023" s="10" t="s">
        <v>8318</v>
      </c>
      <c r="S4023" s="14">
        <f t="shared" si="250"/>
        <v>41938.911550925928</v>
      </c>
      <c r="T4023" s="14">
        <f t="shared" si="251"/>
        <v>41878.911550925928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8"/>
        <v>69.561111111111103</v>
      </c>
      <c r="P4024" s="6">
        <f t="shared" si="249"/>
        <v>63.558375634517766</v>
      </c>
      <c r="Q4024" t="s">
        <v>8317</v>
      </c>
      <c r="R4024" s="10" t="s">
        <v>8318</v>
      </c>
      <c r="S4024" s="14">
        <f t="shared" si="250"/>
        <v>42036.120833333334</v>
      </c>
      <c r="T4024" s="14">
        <f t="shared" si="251"/>
        <v>41990.584108796291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48"/>
        <v>0</v>
      </c>
      <c r="P4025" s="6" t="e">
        <f t="shared" si="249"/>
        <v>#DIV/0!</v>
      </c>
      <c r="Q4025" t="s">
        <v>8317</v>
      </c>
      <c r="R4025" s="10" t="s">
        <v>8318</v>
      </c>
      <c r="S4025" s="14">
        <f t="shared" si="250"/>
        <v>42453.957905092597</v>
      </c>
      <c r="T4025" s="14">
        <f t="shared" si="251"/>
        <v>42408.999571759254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8"/>
        <v>1.25</v>
      </c>
      <c r="P4026" s="6">
        <f t="shared" si="249"/>
        <v>10</v>
      </c>
      <c r="Q4026" t="s">
        <v>8317</v>
      </c>
      <c r="R4026" s="10" t="s">
        <v>8318</v>
      </c>
      <c r="S4026" s="14">
        <f t="shared" si="250"/>
        <v>42247.670104166667</v>
      </c>
      <c r="T4026" s="14">
        <f t="shared" si="251"/>
        <v>42217.670104166667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8"/>
        <v>5</v>
      </c>
      <c r="P4027" s="6">
        <f t="shared" si="249"/>
        <v>62.5</v>
      </c>
      <c r="Q4027" t="s">
        <v>8317</v>
      </c>
      <c r="R4027" s="10" t="s">
        <v>8318</v>
      </c>
      <c r="S4027" s="14">
        <f t="shared" si="250"/>
        <v>42211.237685185188</v>
      </c>
      <c r="T4027" s="14">
        <f t="shared" si="251"/>
        <v>42151.237685185188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48"/>
        <v>0</v>
      </c>
      <c r="P4028" s="6" t="e">
        <f t="shared" si="249"/>
        <v>#DIV/0!</v>
      </c>
      <c r="Q4028" t="s">
        <v>8317</v>
      </c>
      <c r="R4028" s="10" t="s">
        <v>8318</v>
      </c>
      <c r="S4028" s="14">
        <f t="shared" si="250"/>
        <v>42342.697210648148</v>
      </c>
      <c r="T4028" s="14">
        <f t="shared" si="251"/>
        <v>42282.655543981484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8"/>
        <v>7.166666666666667</v>
      </c>
      <c r="P4029" s="6">
        <f t="shared" si="249"/>
        <v>30.714285714285715</v>
      </c>
      <c r="Q4029" t="s">
        <v>8317</v>
      </c>
      <c r="R4029" s="10" t="s">
        <v>8318</v>
      </c>
      <c r="S4029" s="14">
        <f t="shared" si="250"/>
        <v>42789.041666666672</v>
      </c>
      <c r="T4029" s="14">
        <f t="shared" si="251"/>
        <v>42768.97084490741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8"/>
        <v>28.050000000000004</v>
      </c>
      <c r="P4030" s="6">
        <f t="shared" si="249"/>
        <v>51</v>
      </c>
      <c r="Q4030" t="s">
        <v>8317</v>
      </c>
      <c r="R4030" s="10" t="s">
        <v>8318</v>
      </c>
      <c r="S4030" s="14">
        <f t="shared" si="250"/>
        <v>41795.938657407409</v>
      </c>
      <c r="T4030" s="14">
        <f t="shared" si="251"/>
        <v>41765.938657407409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48"/>
        <v>0</v>
      </c>
      <c r="P4031" s="6" t="e">
        <f t="shared" si="249"/>
        <v>#DIV/0!</v>
      </c>
      <c r="Q4031" t="s">
        <v>8317</v>
      </c>
      <c r="R4031" s="10" t="s">
        <v>8318</v>
      </c>
      <c r="S4031" s="14">
        <f t="shared" si="250"/>
        <v>42352.025115740747</v>
      </c>
      <c r="T4031" s="14">
        <f t="shared" si="251"/>
        <v>42322.025115740747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8"/>
        <v>16</v>
      </c>
      <c r="P4032" s="6">
        <f t="shared" si="249"/>
        <v>66.666666666666671</v>
      </c>
      <c r="Q4032" t="s">
        <v>8317</v>
      </c>
      <c r="R4032" s="10" t="s">
        <v>8318</v>
      </c>
      <c r="S4032" s="14">
        <f t="shared" si="250"/>
        <v>42403.784027777772</v>
      </c>
      <c r="T4032" s="14">
        <f t="shared" si="251"/>
        <v>42374.655081018514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48"/>
        <v>0</v>
      </c>
      <c r="P4033" s="6" t="e">
        <f t="shared" si="249"/>
        <v>#DIV/0!</v>
      </c>
      <c r="Q4033" t="s">
        <v>8317</v>
      </c>
      <c r="R4033" s="10" t="s">
        <v>8318</v>
      </c>
      <c r="S4033" s="14">
        <f t="shared" si="250"/>
        <v>41991.626898148148</v>
      </c>
      <c r="T4033" s="14">
        <f t="shared" si="251"/>
        <v>41941.585231481484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ref="O4034:O4097" si="252">E4034/D4034*100</f>
        <v>6.8287037037037033</v>
      </c>
      <c r="P4034" s="6">
        <f t="shared" ref="P4034:P4097" si="253">AVERAGE(E4034/L4034)</f>
        <v>59</v>
      </c>
      <c r="Q4034" t="s">
        <v>8317</v>
      </c>
      <c r="R4034" s="10" t="s">
        <v>8318</v>
      </c>
      <c r="S4034" s="14">
        <f t="shared" ref="S4034:S4097" si="254">(((I4034/60)/60)/24)+DATE(1970,1,1)</f>
        <v>42353.85087962963</v>
      </c>
      <c r="T4034" s="14">
        <f t="shared" ref="T4034:T4097" si="255">(((J4034/60)/60)/24)+DATE(1970,1,1)</f>
        <v>42293.809212962966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si="252"/>
        <v>25.698702928870294</v>
      </c>
      <c r="P4035" s="6">
        <f t="shared" si="253"/>
        <v>65.340319148936175</v>
      </c>
      <c r="Q4035" t="s">
        <v>8317</v>
      </c>
      <c r="R4035" s="10" t="s">
        <v>8318</v>
      </c>
      <c r="S4035" s="14">
        <f t="shared" si="254"/>
        <v>42645.375</v>
      </c>
      <c r="T4035" s="14">
        <f t="shared" si="255"/>
        <v>42614.268796296295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2"/>
        <v>1.4814814814814816</v>
      </c>
      <c r="P4036" s="6">
        <f t="shared" si="253"/>
        <v>100</v>
      </c>
      <c r="Q4036" t="s">
        <v>8317</v>
      </c>
      <c r="R4036" s="10" t="s">
        <v>8318</v>
      </c>
      <c r="S4036" s="14">
        <f t="shared" si="254"/>
        <v>42097.905671296292</v>
      </c>
      <c r="T4036" s="14">
        <f t="shared" si="255"/>
        <v>42067.947337962964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2"/>
        <v>36.85</v>
      </c>
      <c r="P4037" s="6">
        <f t="shared" si="253"/>
        <v>147.4</v>
      </c>
      <c r="Q4037" t="s">
        <v>8317</v>
      </c>
      <c r="R4037" s="10" t="s">
        <v>8318</v>
      </c>
      <c r="S4037" s="14">
        <f t="shared" si="254"/>
        <v>41933.882951388885</v>
      </c>
      <c r="T4037" s="14">
        <f t="shared" si="255"/>
        <v>41903.882951388885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2"/>
        <v>47.05</v>
      </c>
      <c r="P4038" s="6">
        <f t="shared" si="253"/>
        <v>166.05882352941177</v>
      </c>
      <c r="Q4038" t="s">
        <v>8317</v>
      </c>
      <c r="R4038" s="10" t="s">
        <v>8318</v>
      </c>
      <c r="S4038" s="14">
        <f t="shared" si="254"/>
        <v>41821.9375</v>
      </c>
      <c r="T4038" s="14">
        <f t="shared" si="255"/>
        <v>41804.937083333331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2"/>
        <v>11.428571428571429</v>
      </c>
      <c r="P4039" s="6">
        <f t="shared" si="253"/>
        <v>40</v>
      </c>
      <c r="Q4039" t="s">
        <v>8317</v>
      </c>
      <c r="R4039" s="10" t="s">
        <v>8318</v>
      </c>
      <c r="S4039" s="14">
        <f t="shared" si="254"/>
        <v>42514.600694444445</v>
      </c>
      <c r="T4039" s="14">
        <f t="shared" si="255"/>
        <v>42497.070775462969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2"/>
        <v>12.04</v>
      </c>
      <c r="P4040" s="6">
        <f t="shared" si="253"/>
        <v>75.25</v>
      </c>
      <c r="Q4040" t="s">
        <v>8317</v>
      </c>
      <c r="R4040" s="10" t="s">
        <v>8318</v>
      </c>
      <c r="S4040" s="14">
        <f t="shared" si="254"/>
        <v>41929.798726851855</v>
      </c>
      <c r="T4040" s="14">
        <f t="shared" si="255"/>
        <v>41869.798726851855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2"/>
        <v>60</v>
      </c>
      <c r="P4041" s="6">
        <f t="shared" si="253"/>
        <v>60</v>
      </c>
      <c r="Q4041" t="s">
        <v>8317</v>
      </c>
      <c r="R4041" s="10" t="s">
        <v>8318</v>
      </c>
      <c r="S4041" s="14">
        <f t="shared" si="254"/>
        <v>42339.249305555553</v>
      </c>
      <c r="T4041" s="14">
        <f t="shared" si="255"/>
        <v>42305.670914351853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2"/>
        <v>31.25</v>
      </c>
      <c r="P4042" s="6">
        <f t="shared" si="253"/>
        <v>1250</v>
      </c>
      <c r="Q4042" t="s">
        <v>8317</v>
      </c>
      <c r="R4042" s="10" t="s">
        <v>8318</v>
      </c>
      <c r="S4042" s="14">
        <f t="shared" si="254"/>
        <v>42203.125</v>
      </c>
      <c r="T4042" s="14">
        <f t="shared" si="255"/>
        <v>42144.231527777782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2"/>
        <v>0.42</v>
      </c>
      <c r="P4043" s="6">
        <f t="shared" si="253"/>
        <v>10.5</v>
      </c>
      <c r="Q4043" t="s">
        <v>8317</v>
      </c>
      <c r="R4043" s="10" t="s">
        <v>8318</v>
      </c>
      <c r="S4043" s="14">
        <f t="shared" si="254"/>
        <v>42619.474004629628</v>
      </c>
      <c r="T4043" s="14">
        <f t="shared" si="255"/>
        <v>42559.474004629628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2"/>
        <v>0.21</v>
      </c>
      <c r="P4044" s="6">
        <f t="shared" si="253"/>
        <v>7</v>
      </c>
      <c r="Q4044" t="s">
        <v>8317</v>
      </c>
      <c r="R4044" s="10" t="s">
        <v>8318</v>
      </c>
      <c r="S4044" s="14">
        <f t="shared" si="254"/>
        <v>42024.802777777775</v>
      </c>
      <c r="T4044" s="14">
        <f t="shared" si="255"/>
        <v>41995.084074074075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2"/>
        <v>0</v>
      </c>
      <c r="P4045" s="6" t="e">
        <f t="shared" si="253"/>
        <v>#DIV/0!</v>
      </c>
      <c r="Q4045" t="s">
        <v>8317</v>
      </c>
      <c r="R4045" s="10" t="s">
        <v>8318</v>
      </c>
      <c r="S4045" s="14">
        <f t="shared" si="254"/>
        <v>41963.957465277781</v>
      </c>
      <c r="T4045" s="14">
        <f t="shared" si="255"/>
        <v>41948.957465277781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2"/>
        <v>37.5</v>
      </c>
      <c r="P4046" s="6">
        <f t="shared" si="253"/>
        <v>56.25</v>
      </c>
      <c r="Q4046" t="s">
        <v>8317</v>
      </c>
      <c r="R4046" s="10" t="s">
        <v>8318</v>
      </c>
      <c r="S4046" s="14">
        <f t="shared" si="254"/>
        <v>42104.208333333328</v>
      </c>
      <c r="T4046" s="14">
        <f t="shared" si="255"/>
        <v>42074.219699074078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2"/>
        <v>0.02</v>
      </c>
      <c r="P4047" s="6">
        <f t="shared" si="253"/>
        <v>1</v>
      </c>
      <c r="Q4047" t="s">
        <v>8317</v>
      </c>
      <c r="R4047" s="10" t="s">
        <v>8318</v>
      </c>
      <c r="S4047" s="14">
        <f t="shared" si="254"/>
        <v>41872.201261574075</v>
      </c>
      <c r="T4047" s="14">
        <f t="shared" si="255"/>
        <v>41842.201261574075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2"/>
        <v>8.2142857142857135</v>
      </c>
      <c r="P4048" s="6">
        <f t="shared" si="253"/>
        <v>38.333333333333336</v>
      </c>
      <c r="Q4048" t="s">
        <v>8317</v>
      </c>
      <c r="R4048" s="10" t="s">
        <v>8318</v>
      </c>
      <c r="S4048" s="14">
        <f t="shared" si="254"/>
        <v>41934.650578703702</v>
      </c>
      <c r="T4048" s="14">
        <f t="shared" si="255"/>
        <v>41904.650578703702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2"/>
        <v>2.1999999999999997</v>
      </c>
      <c r="P4049" s="6">
        <f t="shared" si="253"/>
        <v>27.5</v>
      </c>
      <c r="Q4049" t="s">
        <v>8317</v>
      </c>
      <c r="R4049" s="10" t="s">
        <v>8318</v>
      </c>
      <c r="S4049" s="14">
        <f t="shared" si="254"/>
        <v>42015.041666666672</v>
      </c>
      <c r="T4049" s="14">
        <f t="shared" si="255"/>
        <v>41991.022488425922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2"/>
        <v>17.652941176470588</v>
      </c>
      <c r="P4050" s="6">
        <f t="shared" si="253"/>
        <v>32.978021978021978</v>
      </c>
      <c r="Q4050" t="s">
        <v>8317</v>
      </c>
      <c r="R4050" s="10" t="s">
        <v>8318</v>
      </c>
      <c r="S4050" s="14">
        <f t="shared" si="254"/>
        <v>42471.467442129629</v>
      </c>
      <c r="T4050" s="14">
        <f t="shared" si="255"/>
        <v>42436.509108796294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2"/>
        <v>0.08</v>
      </c>
      <c r="P4051" s="6">
        <f t="shared" si="253"/>
        <v>16</v>
      </c>
      <c r="Q4051" t="s">
        <v>8317</v>
      </c>
      <c r="R4051" s="10" t="s">
        <v>8318</v>
      </c>
      <c r="S4051" s="14">
        <f t="shared" si="254"/>
        <v>42199.958506944444</v>
      </c>
      <c r="T4051" s="14">
        <f t="shared" si="255"/>
        <v>42169.958506944444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2"/>
        <v>6.6666666666666666E-2</v>
      </c>
      <c r="P4052" s="6">
        <f t="shared" si="253"/>
        <v>1</v>
      </c>
      <c r="Q4052" t="s">
        <v>8317</v>
      </c>
      <c r="R4052" s="10" t="s">
        <v>8318</v>
      </c>
      <c r="S4052" s="14">
        <f t="shared" si="254"/>
        <v>41935.636469907404</v>
      </c>
      <c r="T4052" s="14">
        <f t="shared" si="255"/>
        <v>41905.636469907404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2"/>
        <v>0</v>
      </c>
      <c r="P4053" s="6" t="e">
        <f t="shared" si="253"/>
        <v>#DIV/0!</v>
      </c>
      <c r="Q4053" t="s">
        <v>8317</v>
      </c>
      <c r="R4053" s="10" t="s">
        <v>8318</v>
      </c>
      <c r="S4053" s="14">
        <f t="shared" si="254"/>
        <v>41768.286805555559</v>
      </c>
      <c r="T4053" s="14">
        <f t="shared" si="255"/>
        <v>41761.810150462967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2"/>
        <v>37.533333333333339</v>
      </c>
      <c r="P4054" s="6">
        <f t="shared" si="253"/>
        <v>86.615384615384613</v>
      </c>
      <c r="Q4054" t="s">
        <v>8317</v>
      </c>
      <c r="R4054" s="10" t="s">
        <v>8318</v>
      </c>
      <c r="S4054" s="14">
        <f t="shared" si="254"/>
        <v>41925.878657407404</v>
      </c>
      <c r="T4054" s="14">
        <f t="shared" si="255"/>
        <v>41865.878657407404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2"/>
        <v>22</v>
      </c>
      <c r="P4055" s="6">
        <f t="shared" si="253"/>
        <v>55</v>
      </c>
      <c r="Q4055" t="s">
        <v>8317</v>
      </c>
      <c r="R4055" s="10" t="s">
        <v>8318</v>
      </c>
      <c r="S4055" s="14">
        <f t="shared" si="254"/>
        <v>41958.833333333328</v>
      </c>
      <c r="T4055" s="14">
        <f t="shared" si="255"/>
        <v>41928.690138888887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2"/>
        <v>0</v>
      </c>
      <c r="P4056" s="6" t="e">
        <f t="shared" si="253"/>
        <v>#DIV/0!</v>
      </c>
      <c r="Q4056" t="s">
        <v>8317</v>
      </c>
      <c r="R4056" s="10" t="s">
        <v>8318</v>
      </c>
      <c r="S4056" s="14">
        <f t="shared" si="254"/>
        <v>42644.166666666672</v>
      </c>
      <c r="T4056" s="14">
        <f t="shared" si="255"/>
        <v>42613.841261574074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2"/>
        <v>17.62</v>
      </c>
      <c r="P4057" s="6">
        <f t="shared" si="253"/>
        <v>41.952380952380949</v>
      </c>
      <c r="Q4057" t="s">
        <v>8317</v>
      </c>
      <c r="R4057" s="10" t="s">
        <v>8318</v>
      </c>
      <c r="S4057" s="14">
        <f t="shared" si="254"/>
        <v>41809.648506944446</v>
      </c>
      <c r="T4057" s="14">
        <f t="shared" si="255"/>
        <v>41779.648506944446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2"/>
        <v>53</v>
      </c>
      <c r="P4058" s="6">
        <f t="shared" si="253"/>
        <v>88.333333333333329</v>
      </c>
      <c r="Q4058" t="s">
        <v>8317</v>
      </c>
      <c r="R4058" s="10" t="s">
        <v>8318</v>
      </c>
      <c r="S4058" s="14">
        <f t="shared" si="254"/>
        <v>42554.832638888889</v>
      </c>
      <c r="T4058" s="14">
        <f t="shared" si="255"/>
        <v>42534.933321759265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2"/>
        <v>22.142857142857142</v>
      </c>
      <c r="P4059" s="6">
        <f t="shared" si="253"/>
        <v>129.16666666666666</v>
      </c>
      <c r="Q4059" t="s">
        <v>8317</v>
      </c>
      <c r="R4059" s="10" t="s">
        <v>8318</v>
      </c>
      <c r="S4059" s="14">
        <f t="shared" si="254"/>
        <v>42333.958333333328</v>
      </c>
      <c r="T4059" s="14">
        <f t="shared" si="255"/>
        <v>42310.968518518523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2"/>
        <v>2.5333333333333332</v>
      </c>
      <c r="P4060" s="6">
        <f t="shared" si="253"/>
        <v>23.75</v>
      </c>
      <c r="Q4060" t="s">
        <v>8317</v>
      </c>
      <c r="R4060" s="10" t="s">
        <v>8318</v>
      </c>
      <c r="S4060" s="14">
        <f t="shared" si="254"/>
        <v>42461.165972222225</v>
      </c>
      <c r="T4060" s="14">
        <f t="shared" si="255"/>
        <v>42446.060694444444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2"/>
        <v>2.5</v>
      </c>
      <c r="P4061" s="6">
        <f t="shared" si="253"/>
        <v>35.714285714285715</v>
      </c>
      <c r="Q4061" t="s">
        <v>8317</v>
      </c>
      <c r="R4061" s="10" t="s">
        <v>8318</v>
      </c>
      <c r="S4061" s="14">
        <f t="shared" si="254"/>
        <v>41898.125</v>
      </c>
      <c r="T4061" s="14">
        <f t="shared" si="255"/>
        <v>41866.640648148146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2"/>
        <v>2.85</v>
      </c>
      <c r="P4062" s="6">
        <f t="shared" si="253"/>
        <v>57</v>
      </c>
      <c r="Q4062" t="s">
        <v>8317</v>
      </c>
      <c r="R4062" s="10" t="s">
        <v>8318</v>
      </c>
      <c r="S4062" s="14">
        <f t="shared" si="254"/>
        <v>41813.666666666664</v>
      </c>
      <c r="T4062" s="14">
        <f t="shared" si="255"/>
        <v>41779.695092592592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2"/>
        <v>0</v>
      </c>
      <c r="P4063" s="6" t="e">
        <f t="shared" si="253"/>
        <v>#DIV/0!</v>
      </c>
      <c r="Q4063" t="s">
        <v>8317</v>
      </c>
      <c r="R4063" s="10" t="s">
        <v>8318</v>
      </c>
      <c r="S4063" s="14">
        <f t="shared" si="254"/>
        <v>42481.099803240737</v>
      </c>
      <c r="T4063" s="14">
        <f t="shared" si="255"/>
        <v>42421.141469907408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2"/>
        <v>2.4500000000000002</v>
      </c>
      <c r="P4064" s="6">
        <f t="shared" si="253"/>
        <v>163.33333333333334</v>
      </c>
      <c r="Q4064" t="s">
        <v>8317</v>
      </c>
      <c r="R4064" s="10" t="s">
        <v>8318</v>
      </c>
      <c r="S4064" s="14">
        <f t="shared" si="254"/>
        <v>42553.739212962959</v>
      </c>
      <c r="T4064" s="14">
        <f t="shared" si="255"/>
        <v>42523.739212962959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2"/>
        <v>1.4210526315789473</v>
      </c>
      <c r="P4065" s="6">
        <f t="shared" si="253"/>
        <v>15</v>
      </c>
      <c r="Q4065" t="s">
        <v>8317</v>
      </c>
      <c r="R4065" s="10" t="s">
        <v>8318</v>
      </c>
      <c r="S4065" s="14">
        <f t="shared" si="254"/>
        <v>41817.681527777779</v>
      </c>
      <c r="T4065" s="14">
        <f t="shared" si="255"/>
        <v>41787.681527777779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2"/>
        <v>19.25</v>
      </c>
      <c r="P4066" s="6">
        <f t="shared" si="253"/>
        <v>64.166666666666671</v>
      </c>
      <c r="Q4066" t="s">
        <v>8317</v>
      </c>
      <c r="R4066" s="10" t="s">
        <v>8318</v>
      </c>
      <c r="S4066" s="14">
        <f t="shared" si="254"/>
        <v>42123.588263888887</v>
      </c>
      <c r="T4066" s="14">
        <f t="shared" si="255"/>
        <v>42093.588263888887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2"/>
        <v>0.67500000000000004</v>
      </c>
      <c r="P4067" s="6">
        <f t="shared" si="253"/>
        <v>6.75</v>
      </c>
      <c r="Q4067" t="s">
        <v>8317</v>
      </c>
      <c r="R4067" s="10" t="s">
        <v>8318</v>
      </c>
      <c r="S4067" s="14">
        <f t="shared" si="254"/>
        <v>41863.951516203706</v>
      </c>
      <c r="T4067" s="14">
        <f t="shared" si="255"/>
        <v>41833.951516203706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2"/>
        <v>0.16666666666666669</v>
      </c>
      <c r="P4068" s="6">
        <f t="shared" si="253"/>
        <v>25</v>
      </c>
      <c r="Q4068" t="s">
        <v>8317</v>
      </c>
      <c r="R4068" s="10" t="s">
        <v>8318</v>
      </c>
      <c r="S4068" s="14">
        <f t="shared" si="254"/>
        <v>42509.039212962962</v>
      </c>
      <c r="T4068" s="14">
        <f t="shared" si="255"/>
        <v>42479.039212962962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2"/>
        <v>60.9</v>
      </c>
      <c r="P4069" s="6">
        <f t="shared" si="253"/>
        <v>179.11764705882354</v>
      </c>
      <c r="Q4069" t="s">
        <v>8317</v>
      </c>
      <c r="R4069" s="10" t="s">
        <v>8318</v>
      </c>
      <c r="S4069" s="14">
        <f t="shared" si="254"/>
        <v>42275.117476851854</v>
      </c>
      <c r="T4069" s="14">
        <f t="shared" si="255"/>
        <v>42235.117476851854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2"/>
        <v>1</v>
      </c>
      <c r="P4070" s="6">
        <f t="shared" si="253"/>
        <v>34.950000000000003</v>
      </c>
      <c r="Q4070" t="s">
        <v>8317</v>
      </c>
      <c r="R4070" s="10" t="s">
        <v>8318</v>
      </c>
      <c r="S4070" s="14">
        <f t="shared" si="254"/>
        <v>42748.961805555555</v>
      </c>
      <c r="T4070" s="14">
        <f t="shared" si="255"/>
        <v>42718.963599537034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2"/>
        <v>34.4</v>
      </c>
      <c r="P4071" s="6">
        <f t="shared" si="253"/>
        <v>33.07692307692308</v>
      </c>
      <c r="Q4071" t="s">
        <v>8317</v>
      </c>
      <c r="R4071" s="10" t="s">
        <v>8318</v>
      </c>
      <c r="S4071" s="14">
        <f t="shared" si="254"/>
        <v>42063.5</v>
      </c>
      <c r="T4071" s="14">
        <f t="shared" si="255"/>
        <v>42022.661527777775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2"/>
        <v>16.5</v>
      </c>
      <c r="P4072" s="6">
        <f t="shared" si="253"/>
        <v>27.5</v>
      </c>
      <c r="Q4072" t="s">
        <v>8317</v>
      </c>
      <c r="R4072" s="10" t="s">
        <v>8318</v>
      </c>
      <c r="S4072" s="14">
        <f t="shared" si="254"/>
        <v>42064.125</v>
      </c>
      <c r="T4072" s="14">
        <f t="shared" si="255"/>
        <v>42031.666898148149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2"/>
        <v>0</v>
      </c>
      <c r="P4073" s="6" t="e">
        <f t="shared" si="253"/>
        <v>#DIV/0!</v>
      </c>
      <c r="Q4073" t="s">
        <v>8317</v>
      </c>
      <c r="R4073" s="10" t="s">
        <v>8318</v>
      </c>
      <c r="S4073" s="14">
        <f t="shared" si="254"/>
        <v>42730.804756944446</v>
      </c>
      <c r="T4073" s="14">
        <f t="shared" si="255"/>
        <v>42700.804756944446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2"/>
        <v>0.4</v>
      </c>
      <c r="P4074" s="6">
        <f t="shared" si="253"/>
        <v>2</v>
      </c>
      <c r="Q4074" t="s">
        <v>8317</v>
      </c>
      <c r="R4074" s="10" t="s">
        <v>8318</v>
      </c>
      <c r="S4074" s="14">
        <f t="shared" si="254"/>
        <v>41872.77443287037</v>
      </c>
      <c r="T4074" s="14">
        <f t="shared" si="255"/>
        <v>41812.77443287037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2"/>
        <v>1.0571428571428572</v>
      </c>
      <c r="P4075" s="6">
        <f t="shared" si="253"/>
        <v>18.5</v>
      </c>
      <c r="Q4075" t="s">
        <v>8317</v>
      </c>
      <c r="R4075" s="10" t="s">
        <v>8318</v>
      </c>
      <c r="S4075" s="14">
        <f t="shared" si="254"/>
        <v>42133.166666666672</v>
      </c>
      <c r="T4075" s="14">
        <f t="shared" si="255"/>
        <v>42078.34520833334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2"/>
        <v>26.727272727272727</v>
      </c>
      <c r="P4076" s="6">
        <f t="shared" si="253"/>
        <v>35</v>
      </c>
      <c r="Q4076" t="s">
        <v>8317</v>
      </c>
      <c r="R4076" s="10" t="s">
        <v>8318</v>
      </c>
      <c r="S4076" s="14">
        <f t="shared" si="254"/>
        <v>42313.594618055555</v>
      </c>
      <c r="T4076" s="14">
        <f t="shared" si="255"/>
        <v>42283.552951388891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2"/>
        <v>28.799999999999997</v>
      </c>
      <c r="P4077" s="6">
        <f t="shared" si="253"/>
        <v>44.307692307692307</v>
      </c>
      <c r="Q4077" t="s">
        <v>8317</v>
      </c>
      <c r="R4077" s="10" t="s">
        <v>8318</v>
      </c>
      <c r="S4077" s="14">
        <f t="shared" si="254"/>
        <v>41820.727777777778</v>
      </c>
      <c r="T4077" s="14">
        <f t="shared" si="255"/>
        <v>41779.045937499999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2"/>
        <v>0</v>
      </c>
      <c r="P4078" s="6" t="e">
        <f t="shared" si="253"/>
        <v>#DIV/0!</v>
      </c>
      <c r="Q4078" t="s">
        <v>8317</v>
      </c>
      <c r="R4078" s="10" t="s">
        <v>8318</v>
      </c>
      <c r="S4078" s="14">
        <f t="shared" si="254"/>
        <v>41933.82708333333</v>
      </c>
      <c r="T4078" s="14">
        <f t="shared" si="255"/>
        <v>41905.795706018522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2"/>
        <v>8.9</v>
      </c>
      <c r="P4079" s="6">
        <f t="shared" si="253"/>
        <v>222.5</v>
      </c>
      <c r="Q4079" t="s">
        <v>8317</v>
      </c>
      <c r="R4079" s="10" t="s">
        <v>8318</v>
      </c>
      <c r="S4079" s="14">
        <f t="shared" si="254"/>
        <v>42725.7105787037</v>
      </c>
      <c r="T4079" s="14">
        <f t="shared" si="255"/>
        <v>42695.7105787037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2"/>
        <v>0</v>
      </c>
      <c r="P4080" s="6" t="e">
        <f t="shared" si="253"/>
        <v>#DIV/0!</v>
      </c>
      <c r="Q4080" t="s">
        <v>8317</v>
      </c>
      <c r="R4080" s="10" t="s">
        <v>8318</v>
      </c>
      <c r="S4080" s="14">
        <f t="shared" si="254"/>
        <v>42762.787523148145</v>
      </c>
      <c r="T4080" s="14">
        <f t="shared" si="255"/>
        <v>42732.787523148145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2"/>
        <v>0.16666666666666669</v>
      </c>
      <c r="P4081" s="6">
        <f t="shared" si="253"/>
        <v>5</v>
      </c>
      <c r="Q4081" t="s">
        <v>8317</v>
      </c>
      <c r="R4081" s="10" t="s">
        <v>8318</v>
      </c>
      <c r="S4081" s="14">
        <f t="shared" si="254"/>
        <v>42540.938900462963</v>
      </c>
      <c r="T4081" s="14">
        <f t="shared" si="255"/>
        <v>42510.938900462963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2"/>
        <v>0</v>
      </c>
      <c r="P4082" s="6" t="e">
        <f t="shared" si="253"/>
        <v>#DIV/0!</v>
      </c>
      <c r="Q4082" t="s">
        <v>8317</v>
      </c>
      <c r="R4082" s="10" t="s">
        <v>8318</v>
      </c>
      <c r="S4082" s="14">
        <f t="shared" si="254"/>
        <v>42535.787500000006</v>
      </c>
      <c r="T4082" s="14">
        <f t="shared" si="255"/>
        <v>42511.698101851856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2"/>
        <v>15.737410071942445</v>
      </c>
      <c r="P4083" s="6">
        <f t="shared" si="253"/>
        <v>29.166666666666668</v>
      </c>
      <c r="Q4083" t="s">
        <v>8317</v>
      </c>
      <c r="R4083" s="10" t="s">
        <v>8318</v>
      </c>
      <c r="S4083" s="14">
        <f t="shared" si="254"/>
        <v>42071.539641203708</v>
      </c>
      <c r="T4083" s="14">
        <f t="shared" si="255"/>
        <v>42041.581307870365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2"/>
        <v>2</v>
      </c>
      <c r="P4084" s="6">
        <f t="shared" si="253"/>
        <v>1.5</v>
      </c>
      <c r="Q4084" t="s">
        <v>8317</v>
      </c>
      <c r="R4084" s="10" t="s">
        <v>8318</v>
      </c>
      <c r="S4084" s="14">
        <f t="shared" si="254"/>
        <v>42322.958333333328</v>
      </c>
      <c r="T4084" s="14">
        <f t="shared" si="255"/>
        <v>42307.189270833333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2"/>
        <v>21.685714285714287</v>
      </c>
      <c r="P4085" s="6">
        <f t="shared" si="253"/>
        <v>126.5</v>
      </c>
      <c r="Q4085" t="s">
        <v>8317</v>
      </c>
      <c r="R4085" s="10" t="s">
        <v>8318</v>
      </c>
      <c r="S4085" s="14">
        <f t="shared" si="254"/>
        <v>42383.761759259258</v>
      </c>
      <c r="T4085" s="14">
        <f t="shared" si="255"/>
        <v>42353.761759259258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2"/>
        <v>0.33333333333333337</v>
      </c>
      <c r="P4086" s="6">
        <f t="shared" si="253"/>
        <v>10</v>
      </c>
      <c r="Q4086" t="s">
        <v>8317</v>
      </c>
      <c r="R4086" s="10" t="s">
        <v>8318</v>
      </c>
      <c r="S4086" s="14">
        <f t="shared" si="254"/>
        <v>42652.436412037037</v>
      </c>
      <c r="T4086" s="14">
        <f t="shared" si="255"/>
        <v>42622.436412037037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2"/>
        <v>0.2857142857142857</v>
      </c>
      <c r="P4087" s="6">
        <f t="shared" si="253"/>
        <v>10</v>
      </c>
      <c r="Q4087" t="s">
        <v>8317</v>
      </c>
      <c r="R4087" s="10" t="s">
        <v>8318</v>
      </c>
      <c r="S4087" s="14">
        <f t="shared" si="254"/>
        <v>42087.165972222225</v>
      </c>
      <c r="T4087" s="14">
        <f t="shared" si="255"/>
        <v>42058.603877314818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2"/>
        <v>4.7</v>
      </c>
      <c r="P4088" s="6">
        <f t="shared" si="253"/>
        <v>9.4</v>
      </c>
      <c r="Q4088" t="s">
        <v>8317</v>
      </c>
      <c r="R4088" s="10" t="s">
        <v>8318</v>
      </c>
      <c r="S4088" s="14">
        <f t="shared" si="254"/>
        <v>42329.166666666672</v>
      </c>
      <c r="T4088" s="14">
        <f t="shared" si="255"/>
        <v>42304.940960648149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2"/>
        <v>0</v>
      </c>
      <c r="P4089" s="6" t="e">
        <f t="shared" si="253"/>
        <v>#DIV/0!</v>
      </c>
      <c r="Q4089" t="s">
        <v>8317</v>
      </c>
      <c r="R4089" s="10" t="s">
        <v>8318</v>
      </c>
      <c r="S4089" s="14">
        <f t="shared" si="254"/>
        <v>42568.742893518516</v>
      </c>
      <c r="T4089" s="14">
        <f t="shared" si="255"/>
        <v>42538.742893518516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2"/>
        <v>10.8</v>
      </c>
      <c r="P4090" s="6">
        <f t="shared" si="253"/>
        <v>72</v>
      </c>
      <c r="Q4090" t="s">
        <v>8317</v>
      </c>
      <c r="R4090" s="10" t="s">
        <v>8318</v>
      </c>
      <c r="S4090" s="14">
        <f t="shared" si="254"/>
        <v>42020.434722222228</v>
      </c>
      <c r="T4090" s="14">
        <f t="shared" si="255"/>
        <v>41990.612546296295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2"/>
        <v>4.8</v>
      </c>
      <c r="P4091" s="6">
        <f t="shared" si="253"/>
        <v>30</v>
      </c>
      <c r="Q4091" t="s">
        <v>8317</v>
      </c>
      <c r="R4091" s="10" t="s">
        <v>8318</v>
      </c>
      <c r="S4091" s="14">
        <f t="shared" si="254"/>
        <v>42155.732638888891</v>
      </c>
      <c r="T4091" s="14">
        <f t="shared" si="255"/>
        <v>42122.732499999998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2"/>
        <v>3.2</v>
      </c>
      <c r="P4092" s="6">
        <f t="shared" si="253"/>
        <v>10.666666666666666</v>
      </c>
      <c r="Q4092" t="s">
        <v>8317</v>
      </c>
      <c r="R4092" s="10" t="s">
        <v>8318</v>
      </c>
      <c r="S4092" s="14">
        <f t="shared" si="254"/>
        <v>42223.625</v>
      </c>
      <c r="T4092" s="14">
        <f t="shared" si="255"/>
        <v>42209.67288194444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2"/>
        <v>12.75</v>
      </c>
      <c r="P4093" s="6">
        <f t="shared" si="253"/>
        <v>25.5</v>
      </c>
      <c r="Q4093" t="s">
        <v>8317</v>
      </c>
      <c r="R4093" s="10" t="s">
        <v>8318</v>
      </c>
      <c r="S4093" s="14">
        <f t="shared" si="254"/>
        <v>42020.506377314814</v>
      </c>
      <c r="T4093" s="14">
        <f t="shared" si="255"/>
        <v>41990.506377314814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2"/>
        <v>1.8181818181818181E-2</v>
      </c>
      <c r="P4094" s="6">
        <f t="shared" si="253"/>
        <v>20</v>
      </c>
      <c r="Q4094" t="s">
        <v>8317</v>
      </c>
      <c r="R4094" s="10" t="s">
        <v>8318</v>
      </c>
      <c r="S4094" s="14">
        <f t="shared" si="254"/>
        <v>42099.153321759266</v>
      </c>
      <c r="T4094" s="14">
        <f t="shared" si="255"/>
        <v>42039.194988425923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2"/>
        <v>2.4</v>
      </c>
      <c r="P4095" s="6">
        <f t="shared" si="253"/>
        <v>15</v>
      </c>
      <c r="Q4095" t="s">
        <v>8317</v>
      </c>
      <c r="R4095" s="10" t="s">
        <v>8318</v>
      </c>
      <c r="S4095" s="14">
        <f t="shared" si="254"/>
        <v>42238.815891203703</v>
      </c>
      <c r="T4095" s="14">
        <f t="shared" si="255"/>
        <v>42178.815891203703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2"/>
        <v>36.5</v>
      </c>
      <c r="P4096" s="6">
        <f t="shared" si="253"/>
        <v>91.25</v>
      </c>
      <c r="Q4096" t="s">
        <v>8317</v>
      </c>
      <c r="R4096" s="10" t="s">
        <v>8318</v>
      </c>
      <c r="S4096" s="14">
        <f t="shared" si="254"/>
        <v>41934.207638888889</v>
      </c>
      <c r="T4096" s="14">
        <f t="shared" si="255"/>
        <v>41890.086805555555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2"/>
        <v>2.666666666666667</v>
      </c>
      <c r="P4097" s="6">
        <f t="shared" si="253"/>
        <v>800</v>
      </c>
      <c r="Q4097" t="s">
        <v>8317</v>
      </c>
      <c r="R4097" s="10" t="s">
        <v>8318</v>
      </c>
      <c r="S4097" s="14">
        <f t="shared" si="254"/>
        <v>42723.031828703708</v>
      </c>
      <c r="T4097" s="14">
        <f t="shared" si="255"/>
        <v>42693.031828703708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ref="O4098:O4115" si="256">E4098/D4098*100</f>
        <v>11.428571428571429</v>
      </c>
      <c r="P4098" s="6">
        <f t="shared" ref="P4098:P4115" si="257">AVERAGE(E4098/L4098)</f>
        <v>80</v>
      </c>
      <c r="Q4098" t="s">
        <v>8317</v>
      </c>
      <c r="R4098" s="10" t="s">
        <v>8318</v>
      </c>
      <c r="S4098" s="14">
        <f t="shared" ref="S4098:S4115" si="258">(((I4098/60)/60)/24)+DATE(1970,1,1)</f>
        <v>42794.368749999994</v>
      </c>
      <c r="T4098" s="14">
        <f t="shared" ref="T4098:T4115" si="259">(((J4098/60)/60)/24)+DATE(1970,1,1)</f>
        <v>42750.530312499999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si="256"/>
        <v>0</v>
      </c>
      <c r="P4099" s="6" t="e">
        <f t="shared" si="257"/>
        <v>#DIV/0!</v>
      </c>
      <c r="Q4099" t="s">
        <v>8317</v>
      </c>
      <c r="R4099" s="10" t="s">
        <v>8318</v>
      </c>
      <c r="S4099" s="14">
        <f t="shared" si="258"/>
        <v>42400.996527777781</v>
      </c>
      <c r="T4099" s="14">
        <f t="shared" si="259"/>
        <v>42344.824502314819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6"/>
        <v>0</v>
      </c>
      <c r="P4100" s="6" t="e">
        <f t="shared" si="257"/>
        <v>#DIV/0!</v>
      </c>
      <c r="Q4100" t="s">
        <v>8317</v>
      </c>
      <c r="R4100" s="10" t="s">
        <v>8318</v>
      </c>
      <c r="S4100" s="14">
        <f t="shared" si="258"/>
        <v>42525.722187499996</v>
      </c>
      <c r="T4100" s="14">
        <f t="shared" si="259"/>
        <v>42495.722187499996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6"/>
        <v>1.1111111111111112</v>
      </c>
      <c r="P4101" s="6">
        <f t="shared" si="257"/>
        <v>50</v>
      </c>
      <c r="Q4101" t="s">
        <v>8317</v>
      </c>
      <c r="R4101" s="10" t="s">
        <v>8318</v>
      </c>
      <c r="S4101" s="14">
        <f t="shared" si="258"/>
        <v>42615.850381944445</v>
      </c>
      <c r="T4101" s="14">
        <f t="shared" si="259"/>
        <v>42570.850381944445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6"/>
        <v>0</v>
      </c>
      <c r="P4102" s="6" t="e">
        <f t="shared" si="257"/>
        <v>#DIV/0!</v>
      </c>
      <c r="Q4102" t="s">
        <v>8317</v>
      </c>
      <c r="R4102" s="10" t="s">
        <v>8318</v>
      </c>
      <c r="S4102" s="14">
        <f t="shared" si="258"/>
        <v>41937.124884259261</v>
      </c>
      <c r="T4102" s="14">
        <f t="shared" si="259"/>
        <v>41927.124884259261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6"/>
        <v>0</v>
      </c>
      <c r="P4103" s="6" t="e">
        <f t="shared" si="257"/>
        <v>#DIV/0!</v>
      </c>
      <c r="Q4103" t="s">
        <v>8317</v>
      </c>
      <c r="R4103" s="10" t="s">
        <v>8318</v>
      </c>
      <c r="S4103" s="14">
        <f t="shared" si="258"/>
        <v>42760.903726851851</v>
      </c>
      <c r="T4103" s="14">
        <f t="shared" si="259"/>
        <v>42730.903726851851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6"/>
        <v>27.400000000000002</v>
      </c>
      <c r="P4104" s="6">
        <f t="shared" si="257"/>
        <v>22.833333333333332</v>
      </c>
      <c r="Q4104" t="s">
        <v>8317</v>
      </c>
      <c r="R4104" s="10" t="s">
        <v>8318</v>
      </c>
      <c r="S4104" s="14">
        <f t="shared" si="258"/>
        <v>42505.848067129627</v>
      </c>
      <c r="T4104" s="14">
        <f t="shared" si="259"/>
        <v>42475.848067129627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6"/>
        <v>10</v>
      </c>
      <c r="P4105" s="6">
        <f t="shared" si="257"/>
        <v>16.666666666666668</v>
      </c>
      <c r="Q4105" t="s">
        <v>8317</v>
      </c>
      <c r="R4105" s="10" t="s">
        <v>8318</v>
      </c>
      <c r="S4105" s="14">
        <f t="shared" si="258"/>
        <v>42242.772222222222</v>
      </c>
      <c r="T4105" s="14">
        <f t="shared" si="259"/>
        <v>42188.83293981482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6"/>
        <v>21.366666666666667</v>
      </c>
      <c r="P4106" s="6">
        <f t="shared" si="257"/>
        <v>45.785714285714285</v>
      </c>
      <c r="Q4106" t="s">
        <v>8317</v>
      </c>
      <c r="R4106" s="10" t="s">
        <v>8318</v>
      </c>
      <c r="S4106" s="14">
        <f t="shared" si="258"/>
        <v>42670.278171296297</v>
      </c>
      <c r="T4106" s="14">
        <f t="shared" si="259"/>
        <v>42640.278171296297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6"/>
        <v>6.9696969696969706</v>
      </c>
      <c r="P4107" s="6">
        <f t="shared" si="257"/>
        <v>383.33333333333331</v>
      </c>
      <c r="Q4107" t="s">
        <v>8317</v>
      </c>
      <c r="R4107" s="10" t="s">
        <v>8318</v>
      </c>
      <c r="S4107" s="14">
        <f t="shared" si="258"/>
        <v>42730.010520833333</v>
      </c>
      <c r="T4107" s="14">
        <f t="shared" si="259"/>
        <v>42697.010520833333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6"/>
        <v>70.599999999999994</v>
      </c>
      <c r="P4108" s="6">
        <f t="shared" si="257"/>
        <v>106.96969696969697</v>
      </c>
      <c r="Q4108" t="s">
        <v>8317</v>
      </c>
      <c r="R4108" s="10" t="s">
        <v>8318</v>
      </c>
      <c r="S4108" s="14">
        <f t="shared" si="258"/>
        <v>42096.041666666672</v>
      </c>
      <c r="T4108" s="14">
        <f t="shared" si="259"/>
        <v>42053.049375000002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6"/>
        <v>2.0500000000000003</v>
      </c>
      <c r="P4109" s="6">
        <f t="shared" si="257"/>
        <v>10.25</v>
      </c>
      <c r="Q4109" t="s">
        <v>8317</v>
      </c>
      <c r="R4109" s="10" t="s">
        <v>8318</v>
      </c>
      <c r="S4109" s="14">
        <f t="shared" si="258"/>
        <v>41906.916678240741</v>
      </c>
      <c r="T4109" s="14">
        <f t="shared" si="259"/>
        <v>41883.916678240741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6"/>
        <v>1.9666666666666666</v>
      </c>
      <c r="P4110" s="6">
        <f t="shared" si="257"/>
        <v>59</v>
      </c>
      <c r="Q4110" t="s">
        <v>8317</v>
      </c>
      <c r="R4110" s="10" t="s">
        <v>8318</v>
      </c>
      <c r="S4110" s="14">
        <f t="shared" si="258"/>
        <v>42797.208333333328</v>
      </c>
      <c r="T4110" s="14">
        <f t="shared" si="259"/>
        <v>42767.031678240746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6"/>
        <v>0</v>
      </c>
      <c r="P4111" s="6" t="e">
        <f t="shared" si="257"/>
        <v>#DIV/0!</v>
      </c>
      <c r="Q4111" t="s">
        <v>8317</v>
      </c>
      <c r="R4111" s="10" t="s">
        <v>8318</v>
      </c>
      <c r="S4111" s="14">
        <f t="shared" si="258"/>
        <v>42337.581064814818</v>
      </c>
      <c r="T4111" s="14">
        <f t="shared" si="259"/>
        <v>42307.539398148147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6"/>
        <v>28.666666666666668</v>
      </c>
      <c r="P4112" s="6">
        <f t="shared" si="257"/>
        <v>14.333333333333334</v>
      </c>
      <c r="Q4112" t="s">
        <v>8317</v>
      </c>
      <c r="R4112" s="10" t="s">
        <v>8318</v>
      </c>
      <c r="S4112" s="14">
        <f t="shared" si="258"/>
        <v>42572.626747685179</v>
      </c>
      <c r="T4112" s="14">
        <f t="shared" si="259"/>
        <v>42512.626747685179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6"/>
        <v>3.1333333333333333</v>
      </c>
      <c r="P4113" s="6">
        <f t="shared" si="257"/>
        <v>15.666666666666666</v>
      </c>
      <c r="Q4113" t="s">
        <v>8317</v>
      </c>
      <c r="R4113" s="10" t="s">
        <v>8318</v>
      </c>
      <c r="S4113" s="14">
        <f t="shared" si="258"/>
        <v>42059.135879629626</v>
      </c>
      <c r="T4113" s="14">
        <f t="shared" si="259"/>
        <v>42029.135879629626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6"/>
        <v>0.04</v>
      </c>
      <c r="P4114" s="6">
        <f t="shared" si="257"/>
        <v>1</v>
      </c>
      <c r="Q4114" t="s">
        <v>8317</v>
      </c>
      <c r="R4114" s="10" t="s">
        <v>8318</v>
      </c>
      <c r="S4114" s="14">
        <f t="shared" si="258"/>
        <v>42428</v>
      </c>
      <c r="T4114" s="14">
        <f t="shared" si="259"/>
        <v>42400.946597222224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6"/>
        <v>0.2</v>
      </c>
      <c r="P4115" s="6">
        <f t="shared" si="257"/>
        <v>1</v>
      </c>
      <c r="Q4115" t="s">
        <v>8317</v>
      </c>
      <c r="R4115" s="10" t="s">
        <v>8318</v>
      </c>
      <c r="S4115" s="14">
        <f t="shared" si="258"/>
        <v>42377.273611111115</v>
      </c>
      <c r="T4115" s="14">
        <f t="shared" si="259"/>
        <v>42358.573182870372</v>
      </c>
    </row>
    <row r="4116" spans="1:20" x14ac:dyDescent="0.3">
      <c r="O4116" s="8">
        <f>COUNTIF($O$1:$O$4115,"&gt;1000")</f>
        <v>30</v>
      </c>
    </row>
    <row r="4117" spans="1:20" x14ac:dyDescent="0.3">
      <c r="D4117" s="6">
        <f>COUNTIFS($D$1:$D$4115,"&lt;1000", $F$1:$F$4115,"successful")</f>
        <v>322</v>
      </c>
      <c r="E4117" s="6">
        <f>COUNTIF(E1:E4115,"&lt;1000")</f>
        <v>1741</v>
      </c>
      <c r="F4117">
        <f>COUNTIF(F1:$F$4115, "successful")</f>
        <v>2185</v>
      </c>
    </row>
  </sheetData>
  <autoFilter ref="F1:F4117" xr:uid="{3EAC9D5A-589C-4089-8B00-92445868799A}"/>
  <conditionalFormatting sqref="F2:F4115">
    <cfRule type="containsText" dxfId="11" priority="43" operator="containsText" text="live">
      <formula>NOT(ISERROR(SEARCH("live",F2)))</formula>
    </cfRule>
    <cfRule type="containsText" dxfId="10" priority="44" operator="containsText" text="canceled">
      <formula>NOT(ISERROR(SEARCH("canceled",F2)))</formula>
    </cfRule>
    <cfRule type="containsText" dxfId="9" priority="47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46" operator="containsText" id="{A1C23AEC-A399-4C5E-A053-92CBC047A0C2}">
            <xm:f>NOT(ISERROR(SEARCH($F$162,F2)))</xm:f>
            <xm:f>$F$162</xm:f>
            <x14:dxf>
              <fill>
                <patternFill>
                  <bgColor rgb="FF0070C0"/>
                </patternFill>
              </fill>
            </x14:dxf>
          </x14:cfRule>
          <xm:sqref>F2:F4115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EC0ED-D91C-4496-A6E7-CE67D1B454A1}">
  <dimension ref="A1:F14"/>
  <sheetViews>
    <sheetView workbookViewId="0">
      <selection activeCell="A30" sqref="A30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1" t="s">
        <v>8223</v>
      </c>
      <c r="B1" t="s">
        <v>8360</v>
      </c>
    </row>
    <row r="3" spans="1:6" x14ac:dyDescent="0.3">
      <c r="A3" s="11" t="s">
        <v>8379</v>
      </c>
      <c r="B3" s="11" t="s">
        <v>8361</v>
      </c>
    </row>
    <row r="4" spans="1:6" x14ac:dyDescent="0.3">
      <c r="A4" s="11" t="s">
        <v>8363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3">
      <c r="A5" s="13" t="s">
        <v>8310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3">
      <c r="A6" s="13" t="s">
        <v>8336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3">
      <c r="A7" s="13" t="s">
        <v>8333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3">
      <c r="A8" s="13" t="s">
        <v>8331</v>
      </c>
      <c r="B8" s="12"/>
      <c r="C8" s="12"/>
      <c r="D8" s="12">
        <v>24</v>
      </c>
      <c r="E8" s="12"/>
      <c r="F8" s="12">
        <v>24</v>
      </c>
    </row>
    <row r="9" spans="1:6" x14ac:dyDescent="0.3">
      <c r="A9" s="13" t="s">
        <v>8325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3">
      <c r="A10" s="13" t="s">
        <v>8338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3">
      <c r="A11" s="13" t="s">
        <v>8322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3">
      <c r="A12" s="13" t="s">
        <v>8319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3">
      <c r="A13" s="13" t="s">
        <v>8317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3">
      <c r="A14" s="13" t="s">
        <v>8362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97F5B-8E22-4954-AD30-2B87D5E934AF}">
  <dimension ref="A1:E18"/>
  <sheetViews>
    <sheetView workbookViewId="0">
      <selection sqref="A1:R24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8308</v>
      </c>
      <c r="B1" t="s">
        <v>8360</v>
      </c>
    </row>
    <row r="2" spans="1:5" x14ac:dyDescent="0.3">
      <c r="A2" s="11" t="s">
        <v>8378</v>
      </c>
      <c r="B2" t="s">
        <v>8360</v>
      </c>
    </row>
    <row r="4" spans="1:5" x14ac:dyDescent="0.3">
      <c r="A4" s="11" t="s">
        <v>8379</v>
      </c>
      <c r="B4" s="11" t="s">
        <v>8361</v>
      </c>
    </row>
    <row r="5" spans="1:5" x14ac:dyDescent="0.3">
      <c r="A5" s="11" t="s">
        <v>8363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3">
      <c r="A6" s="15" t="s">
        <v>8372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3">
      <c r="A7" s="15" t="s">
        <v>8373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3">
      <c r="A8" s="15" t="s">
        <v>8374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3">
      <c r="A9" s="15" t="s">
        <v>8375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3">
      <c r="A10" s="15" t="s">
        <v>8366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3">
      <c r="A11" s="15" t="s">
        <v>8376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3">
      <c r="A12" s="15" t="s">
        <v>8367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3">
      <c r="A13" s="15" t="s">
        <v>8368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3">
      <c r="A14" s="15" t="s">
        <v>8369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3">
      <c r="A15" s="15" t="s">
        <v>8370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3">
      <c r="A16" s="15" t="s">
        <v>8371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3">
      <c r="A17" s="15" t="s">
        <v>8377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3">
      <c r="A18" s="15" t="s">
        <v>8362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55B85-152A-4F9D-BAE2-F679A425EDB1}">
  <dimension ref="A1:F47"/>
  <sheetViews>
    <sheetView workbookViewId="0">
      <selection activeCell="A8" sqref="A6:A46"/>
      <pivotSelection pane="bottomRight" showHeader="1" axis="axisRow" activeRow="7" previousRow="7" click="1" r:id="rId1">
        <pivotArea dataOnly="0" labelOnly="1" fieldPosition="0">
          <references count="1">
            <reference field="17" count="0"/>
          </references>
        </pivotArea>
      </pivotSelection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1" t="s">
        <v>8223</v>
      </c>
      <c r="B1" t="s">
        <v>8360</v>
      </c>
    </row>
    <row r="2" spans="1:6" x14ac:dyDescent="0.3">
      <c r="A2" s="11" t="s">
        <v>8308</v>
      </c>
      <c r="B2" t="s">
        <v>8360</v>
      </c>
    </row>
    <row r="4" spans="1:6" x14ac:dyDescent="0.3">
      <c r="A4" s="11" t="s">
        <v>8379</v>
      </c>
      <c r="B4" s="11" t="s">
        <v>8361</v>
      </c>
    </row>
    <row r="5" spans="1:6" x14ac:dyDescent="0.3">
      <c r="A5" s="11" t="s">
        <v>8363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">
      <c r="A6" s="13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3">
      <c r="A7" s="13" t="s">
        <v>8344</v>
      </c>
      <c r="B7" s="12"/>
      <c r="C7" s="12"/>
      <c r="D7" s="12">
        <v>20</v>
      </c>
      <c r="E7" s="12"/>
      <c r="F7" s="12">
        <v>20</v>
      </c>
    </row>
    <row r="8" spans="1:6" x14ac:dyDescent="0.3">
      <c r="A8" s="13" t="s">
        <v>8332</v>
      </c>
      <c r="B8" s="12"/>
      <c r="C8" s="12"/>
      <c r="D8" s="12">
        <v>24</v>
      </c>
      <c r="E8" s="12"/>
      <c r="F8" s="12">
        <v>24</v>
      </c>
    </row>
    <row r="9" spans="1:6" x14ac:dyDescent="0.3">
      <c r="A9" s="13" t="s">
        <v>8358</v>
      </c>
      <c r="B9" s="12"/>
      <c r="C9" s="12">
        <v>40</v>
      </c>
      <c r="D9" s="12"/>
      <c r="E9" s="12"/>
      <c r="F9" s="12">
        <v>40</v>
      </c>
    </row>
    <row r="10" spans="1:6" x14ac:dyDescent="0.3">
      <c r="A10" s="13" t="s">
        <v>8354</v>
      </c>
      <c r="B10" s="12">
        <v>40</v>
      </c>
      <c r="C10" s="12"/>
      <c r="D10" s="12"/>
      <c r="E10" s="12"/>
      <c r="F10" s="12">
        <v>40</v>
      </c>
    </row>
    <row r="11" spans="1:6" x14ac:dyDescent="0.3">
      <c r="A11" s="13" t="s">
        <v>8315</v>
      </c>
      <c r="B11" s="12">
        <v>180</v>
      </c>
      <c r="C11" s="12"/>
      <c r="D11" s="12"/>
      <c r="E11" s="12"/>
      <c r="F11" s="12">
        <v>180</v>
      </c>
    </row>
    <row r="12" spans="1:6" x14ac:dyDescent="0.3">
      <c r="A12" s="13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3">
      <c r="A13" s="13" t="s">
        <v>8330</v>
      </c>
      <c r="B13" s="12">
        <v>40</v>
      </c>
      <c r="C13" s="12"/>
      <c r="D13" s="12"/>
      <c r="E13" s="12"/>
      <c r="F13" s="12">
        <v>40</v>
      </c>
    </row>
    <row r="14" spans="1:6" x14ac:dyDescent="0.3">
      <c r="A14" s="13" t="s">
        <v>8347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3">
      <c r="A15" s="13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3">
      <c r="A16" s="13" t="s">
        <v>8337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3">
      <c r="A17" s="13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3">
      <c r="A18" s="13" t="s">
        <v>8349</v>
      </c>
      <c r="B18" s="12">
        <v>140</v>
      </c>
      <c r="C18" s="12"/>
      <c r="D18" s="12"/>
      <c r="E18" s="12"/>
      <c r="F18" s="12">
        <v>140</v>
      </c>
    </row>
    <row r="19" spans="1:6" x14ac:dyDescent="0.3">
      <c r="A19" s="13" t="s">
        <v>8329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3">
      <c r="A20" s="13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3">
      <c r="A21" s="13" t="s">
        <v>8356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3">
      <c r="A22" s="13" t="s">
        <v>8327</v>
      </c>
      <c r="B22" s="12">
        <v>20</v>
      </c>
      <c r="C22" s="12"/>
      <c r="D22" s="12"/>
      <c r="E22" s="12"/>
      <c r="F22" s="12">
        <v>20</v>
      </c>
    </row>
    <row r="23" spans="1:6" x14ac:dyDescent="0.3">
      <c r="A23" s="13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3">
      <c r="A24" s="13" t="s">
        <v>8359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3">
      <c r="A25" s="13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3">
      <c r="A26" s="13" t="s">
        <v>8323</v>
      </c>
      <c r="B26" s="12">
        <v>60</v>
      </c>
      <c r="C26" s="12"/>
      <c r="D26" s="12"/>
      <c r="E26" s="12"/>
      <c r="F26" s="12">
        <v>60</v>
      </c>
    </row>
    <row r="27" spans="1:6" x14ac:dyDescent="0.3">
      <c r="A27" s="13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3">
      <c r="A28" s="13" t="s">
        <v>8339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3">
      <c r="A29" s="13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3">
      <c r="A30" s="13" t="s">
        <v>8318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3">
      <c r="A31" s="13" t="s">
        <v>8346</v>
      </c>
      <c r="B31" s="12">
        <v>40</v>
      </c>
      <c r="C31" s="12"/>
      <c r="D31" s="12"/>
      <c r="E31" s="12"/>
      <c r="F31" s="12">
        <v>40</v>
      </c>
    </row>
    <row r="32" spans="1:6" x14ac:dyDescent="0.3">
      <c r="A32" s="13" t="s">
        <v>8342</v>
      </c>
      <c r="B32" s="12">
        <v>20</v>
      </c>
      <c r="C32" s="12"/>
      <c r="D32" s="12"/>
      <c r="E32" s="12"/>
      <c r="F32" s="12">
        <v>20</v>
      </c>
    </row>
    <row r="33" spans="1:6" x14ac:dyDescent="0.3">
      <c r="A33" s="13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13" t="s">
        <v>8326</v>
      </c>
      <c r="B34" s="12">
        <v>260</v>
      </c>
      <c r="C34" s="12"/>
      <c r="D34" s="12"/>
      <c r="E34" s="12"/>
      <c r="F34" s="12">
        <v>260</v>
      </c>
    </row>
    <row r="35" spans="1:6" x14ac:dyDescent="0.3">
      <c r="A35" s="13" t="s">
        <v>8313</v>
      </c>
      <c r="B35" s="12"/>
      <c r="C35" s="12"/>
      <c r="D35" s="12">
        <v>40</v>
      </c>
      <c r="E35" s="12"/>
      <c r="F35" s="12">
        <v>40</v>
      </c>
    </row>
    <row r="36" spans="1:6" x14ac:dyDescent="0.3">
      <c r="A36" s="13" t="s">
        <v>8312</v>
      </c>
      <c r="B36" s="12">
        <v>60</v>
      </c>
      <c r="C36" s="12"/>
      <c r="D36" s="12"/>
      <c r="E36" s="12"/>
      <c r="F36" s="12">
        <v>60</v>
      </c>
    </row>
    <row r="37" spans="1:6" x14ac:dyDescent="0.3">
      <c r="A37" s="13" t="s">
        <v>8352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3">
      <c r="A38" s="13" t="s">
        <v>8355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3">
      <c r="A39" s="13" t="s">
        <v>8357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3">
      <c r="A40" s="13" t="s">
        <v>8351</v>
      </c>
      <c r="B40" s="12">
        <v>80</v>
      </c>
      <c r="C40" s="12"/>
      <c r="D40" s="12"/>
      <c r="E40" s="12"/>
      <c r="F40" s="12">
        <v>80</v>
      </c>
    </row>
    <row r="41" spans="1:6" x14ac:dyDescent="0.3">
      <c r="A41" s="13" t="s">
        <v>8311</v>
      </c>
      <c r="B41" s="12">
        <v>60</v>
      </c>
      <c r="C41" s="12"/>
      <c r="D41" s="12"/>
      <c r="E41" s="12"/>
      <c r="F41" s="12">
        <v>60</v>
      </c>
    </row>
    <row r="42" spans="1:6" x14ac:dyDescent="0.3">
      <c r="A42" s="13" t="s">
        <v>8341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3">
      <c r="A43" s="13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3">
      <c r="A44" s="13" t="s">
        <v>8321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3">
      <c r="A45" s="13" t="s">
        <v>8320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3">
      <c r="A46" s="13" t="s">
        <v>8340</v>
      </c>
      <c r="B46" s="12"/>
      <c r="C46" s="12"/>
      <c r="D46" s="12">
        <v>20</v>
      </c>
      <c r="E46" s="12"/>
      <c r="F46" s="12">
        <v>20</v>
      </c>
    </row>
    <row r="47" spans="1:6" x14ac:dyDescent="0.3">
      <c r="A47" s="13" t="s">
        <v>8362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A1B33-7CFA-40C7-A4AA-32B3222CF018}">
  <dimension ref="A1:H13"/>
  <sheetViews>
    <sheetView workbookViewId="0">
      <selection activeCell="M31" sqref="M31"/>
    </sheetView>
  </sheetViews>
  <sheetFormatPr defaultRowHeight="14.4" x14ac:dyDescent="0.3"/>
  <cols>
    <col min="1" max="1" width="30.5546875" bestFit="1" customWidth="1"/>
    <col min="2" max="2" width="18.6640625" bestFit="1" customWidth="1"/>
    <col min="3" max="3" width="14.77734375" bestFit="1" customWidth="1"/>
    <col min="4" max="4" width="17.77734375" bestFit="1" customWidth="1"/>
    <col min="5" max="5" width="13.88671875" bestFit="1" customWidth="1"/>
    <col min="6" max="6" width="20.44140625" bestFit="1" customWidth="1"/>
    <col min="7" max="7" width="17.6640625" bestFit="1" customWidth="1"/>
    <col min="8" max="8" width="20.5546875" bestFit="1" customWidth="1"/>
    <col min="14" max="14" width="7.88671875" customWidth="1"/>
  </cols>
  <sheetData>
    <row r="1" spans="1:8" s="16" customFormat="1" ht="15.6" x14ac:dyDescent="0.3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6" t="s">
        <v>8387</v>
      </c>
    </row>
    <row r="2" spans="1:8" ht="15.6" x14ac:dyDescent="0.3">
      <c r="A2" s="17" t="s">
        <v>8388</v>
      </c>
      <c r="B2" s="17">
        <f>COUNTIFS(KickStarterData!$F$2:$F$4115,"successful",KickStarterData!$D$2:$D$4115,"&lt;1000")</f>
        <v>322</v>
      </c>
      <c r="C2" s="17">
        <f>COUNTIFS(KickStarterData!$F$2:$F$4115,"failed",KickStarterData!$D$2:$D$4115,"&lt;1000")</f>
        <v>113</v>
      </c>
      <c r="D2" s="17">
        <f>COUNTIFS(KickStarterData!$F$2:$F$4115,"canceled",KickStarterData!$D$2:$D$4115,"&lt;1000")</f>
        <v>18</v>
      </c>
      <c r="E2" s="17">
        <f>SUM(B2:D2)</f>
        <v>453</v>
      </c>
      <c r="F2" s="18">
        <f>AVERAGE(B2/E2)</f>
        <v>0.71081677704194257</v>
      </c>
      <c r="G2" s="18">
        <f>AVERAGE(C2/E2)</f>
        <v>0.24944812362030905</v>
      </c>
      <c r="H2" s="18">
        <f>AVERAGE(D2/E2)</f>
        <v>3.9735099337748346E-2</v>
      </c>
    </row>
    <row r="3" spans="1:8" ht="15.6" x14ac:dyDescent="0.3">
      <c r="A3" s="17" t="s">
        <v>8389</v>
      </c>
      <c r="B3" s="17">
        <f>COUNTIFS(KickStarterData!$F$2:$F$4115,"successful",KickStarterData!$D$2:$D$4115,"&gt;=1000",KickStarterData!$D$2:$D$4115,"&gt;=4999")</f>
        <v>932</v>
      </c>
      <c r="C3" s="17">
        <f>COUNTIFS(KickStarterData!$F$2:$F$4115,"failed",KickStarterData!$D$2:$D$4115,"&gt;=1000",KickStarterData!$D$2:$D$4115,"&lt;=4999")</f>
        <v>420</v>
      </c>
      <c r="D3" s="17">
        <f>COUNTIFS(KickStarterData!$F$2:$F$4115,"canceled",KickStarterData!$D$2:$D$4115,"&gt;=1000",KickStarterData!$D$2:$D$4115,"&lt;=4999")</f>
        <v>60</v>
      </c>
      <c r="E3" s="17">
        <f>SUM(B3:D3)</f>
        <v>1412</v>
      </c>
      <c r="F3" s="18">
        <f>AVERAGE(B3/E3)</f>
        <v>0.66005665722379603</v>
      </c>
      <c r="G3" s="18">
        <f t="shared" ref="G3:G13" si="0">AVERAGE(C3/E3)</f>
        <v>0.29745042492917845</v>
      </c>
      <c r="H3" s="18">
        <f t="shared" ref="H3:H13" si="1">AVERAGE(D3/E3)</f>
        <v>4.2492917847025496E-2</v>
      </c>
    </row>
    <row r="4" spans="1:8" ht="15.6" x14ac:dyDescent="0.3">
      <c r="A4" s="17" t="s">
        <v>8390</v>
      </c>
      <c r="B4" s="17">
        <f>COUNTIFS(KickStarterData!$F$2:$F$4115,"successful",KickStarterData!$D$2:$D$4115,"&gt;=5000",KickStarterData!$D$2:$D$4115,"&lt;=9999")</f>
        <v>381</v>
      </c>
      <c r="C4" s="17">
        <f>COUNTIFS(KickStarterData!$F$2:$F$4115,"failed",KickStarterData!$D$2:$D$4115,"&gt;=5000",KickStarterData!$D$2:$D$4115,"&lt;=9999")</f>
        <v>283</v>
      </c>
      <c r="D4" s="17">
        <f>COUNTIFS(KickStarterData!$F$2:$F$4115,"canceled",KickStarterData!$D$2:$D$4115,"&gt;=5000",KickStarterData!$D$2:$D$4115,"&lt;=9999")</f>
        <v>52</v>
      </c>
      <c r="E4" s="17">
        <f t="shared" ref="E4:E13" si="2">SUM(B4:D4)</f>
        <v>716</v>
      </c>
      <c r="F4" s="18">
        <f>AVERAGE(B4/E4)</f>
        <v>0.53212290502793291</v>
      </c>
      <c r="G4" s="18">
        <f t="shared" si="0"/>
        <v>0.39525139664804471</v>
      </c>
      <c r="H4" s="18">
        <f t="shared" si="1"/>
        <v>7.2625698324022353E-2</v>
      </c>
    </row>
    <row r="5" spans="1:8" ht="15.6" x14ac:dyDescent="0.3">
      <c r="A5" s="17" t="s">
        <v>8391</v>
      </c>
      <c r="B5" s="17">
        <f>COUNTIFS(KickStarterData!$F$2:$F$4115,"successful",KickStarterData!$D$2:$D$4115,"&gt;=10000",KickStarterData!$D$2:$D$4115,"&lt;=14999")</f>
        <v>168</v>
      </c>
      <c r="C5" s="17">
        <f>COUNTIFS(KickStarterData!$F$2:$F$4115,"failed",KickStarterData!$D$2:$D$4115,"&gt;=10000",KickStarterData!$D$2:$D$4115,"&lt;=14999")</f>
        <v>144</v>
      </c>
      <c r="D5" s="17">
        <f>COUNTIFS(KickStarterData!$F$2:$F$4115,"canceled",KickStarterData!$D$2:$D$4115,"&gt;=10000",KickStarterData!$D$2:$D$4115,"&lt;=14999")</f>
        <v>40</v>
      </c>
      <c r="E5" s="17">
        <f t="shared" si="2"/>
        <v>352</v>
      </c>
      <c r="F5" s="18">
        <f t="shared" ref="F5:F13" si="3">AVERAGE(B5/E5)</f>
        <v>0.47727272727272729</v>
      </c>
      <c r="G5" s="18">
        <f t="shared" si="0"/>
        <v>0.40909090909090912</v>
      </c>
      <c r="H5" s="18">
        <f t="shared" si="1"/>
        <v>0.11363636363636363</v>
      </c>
    </row>
    <row r="6" spans="1:8" ht="15.6" x14ac:dyDescent="0.3">
      <c r="A6" s="17" t="s">
        <v>8392</v>
      </c>
      <c r="B6" s="17">
        <f>COUNTIFS(KickStarterData!$F$2:$F$4115,"successful",KickStarterData!$D$2:$D$4115,"&gt;=15000",KickStarterData!$D$2:$D$4115,"&lt;=19999")</f>
        <v>94</v>
      </c>
      <c r="C6" s="17">
        <f>COUNTIFS(KickStarterData!$F$2:$F$4115,"failed",KickStarterData!$D$2:$D$4115,"&gt;=15000",KickStarterData!$D$2:$D$4115,"&lt;=19999")</f>
        <v>90</v>
      </c>
      <c r="D6" s="17">
        <f>COUNTIFS(KickStarterData!$F$2:$F$4115,"canceled",KickStarterData!$D$2:$D$4115,"&gt;=15000",KickStarterData!$D$2:$D$4115,"&lt;=19999")</f>
        <v>17</v>
      </c>
      <c r="E6" s="17">
        <f t="shared" si="2"/>
        <v>201</v>
      </c>
      <c r="F6" s="18">
        <f t="shared" si="3"/>
        <v>0.46766169154228854</v>
      </c>
      <c r="G6" s="18">
        <f t="shared" si="0"/>
        <v>0.44776119402985076</v>
      </c>
      <c r="H6" s="18">
        <f t="shared" si="1"/>
        <v>8.45771144278607E-2</v>
      </c>
    </row>
    <row r="7" spans="1:8" ht="15.6" x14ac:dyDescent="0.3">
      <c r="A7" s="17" t="s">
        <v>8393</v>
      </c>
      <c r="B7" s="17">
        <f>COUNTIFS(KickStarterData!$F$2:$F$4115,"successful",KickStarterData!$D$2:$D$4115,"&gt;=20000",KickStarterData!$D$2:$D$4115,"&lt;=24999")</f>
        <v>62</v>
      </c>
      <c r="C7" s="17">
        <f>COUNTIFS(KickStarterData!$F$2:$F$4115,"failed",KickStarterData!$D$2:$D$4115,"&gt;=20000",KickStarterData!$D$2:$D$4115,"&lt;=24999")</f>
        <v>72</v>
      </c>
      <c r="D7" s="17">
        <f>COUNTIFS(KickStarterData!$F$2:$F$4115,"canceled",KickStarterData!$D$2:$D$4115,"&gt;=20000",KickStarterData!$D$2:$D$4115,"&lt;=24999")</f>
        <v>14</v>
      </c>
      <c r="E7" s="17">
        <f t="shared" si="2"/>
        <v>148</v>
      </c>
      <c r="F7" s="18">
        <f t="shared" si="3"/>
        <v>0.41891891891891891</v>
      </c>
      <c r="G7" s="18">
        <f t="shared" si="0"/>
        <v>0.48648648648648651</v>
      </c>
      <c r="H7" s="18">
        <f t="shared" si="1"/>
        <v>9.45945945945946E-2</v>
      </c>
    </row>
    <row r="8" spans="1:8" ht="15.6" x14ac:dyDescent="0.3">
      <c r="A8" s="17" t="s">
        <v>8394</v>
      </c>
      <c r="B8" s="17">
        <f>COUNTIFS(KickStarterData!$F$2:$F$4115,"successful",KickStarterData!$D$2:$D$4115,"&gt;=25000",KickStarterData!$D$2:$D$4115,"&lt;=29999")</f>
        <v>55</v>
      </c>
      <c r="C8" s="17">
        <f>COUNTIFS(KickStarterData!$F$2:$F$4115,"failed",KickStarterData!$D$2:$D$4115,"&gt;=25000",KickStarterData!$D$2:$D$4115,"&lt;=29999")</f>
        <v>64</v>
      </c>
      <c r="D8" s="17">
        <f>COUNTIFS(KickStarterData!$F$2:$F$4115,"canceled",KickStarterData!$D$2:$D$4115,"&gt;=25000",KickStarterData!$D$2:$D$4115,"&lt;=29999")</f>
        <v>18</v>
      </c>
      <c r="E8" s="17">
        <f t="shared" si="2"/>
        <v>137</v>
      </c>
      <c r="F8" s="18">
        <f t="shared" si="3"/>
        <v>0.40145985401459855</v>
      </c>
      <c r="G8" s="18">
        <f t="shared" si="0"/>
        <v>0.46715328467153283</v>
      </c>
      <c r="H8" s="18">
        <f t="shared" si="1"/>
        <v>0.13138686131386862</v>
      </c>
    </row>
    <row r="9" spans="1:8" ht="15.6" x14ac:dyDescent="0.3">
      <c r="A9" s="17" t="s">
        <v>8395</v>
      </c>
      <c r="B9" s="17">
        <f>COUNTIFS(KickStarterData!$F$2:$F$4115,"successful",KickStarterData!$D$2:$D$4115,"&gt;=30000",KickStarterData!$D$2:$D$4115,"&lt;=34999")</f>
        <v>32</v>
      </c>
      <c r="C9" s="17">
        <f>COUNTIFS(KickStarterData!$F$2:$F$4115,"failed",KickStarterData!$D$2:$D$4115,"&gt;=30000",KickStarterData!$D$2:$D$4115,"&lt;=34999")</f>
        <v>37</v>
      </c>
      <c r="D9" s="17">
        <f>COUNTIFS(KickStarterData!$F$2:$F$4115,"canceled",KickStarterData!$D$2:$D$4115,"&gt;=30000",KickStarterData!$D$2:$D$4115,"&lt;=34999")</f>
        <v>13</v>
      </c>
      <c r="E9" s="17">
        <f t="shared" si="2"/>
        <v>82</v>
      </c>
      <c r="F9" s="18">
        <f t="shared" si="3"/>
        <v>0.3902439024390244</v>
      </c>
      <c r="G9" s="18">
        <f t="shared" si="0"/>
        <v>0.45121951219512196</v>
      </c>
      <c r="H9" s="18">
        <f t="shared" si="1"/>
        <v>0.15853658536585366</v>
      </c>
    </row>
    <row r="10" spans="1:8" ht="15.6" x14ac:dyDescent="0.3">
      <c r="A10" s="17" t="s">
        <v>8396</v>
      </c>
      <c r="B10" s="17">
        <f>COUNTIFS(KickStarterData!$F$2:$F$4115,"successful",KickStarterData!$D$2:$D$4115,"&gt;=35000",KickStarterData!$D$2:$D$4115,"&lt;=39999")</f>
        <v>26</v>
      </c>
      <c r="C10" s="17">
        <f>COUNTIFS(KickStarterData!$F$2:$F$4115,"failed",KickStarterData!$D$2:$D$4115,"&gt;=35000",KickStarterData!$D$2:$D$4115,"&lt;=39999")</f>
        <v>22</v>
      </c>
      <c r="D10" s="17">
        <f>COUNTIFS(KickStarterData!$F$2:$F$4115,"canceled",KickStarterData!$D$2:$D$4115,"&gt;=35000",KickStarterData!$D$2:$D$4115,"&lt;=39999")</f>
        <v>7</v>
      </c>
      <c r="E10" s="17">
        <f t="shared" si="2"/>
        <v>55</v>
      </c>
      <c r="F10" s="18">
        <f t="shared" si="3"/>
        <v>0.47272727272727272</v>
      </c>
      <c r="G10" s="18">
        <f t="shared" si="0"/>
        <v>0.4</v>
      </c>
      <c r="H10" s="18">
        <f t="shared" si="1"/>
        <v>0.12727272727272726</v>
      </c>
    </row>
    <row r="11" spans="1:8" ht="15.6" x14ac:dyDescent="0.3">
      <c r="A11" s="17" t="s">
        <v>8397</v>
      </c>
      <c r="B11" s="17">
        <f>COUNTIFS(KickStarterData!$F$2:$F$4115,"successful",KickStarterData!$D$2:$D$4115,"&gt;=40000",KickStarterData!$D$2:$D$4115,"&lt;=44999")</f>
        <v>21</v>
      </c>
      <c r="C11" s="17">
        <f>COUNTIFS(KickStarterData!$F$2:$F$4115,"failed",KickStarterData!$D$2:$D$4115,"&gt;=40000",KickStarterData!$D$2:$D$4115,"&lt;=44999")</f>
        <v>16</v>
      </c>
      <c r="D11" s="17">
        <f>COUNTIFS(KickStarterData!$F$2:$F$4115,"canceled",KickStarterData!$D$2:$D$4115,"&gt;=40000",KickStarterData!$D$2:$D$4115,"&lt;=44999")</f>
        <v>6</v>
      </c>
      <c r="E11" s="17">
        <f t="shared" si="2"/>
        <v>43</v>
      </c>
      <c r="F11" s="18">
        <f t="shared" si="3"/>
        <v>0.48837209302325579</v>
      </c>
      <c r="G11" s="18">
        <f t="shared" si="0"/>
        <v>0.37209302325581395</v>
      </c>
      <c r="H11" s="18">
        <f t="shared" si="1"/>
        <v>0.13953488372093023</v>
      </c>
    </row>
    <row r="12" spans="1:8" ht="15.6" x14ac:dyDescent="0.3">
      <c r="A12" s="17" t="s">
        <v>8398</v>
      </c>
      <c r="B12" s="17">
        <f>COUNTIFS(KickStarterData!$F$2:$F$4115,"successful",KickStarterData!$D$2:$D$4115,"&gt;=45000",KickStarterData!$D$2:$D$4115,"&lt;=49999")</f>
        <v>6</v>
      </c>
      <c r="C12" s="17">
        <f>COUNTIFS(KickStarterData!$F$2:$F$4115,"failed",KickStarterData!$D$2:$D$4115,"&gt;=45000",KickStarterData!$D$2:$D$4115,"&lt;=49999")</f>
        <v>11</v>
      </c>
      <c r="D12" s="17">
        <f>COUNTIFS(KickStarterData!$F$2:$F$4115,"canceled",KickStarterData!$D$2:$D$4115,"&gt;=45000",KickStarterData!$D$2:$D$4115,"&lt;=49999")</f>
        <v>4</v>
      </c>
      <c r="E12" s="17">
        <f t="shared" si="2"/>
        <v>21</v>
      </c>
      <c r="F12" s="18">
        <f t="shared" si="3"/>
        <v>0.2857142857142857</v>
      </c>
      <c r="G12" s="18">
        <f t="shared" si="0"/>
        <v>0.52380952380952384</v>
      </c>
      <c r="H12" s="18">
        <f t="shared" si="1"/>
        <v>0.19047619047619047</v>
      </c>
    </row>
    <row r="13" spans="1:8" ht="15.6" x14ac:dyDescent="0.3">
      <c r="A13" s="17" t="s">
        <v>8399</v>
      </c>
      <c r="B13" s="17">
        <f>COUNTIFS(KickStarterData!$F$12:$F$4125,"successful",KickStarterData!$D$12:$D$4125,"&gt;=50000")</f>
        <v>86</v>
      </c>
      <c r="C13" s="17">
        <f>COUNTIFS(KickStarterData!$F$12:$F$4125,"failed",KickStarterData!$D$12:$D$4125,"&gt;=50000")</f>
        <v>258</v>
      </c>
      <c r="D13" s="17">
        <f>COUNTIFS(KickStarterData!$F$12:$F$4125,"canceled",KickStarterData!$D$12:$D$4125,"&gt;=50000")</f>
        <v>100</v>
      </c>
      <c r="E13" s="17">
        <f t="shared" si="2"/>
        <v>444</v>
      </c>
      <c r="F13" s="18">
        <f t="shared" si="3"/>
        <v>0.19369369369369369</v>
      </c>
      <c r="G13" s="18">
        <f t="shared" si="0"/>
        <v>0.58108108108108103</v>
      </c>
      <c r="H13" s="18">
        <f t="shared" si="1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E8970-836E-401C-8D4F-88FAD673F297}">
  <dimension ref="A1:T4117"/>
  <sheetViews>
    <sheetView workbookViewId="0">
      <selection activeCell="S3" sqref="S3"/>
    </sheetView>
  </sheetViews>
  <sheetFormatPr defaultRowHeight="14.4" x14ac:dyDescent="0.3"/>
  <cols>
    <col min="1" max="1" width="21.33203125" customWidth="1"/>
    <col min="2" max="2" width="8.88671875" hidden="1" customWidth="1"/>
    <col min="3" max="3" width="9.5546875" hidden="1" customWidth="1"/>
    <col min="4" max="4" width="19.109375" bestFit="1" customWidth="1"/>
    <col min="5" max="5" width="10.77734375" bestFit="1" customWidth="1"/>
    <col min="6" max="6" width="12.5546875" bestFit="1" customWidth="1"/>
    <col min="7" max="7" width="9.109375" bestFit="1" customWidth="1"/>
    <col min="8" max="8" width="9.44140625" bestFit="1" customWidth="1"/>
    <col min="9" max="9" width="9.33203125" bestFit="1" customWidth="1"/>
    <col min="10" max="10" width="15.77734375" customWidth="1"/>
    <col min="11" max="11" width="19" customWidth="1"/>
    <col min="12" max="12" width="19.109375" bestFit="1" customWidth="1"/>
    <col min="13" max="13" width="6.33203125" customWidth="1"/>
    <col min="17" max="17" width="7" bestFit="1" customWidth="1"/>
  </cols>
  <sheetData>
    <row r="1" spans="1:20" ht="15.6" x14ac:dyDescent="0.3">
      <c r="A1" s="19" t="s">
        <v>8401</v>
      </c>
      <c r="C1" s="19" t="s">
        <v>8400</v>
      </c>
      <c r="D1" s="19" t="s">
        <v>8262</v>
      </c>
      <c r="E1" s="22" t="s">
        <v>8402</v>
      </c>
      <c r="F1" s="25" t="s">
        <v>8403</v>
      </c>
      <c r="G1" s="23" t="s">
        <v>8404</v>
      </c>
      <c r="H1" s="24" t="s">
        <v>8405</v>
      </c>
      <c r="I1" s="26" t="s">
        <v>8406</v>
      </c>
      <c r="J1" s="26"/>
      <c r="K1" s="19" t="s">
        <v>8401</v>
      </c>
      <c r="L1" s="19" t="s">
        <v>8262</v>
      </c>
      <c r="M1" s="27" t="s">
        <v>8402</v>
      </c>
      <c r="N1" s="25" t="s">
        <v>8403</v>
      </c>
      <c r="O1" s="23" t="s">
        <v>8404</v>
      </c>
      <c r="P1" s="24" t="s">
        <v>8405</v>
      </c>
      <c r="Q1" s="26" t="s">
        <v>8406</v>
      </c>
    </row>
    <row r="2" spans="1:20" x14ac:dyDescent="0.3">
      <c r="A2" t="s">
        <v>8219</v>
      </c>
      <c r="C2" t="str">
        <f>VLOOKUP(KickStarterData!F2,$A$1:$D$4115,1,FALSE)</f>
        <v>successful</v>
      </c>
      <c r="D2">
        <v>182</v>
      </c>
      <c r="E2" s="20">
        <f>AVERAGE(D2:D3842)</f>
        <v>120.01562093204895</v>
      </c>
      <c r="F2">
        <f>MEDIAN(D2:D3842)</f>
        <v>28</v>
      </c>
      <c r="G2">
        <f>MIN(D2:D3842)</f>
        <v>0</v>
      </c>
      <c r="H2">
        <f>MAX(D2:D3842)</f>
        <v>26457</v>
      </c>
      <c r="I2" s="20">
        <f>_xlfn.VAR.S(D2:D3842)</f>
        <v>415658.71538092295</v>
      </c>
      <c r="J2" s="20"/>
      <c r="K2" t="s">
        <v>8221</v>
      </c>
      <c r="L2">
        <v>0</v>
      </c>
      <c r="M2" s="28">
        <f>AVERAGE(L2:L3842)</f>
        <v>118.04868523821921</v>
      </c>
      <c r="N2" s="28">
        <f>MEDIAN(L2:L3842)</f>
        <v>26</v>
      </c>
      <c r="O2" s="28">
        <f>MIN(L2:L3842)</f>
        <v>0</v>
      </c>
      <c r="P2" s="28">
        <f>MAX(L2:L3842)</f>
        <v>26457</v>
      </c>
      <c r="Q2" s="29">
        <f>_xlfn.VAR.S(L2:L3842)</f>
        <v>415650.12809788034</v>
      </c>
    </row>
    <row r="3" spans="1:20" x14ac:dyDescent="0.3">
      <c r="A3" t="s">
        <v>8219</v>
      </c>
      <c r="C3" t="str">
        <f>VLOOKUP(KickStarterData!F3,$A$1:$D$4115,1,FALSE)</f>
        <v>successful</v>
      </c>
      <c r="D3">
        <v>79</v>
      </c>
      <c r="K3" t="s">
        <v>8221</v>
      </c>
      <c r="L3">
        <v>1</v>
      </c>
    </row>
    <row r="4" spans="1:20" x14ac:dyDescent="0.3">
      <c r="A4" t="s">
        <v>8219</v>
      </c>
      <c r="C4" t="str">
        <f>VLOOKUP(KickStarterData!F4,$A$1:$D$4115,1,FALSE)</f>
        <v>successful</v>
      </c>
      <c r="D4">
        <v>35</v>
      </c>
      <c r="K4" t="s">
        <v>8221</v>
      </c>
      <c r="L4">
        <v>10</v>
      </c>
    </row>
    <row r="5" spans="1:20" x14ac:dyDescent="0.3">
      <c r="A5" t="s">
        <v>8219</v>
      </c>
      <c r="C5" t="str">
        <f>VLOOKUP(KickStarterData!F5,$A$1:$D$4115,1,FALSE)</f>
        <v>successful</v>
      </c>
      <c r="D5">
        <v>150</v>
      </c>
      <c r="K5" t="s">
        <v>8221</v>
      </c>
      <c r="L5">
        <v>0</v>
      </c>
      <c r="N5" s="21"/>
      <c r="O5" s="21"/>
      <c r="P5" s="21"/>
      <c r="Q5" s="21"/>
      <c r="R5" s="21"/>
      <c r="S5" s="21"/>
      <c r="T5" s="21"/>
    </row>
    <row r="6" spans="1:20" x14ac:dyDescent="0.3">
      <c r="A6" t="s">
        <v>8219</v>
      </c>
      <c r="C6" t="str">
        <f>VLOOKUP(KickStarterData!F6,$A$1:$D$4115,1,FALSE)</f>
        <v>successful</v>
      </c>
      <c r="D6">
        <v>284</v>
      </c>
      <c r="K6" t="s">
        <v>8221</v>
      </c>
      <c r="L6">
        <v>7</v>
      </c>
      <c r="N6" s="21"/>
      <c r="O6" s="21"/>
      <c r="P6" s="21"/>
      <c r="Q6" s="21"/>
      <c r="R6" s="21"/>
      <c r="S6" s="21"/>
      <c r="T6" s="21"/>
    </row>
    <row r="7" spans="1:20" x14ac:dyDescent="0.3">
      <c r="A7" t="s">
        <v>8219</v>
      </c>
      <c r="C7" t="str">
        <f>VLOOKUP(KickStarterData!F7,$A$1:$D$4115,1,FALSE)</f>
        <v>successful</v>
      </c>
      <c r="D7">
        <v>47</v>
      </c>
      <c r="K7" t="s">
        <v>8221</v>
      </c>
      <c r="L7">
        <v>0</v>
      </c>
      <c r="N7" s="21"/>
      <c r="O7" s="21"/>
      <c r="P7" s="21"/>
      <c r="Q7" s="21"/>
      <c r="R7" s="21"/>
      <c r="S7" s="21"/>
      <c r="T7" s="21"/>
    </row>
    <row r="8" spans="1:20" x14ac:dyDescent="0.3">
      <c r="A8" t="s">
        <v>8219</v>
      </c>
      <c r="C8" t="str">
        <f>VLOOKUP(KickStarterData!F8,$A$1:$D$4115,1,FALSE)</f>
        <v>successful</v>
      </c>
      <c r="D8">
        <v>58</v>
      </c>
      <c r="K8" t="s">
        <v>8221</v>
      </c>
      <c r="L8">
        <v>1</v>
      </c>
      <c r="N8" s="21"/>
      <c r="O8" s="21"/>
      <c r="P8" s="21"/>
      <c r="Q8" s="21"/>
      <c r="R8" s="21"/>
      <c r="S8" s="21"/>
      <c r="T8" s="21"/>
    </row>
    <row r="9" spans="1:20" x14ac:dyDescent="0.3">
      <c r="A9" t="s">
        <v>8219</v>
      </c>
      <c r="C9" t="str">
        <f>VLOOKUP(KickStarterData!F9,$A$1:$D$4115,1,FALSE)</f>
        <v>successful</v>
      </c>
      <c r="D9">
        <v>57</v>
      </c>
      <c r="K9" t="s">
        <v>8221</v>
      </c>
      <c r="L9">
        <v>2</v>
      </c>
      <c r="N9" s="21"/>
      <c r="O9" s="21"/>
      <c r="P9" s="21"/>
      <c r="Q9" s="21"/>
      <c r="R9" s="21"/>
      <c r="S9" s="21"/>
      <c r="T9" s="21"/>
    </row>
    <row r="10" spans="1:20" x14ac:dyDescent="0.3">
      <c r="A10" t="s">
        <v>8219</v>
      </c>
      <c r="C10" t="str">
        <f>VLOOKUP(KickStarterData!F10,$A$1:$D$4115,1,FALSE)</f>
        <v>successful</v>
      </c>
      <c r="D10">
        <v>12</v>
      </c>
      <c r="K10" t="s">
        <v>8221</v>
      </c>
      <c r="L10">
        <v>3</v>
      </c>
      <c r="N10" s="21"/>
      <c r="O10" s="21"/>
      <c r="P10" s="21"/>
      <c r="Q10" s="21"/>
      <c r="R10" s="21"/>
      <c r="S10" s="21"/>
      <c r="T10" s="21"/>
    </row>
    <row r="11" spans="1:20" x14ac:dyDescent="0.3">
      <c r="A11" t="s">
        <v>8219</v>
      </c>
      <c r="C11" t="str">
        <f>VLOOKUP(KickStarterData!F11,$A$1:$D$4115,1,FALSE)</f>
        <v>successful</v>
      </c>
      <c r="D11">
        <v>20</v>
      </c>
      <c r="K11" t="s">
        <v>8221</v>
      </c>
      <c r="L11">
        <v>10</v>
      </c>
      <c r="N11" s="21"/>
      <c r="O11" s="21"/>
      <c r="P11" s="21"/>
      <c r="Q11" s="21"/>
      <c r="R11" s="21"/>
      <c r="S11" s="21"/>
      <c r="T11" s="21"/>
    </row>
    <row r="12" spans="1:20" x14ac:dyDescent="0.3">
      <c r="A12" t="s">
        <v>8219</v>
      </c>
      <c r="C12" t="str">
        <f>VLOOKUP(KickStarterData!F12,$A$1:$D$4115,1,FALSE)</f>
        <v>successful</v>
      </c>
      <c r="D12">
        <v>19</v>
      </c>
      <c r="K12" t="s">
        <v>8221</v>
      </c>
      <c r="L12">
        <v>10</v>
      </c>
      <c r="N12" s="21"/>
      <c r="O12" s="21"/>
      <c r="P12" s="21"/>
      <c r="Q12" s="21"/>
      <c r="R12" s="21"/>
      <c r="S12" s="21"/>
      <c r="T12" s="21"/>
    </row>
    <row r="13" spans="1:20" x14ac:dyDescent="0.3">
      <c r="A13" t="s">
        <v>8219</v>
      </c>
      <c r="C13" t="str">
        <f>VLOOKUP(KickStarterData!F13,$A$1:$D$4115,1,FALSE)</f>
        <v>successful</v>
      </c>
      <c r="D13">
        <v>75</v>
      </c>
      <c r="K13" t="s">
        <v>8221</v>
      </c>
      <c r="L13">
        <v>1</v>
      </c>
      <c r="N13" s="21"/>
      <c r="O13" s="21"/>
      <c r="P13" s="21"/>
      <c r="Q13" s="21"/>
      <c r="R13" s="21"/>
      <c r="S13" s="21"/>
      <c r="T13" s="21"/>
    </row>
    <row r="14" spans="1:20" x14ac:dyDescent="0.3">
      <c r="A14" t="s">
        <v>8219</v>
      </c>
      <c r="C14" t="str">
        <f>VLOOKUP(KickStarterData!F14,$A$1:$D$4115,1,FALSE)</f>
        <v>successful</v>
      </c>
      <c r="D14">
        <v>827</v>
      </c>
      <c r="K14" t="s">
        <v>8221</v>
      </c>
      <c r="L14">
        <v>0</v>
      </c>
      <c r="N14" s="21"/>
      <c r="O14" s="21"/>
      <c r="P14" s="21"/>
      <c r="Q14" s="21"/>
      <c r="R14" s="21"/>
      <c r="S14" s="21"/>
      <c r="T14" s="21"/>
    </row>
    <row r="15" spans="1:20" x14ac:dyDescent="0.3">
      <c r="A15" t="s">
        <v>8219</v>
      </c>
      <c r="C15" t="str">
        <f>VLOOKUP(KickStarterData!F15,$A$1:$D$4115,1,FALSE)</f>
        <v>successful</v>
      </c>
      <c r="D15">
        <v>51</v>
      </c>
      <c r="K15" t="s">
        <v>8221</v>
      </c>
      <c r="L15">
        <v>0</v>
      </c>
      <c r="N15" s="21"/>
      <c r="O15" s="21"/>
      <c r="P15" s="21"/>
      <c r="Q15" s="21"/>
      <c r="R15" s="21"/>
      <c r="S15" s="21"/>
      <c r="T15" s="21"/>
    </row>
    <row r="16" spans="1:20" x14ac:dyDescent="0.3">
      <c r="A16" t="s">
        <v>8219</v>
      </c>
      <c r="C16" t="str">
        <f>VLOOKUP(KickStarterData!F16,$A$1:$D$4115,1,FALSE)</f>
        <v>successful</v>
      </c>
      <c r="D16">
        <v>41</v>
      </c>
      <c r="K16" t="s">
        <v>8221</v>
      </c>
      <c r="L16">
        <v>0</v>
      </c>
      <c r="N16" s="21"/>
      <c r="O16" s="21"/>
      <c r="P16" s="21"/>
      <c r="Q16" s="21"/>
      <c r="R16" s="21"/>
      <c r="S16" s="21"/>
      <c r="T16" s="21"/>
    </row>
    <row r="17" spans="1:12" x14ac:dyDescent="0.3">
      <c r="A17" t="s">
        <v>8219</v>
      </c>
      <c r="C17" t="str">
        <f>VLOOKUP(KickStarterData!F17,$A$1:$D$4115,1,FALSE)</f>
        <v>successful</v>
      </c>
      <c r="D17">
        <v>98</v>
      </c>
      <c r="K17" t="s">
        <v>8221</v>
      </c>
      <c r="L17">
        <v>26</v>
      </c>
    </row>
    <row r="18" spans="1:12" x14ac:dyDescent="0.3">
      <c r="A18" t="s">
        <v>8219</v>
      </c>
      <c r="C18" t="str">
        <f>VLOOKUP(KickStarterData!F18,$A$1:$D$4115,1,FALSE)</f>
        <v>successful</v>
      </c>
      <c r="D18">
        <v>70</v>
      </c>
      <c r="K18" t="s">
        <v>8221</v>
      </c>
      <c r="L18">
        <v>0</v>
      </c>
    </row>
    <row r="19" spans="1:12" x14ac:dyDescent="0.3">
      <c r="A19" t="s">
        <v>8219</v>
      </c>
      <c r="C19" t="str">
        <f>VLOOKUP(KickStarterData!F19,$A$1:$D$4115,1,FALSE)</f>
        <v>successful</v>
      </c>
      <c r="D19">
        <v>36</v>
      </c>
      <c r="K19" t="s">
        <v>8221</v>
      </c>
      <c r="L19">
        <v>7</v>
      </c>
    </row>
    <row r="20" spans="1:12" x14ac:dyDescent="0.3">
      <c r="A20" t="s">
        <v>8219</v>
      </c>
      <c r="C20" t="str">
        <f>VLOOKUP(KickStarterData!F20,$A$1:$D$4115,1,FALSE)</f>
        <v>successful</v>
      </c>
      <c r="D20">
        <v>342</v>
      </c>
      <c r="K20" t="s">
        <v>8221</v>
      </c>
      <c r="L20">
        <v>0</v>
      </c>
    </row>
    <row r="21" spans="1:12" x14ac:dyDescent="0.3">
      <c r="A21" t="s">
        <v>8219</v>
      </c>
      <c r="C21" t="str">
        <f>VLOOKUP(KickStarterData!F21,$A$1:$D$4115,1,FALSE)</f>
        <v>successful</v>
      </c>
      <c r="D21">
        <v>22</v>
      </c>
      <c r="K21" t="s">
        <v>8221</v>
      </c>
      <c r="L21">
        <v>2</v>
      </c>
    </row>
    <row r="22" spans="1:12" x14ac:dyDescent="0.3">
      <c r="A22" t="s">
        <v>8219</v>
      </c>
      <c r="C22" t="str">
        <f>VLOOKUP(KickStarterData!F22,$A$1:$D$4115,1,FALSE)</f>
        <v>successful</v>
      </c>
      <c r="D22">
        <v>25</v>
      </c>
      <c r="K22" t="s">
        <v>8221</v>
      </c>
      <c r="L22">
        <v>13</v>
      </c>
    </row>
    <row r="23" spans="1:12" x14ac:dyDescent="0.3">
      <c r="A23" t="s">
        <v>8219</v>
      </c>
      <c r="C23" t="str">
        <f>VLOOKUP(KickStarterData!F23,$A$1:$D$4115,1,FALSE)</f>
        <v>successful</v>
      </c>
      <c r="D23">
        <v>101</v>
      </c>
      <c r="K23" t="s">
        <v>8221</v>
      </c>
      <c r="L23">
        <v>4</v>
      </c>
    </row>
    <row r="24" spans="1:12" x14ac:dyDescent="0.3">
      <c r="A24" t="s">
        <v>8219</v>
      </c>
      <c r="C24" t="str">
        <f>VLOOKUP(KickStarterData!F24,$A$1:$D$4115,1,FALSE)</f>
        <v>successful</v>
      </c>
      <c r="D24">
        <v>8</v>
      </c>
      <c r="K24" t="s">
        <v>8221</v>
      </c>
      <c r="L24">
        <v>0</v>
      </c>
    </row>
    <row r="25" spans="1:12" x14ac:dyDescent="0.3">
      <c r="A25" t="s">
        <v>8219</v>
      </c>
      <c r="C25" t="str">
        <f>VLOOKUP(KickStarterData!F25,$A$1:$D$4115,1,FALSE)</f>
        <v>successful</v>
      </c>
      <c r="D25">
        <v>23</v>
      </c>
      <c r="K25" t="s">
        <v>8221</v>
      </c>
      <c r="L25">
        <v>12</v>
      </c>
    </row>
    <row r="26" spans="1:12" x14ac:dyDescent="0.3">
      <c r="A26" t="s">
        <v>8219</v>
      </c>
      <c r="C26" t="str">
        <f>VLOOKUP(KickStarterData!F26,$A$1:$D$4115,1,FALSE)</f>
        <v>successful</v>
      </c>
      <c r="D26">
        <v>574</v>
      </c>
      <c r="K26" t="s">
        <v>8221</v>
      </c>
      <c r="L26">
        <v>2</v>
      </c>
    </row>
    <row r="27" spans="1:12" x14ac:dyDescent="0.3">
      <c r="A27" t="s">
        <v>8219</v>
      </c>
      <c r="C27" t="str">
        <f>VLOOKUP(KickStarterData!F27,$A$1:$D$4115,1,FALSE)</f>
        <v>successful</v>
      </c>
      <c r="D27">
        <v>14</v>
      </c>
      <c r="K27" t="s">
        <v>8221</v>
      </c>
      <c r="L27">
        <v>10</v>
      </c>
    </row>
    <row r="28" spans="1:12" x14ac:dyDescent="0.3">
      <c r="A28" t="s">
        <v>8219</v>
      </c>
      <c r="C28" t="str">
        <f>VLOOKUP(KickStarterData!F28,$A$1:$D$4115,1,FALSE)</f>
        <v>successful</v>
      </c>
      <c r="D28">
        <v>19</v>
      </c>
      <c r="K28" t="s">
        <v>8221</v>
      </c>
      <c r="L28">
        <v>0</v>
      </c>
    </row>
    <row r="29" spans="1:12" x14ac:dyDescent="0.3">
      <c r="A29" t="s">
        <v>8219</v>
      </c>
      <c r="C29" t="str">
        <f>VLOOKUP(KickStarterData!F29,$A$1:$D$4115,1,FALSE)</f>
        <v>successful</v>
      </c>
      <c r="D29">
        <v>150</v>
      </c>
      <c r="K29" t="s">
        <v>8221</v>
      </c>
      <c r="L29">
        <v>5</v>
      </c>
    </row>
    <row r="30" spans="1:12" x14ac:dyDescent="0.3">
      <c r="A30" t="s">
        <v>8219</v>
      </c>
      <c r="C30" t="str">
        <f>VLOOKUP(KickStarterData!F30,$A$1:$D$4115,1,FALSE)</f>
        <v>successful</v>
      </c>
      <c r="D30">
        <v>71</v>
      </c>
      <c r="K30" t="s">
        <v>8221</v>
      </c>
      <c r="L30">
        <v>0</v>
      </c>
    </row>
    <row r="31" spans="1:12" x14ac:dyDescent="0.3">
      <c r="A31" t="s">
        <v>8219</v>
      </c>
      <c r="C31" t="str">
        <f>VLOOKUP(KickStarterData!F31,$A$1:$D$4115,1,FALSE)</f>
        <v>successful</v>
      </c>
      <c r="D31">
        <v>117</v>
      </c>
      <c r="K31" t="s">
        <v>8221</v>
      </c>
      <c r="L31">
        <v>5</v>
      </c>
    </row>
    <row r="32" spans="1:12" x14ac:dyDescent="0.3">
      <c r="A32" t="s">
        <v>8219</v>
      </c>
      <c r="C32" t="str">
        <f>VLOOKUP(KickStarterData!F32,$A$1:$D$4115,1,FALSE)</f>
        <v>successful</v>
      </c>
      <c r="D32">
        <v>53</v>
      </c>
      <c r="K32" t="s">
        <v>8221</v>
      </c>
      <c r="L32">
        <v>1</v>
      </c>
    </row>
    <row r="33" spans="1:12" x14ac:dyDescent="0.3">
      <c r="A33" t="s">
        <v>8219</v>
      </c>
      <c r="C33" t="str">
        <f>VLOOKUP(KickStarterData!F33,$A$1:$D$4115,1,FALSE)</f>
        <v>successful</v>
      </c>
      <c r="D33">
        <v>1</v>
      </c>
      <c r="K33" t="s">
        <v>8221</v>
      </c>
      <c r="L33">
        <v>3</v>
      </c>
    </row>
    <row r="34" spans="1:12" x14ac:dyDescent="0.3">
      <c r="A34" t="s">
        <v>8219</v>
      </c>
      <c r="C34" t="str">
        <f>VLOOKUP(KickStarterData!F34,$A$1:$D$4115,1,FALSE)</f>
        <v>successful</v>
      </c>
      <c r="D34">
        <v>89</v>
      </c>
      <c r="K34" t="s">
        <v>8221</v>
      </c>
      <c r="L34">
        <v>3</v>
      </c>
    </row>
    <row r="35" spans="1:12" x14ac:dyDescent="0.3">
      <c r="A35" t="s">
        <v>8219</v>
      </c>
      <c r="C35" t="str">
        <f>VLOOKUP(KickStarterData!F35,$A$1:$D$4115,1,FALSE)</f>
        <v>successful</v>
      </c>
      <c r="D35">
        <v>64</v>
      </c>
      <c r="K35" t="s">
        <v>8221</v>
      </c>
      <c r="L35">
        <v>0</v>
      </c>
    </row>
    <row r="36" spans="1:12" x14ac:dyDescent="0.3">
      <c r="A36" t="s">
        <v>8219</v>
      </c>
      <c r="C36" t="str">
        <f>VLOOKUP(KickStarterData!F36,$A$1:$D$4115,1,FALSE)</f>
        <v>successful</v>
      </c>
      <c r="D36">
        <v>68</v>
      </c>
      <c r="K36" t="s">
        <v>8221</v>
      </c>
      <c r="L36">
        <v>3</v>
      </c>
    </row>
    <row r="37" spans="1:12" x14ac:dyDescent="0.3">
      <c r="A37" t="s">
        <v>8219</v>
      </c>
      <c r="C37" t="str">
        <f>VLOOKUP(KickStarterData!F37,$A$1:$D$4115,1,FALSE)</f>
        <v>successful</v>
      </c>
      <c r="D37">
        <v>28</v>
      </c>
      <c r="K37" t="s">
        <v>8221</v>
      </c>
      <c r="L37">
        <v>0</v>
      </c>
    </row>
    <row r="38" spans="1:12" x14ac:dyDescent="0.3">
      <c r="A38" t="s">
        <v>8219</v>
      </c>
      <c r="C38" t="str">
        <f>VLOOKUP(KickStarterData!F38,$A$1:$D$4115,1,FALSE)</f>
        <v>successful</v>
      </c>
      <c r="D38">
        <v>44</v>
      </c>
      <c r="K38" t="s">
        <v>8221</v>
      </c>
      <c r="L38">
        <v>19</v>
      </c>
    </row>
    <row r="39" spans="1:12" x14ac:dyDescent="0.3">
      <c r="A39" t="s">
        <v>8219</v>
      </c>
      <c r="C39" t="str">
        <f>VLOOKUP(KickStarterData!F39,$A$1:$D$4115,1,FALSE)</f>
        <v>successful</v>
      </c>
      <c r="D39">
        <v>253</v>
      </c>
      <c r="K39" t="s">
        <v>8221</v>
      </c>
      <c r="L39">
        <v>8</v>
      </c>
    </row>
    <row r="40" spans="1:12" x14ac:dyDescent="0.3">
      <c r="A40" t="s">
        <v>8219</v>
      </c>
      <c r="C40" t="str">
        <f>VLOOKUP(KickStarterData!F40,$A$1:$D$4115,1,FALSE)</f>
        <v>successful</v>
      </c>
      <c r="D40">
        <v>66</v>
      </c>
      <c r="K40" t="s">
        <v>8221</v>
      </c>
      <c r="L40">
        <v>6</v>
      </c>
    </row>
    <row r="41" spans="1:12" x14ac:dyDescent="0.3">
      <c r="A41" t="s">
        <v>8219</v>
      </c>
      <c r="C41" t="str">
        <f>VLOOKUP(KickStarterData!F41,$A$1:$D$4115,1,FALSE)</f>
        <v>successful</v>
      </c>
      <c r="D41">
        <v>217</v>
      </c>
      <c r="K41" t="s">
        <v>8221</v>
      </c>
      <c r="L41">
        <v>0</v>
      </c>
    </row>
    <row r="42" spans="1:12" x14ac:dyDescent="0.3">
      <c r="A42" t="s">
        <v>8219</v>
      </c>
      <c r="C42" t="str">
        <f>VLOOKUP(KickStarterData!F42,$A$1:$D$4115,1,FALSE)</f>
        <v>successful</v>
      </c>
      <c r="D42">
        <v>16</v>
      </c>
      <c r="K42" t="s">
        <v>8221</v>
      </c>
      <c r="L42">
        <v>18</v>
      </c>
    </row>
    <row r="43" spans="1:12" x14ac:dyDescent="0.3">
      <c r="A43" t="s">
        <v>8219</v>
      </c>
      <c r="C43" t="str">
        <f>VLOOKUP(KickStarterData!F43,$A$1:$D$4115,1,FALSE)</f>
        <v>successful</v>
      </c>
      <c r="D43">
        <v>19</v>
      </c>
      <c r="K43" t="s">
        <v>8221</v>
      </c>
      <c r="L43">
        <v>7</v>
      </c>
    </row>
    <row r="44" spans="1:12" x14ac:dyDescent="0.3">
      <c r="A44" t="s">
        <v>8219</v>
      </c>
      <c r="C44" t="str">
        <f>VLOOKUP(KickStarterData!F44,$A$1:$D$4115,1,FALSE)</f>
        <v>successful</v>
      </c>
      <c r="D44">
        <v>169</v>
      </c>
      <c r="K44" t="s">
        <v>8221</v>
      </c>
      <c r="L44">
        <v>0</v>
      </c>
    </row>
    <row r="45" spans="1:12" x14ac:dyDescent="0.3">
      <c r="A45" t="s">
        <v>8219</v>
      </c>
      <c r="C45" t="str">
        <f>VLOOKUP(KickStarterData!F45,$A$1:$D$4115,1,FALSE)</f>
        <v>successful</v>
      </c>
      <c r="D45">
        <v>263</v>
      </c>
      <c r="K45" t="s">
        <v>8221</v>
      </c>
      <c r="L45">
        <v>8</v>
      </c>
    </row>
    <row r="46" spans="1:12" x14ac:dyDescent="0.3">
      <c r="A46" t="s">
        <v>8219</v>
      </c>
      <c r="C46" t="str">
        <f>VLOOKUP(KickStarterData!F46,$A$1:$D$4115,1,FALSE)</f>
        <v>successful</v>
      </c>
      <c r="D46">
        <v>15</v>
      </c>
      <c r="K46" t="s">
        <v>8221</v>
      </c>
      <c r="L46">
        <v>1293</v>
      </c>
    </row>
    <row r="47" spans="1:12" x14ac:dyDescent="0.3">
      <c r="A47" t="s">
        <v>8219</v>
      </c>
      <c r="C47" t="str">
        <f>VLOOKUP(KickStarterData!F47,$A$1:$D$4115,1,FALSE)</f>
        <v>successful</v>
      </c>
      <c r="D47">
        <v>61</v>
      </c>
      <c r="K47" t="s">
        <v>8221</v>
      </c>
      <c r="L47">
        <v>17</v>
      </c>
    </row>
    <row r="48" spans="1:12" x14ac:dyDescent="0.3">
      <c r="A48" t="s">
        <v>8219</v>
      </c>
      <c r="C48" t="str">
        <f>VLOOKUP(KickStarterData!F48,$A$1:$D$4115,1,FALSE)</f>
        <v>successful</v>
      </c>
      <c r="D48">
        <v>45</v>
      </c>
      <c r="K48" t="s">
        <v>8221</v>
      </c>
      <c r="L48">
        <v>0</v>
      </c>
    </row>
    <row r="49" spans="1:12" x14ac:dyDescent="0.3">
      <c r="A49" t="s">
        <v>8219</v>
      </c>
      <c r="C49" t="str">
        <f>VLOOKUP(KickStarterData!F49,$A$1:$D$4115,1,FALSE)</f>
        <v>successful</v>
      </c>
      <c r="D49">
        <v>70</v>
      </c>
      <c r="K49" t="s">
        <v>8221</v>
      </c>
      <c r="L49">
        <v>13</v>
      </c>
    </row>
    <row r="50" spans="1:12" x14ac:dyDescent="0.3">
      <c r="A50" t="s">
        <v>8219</v>
      </c>
      <c r="C50" t="str">
        <f>VLOOKUP(KickStarterData!F50,$A$1:$D$4115,1,FALSE)</f>
        <v>successful</v>
      </c>
      <c r="D50">
        <v>38</v>
      </c>
      <c r="K50" t="s">
        <v>8221</v>
      </c>
      <c r="L50">
        <v>0</v>
      </c>
    </row>
    <row r="51" spans="1:12" x14ac:dyDescent="0.3">
      <c r="A51" t="s">
        <v>8219</v>
      </c>
      <c r="C51" t="str">
        <f>VLOOKUP(KickStarterData!F51,$A$1:$D$4115,1,FALSE)</f>
        <v>successful</v>
      </c>
      <c r="D51">
        <v>87</v>
      </c>
      <c r="K51" t="s">
        <v>8221</v>
      </c>
      <c r="L51">
        <v>0</v>
      </c>
    </row>
    <row r="52" spans="1:12" x14ac:dyDescent="0.3">
      <c r="A52" t="s">
        <v>8219</v>
      </c>
      <c r="C52" t="str">
        <f>VLOOKUP(KickStarterData!F52,$A$1:$D$4115,1,FALSE)</f>
        <v>successful</v>
      </c>
      <c r="D52">
        <v>22</v>
      </c>
      <c r="K52" t="s">
        <v>8221</v>
      </c>
      <c r="L52">
        <v>33</v>
      </c>
    </row>
    <row r="53" spans="1:12" x14ac:dyDescent="0.3">
      <c r="A53" t="s">
        <v>8219</v>
      </c>
      <c r="C53" t="str">
        <f>VLOOKUP(KickStarterData!F53,$A$1:$D$4115,1,FALSE)</f>
        <v>successful</v>
      </c>
      <c r="D53">
        <v>119</v>
      </c>
      <c r="K53" t="s">
        <v>8221</v>
      </c>
      <c r="L53">
        <v>12</v>
      </c>
    </row>
    <row r="54" spans="1:12" x14ac:dyDescent="0.3">
      <c r="A54" t="s">
        <v>8219</v>
      </c>
      <c r="C54" t="str">
        <f>VLOOKUP(KickStarterData!F54,$A$1:$D$4115,1,FALSE)</f>
        <v>successful</v>
      </c>
      <c r="D54">
        <v>52</v>
      </c>
      <c r="K54" t="s">
        <v>8221</v>
      </c>
      <c r="L54">
        <v>1</v>
      </c>
    </row>
    <row r="55" spans="1:12" x14ac:dyDescent="0.3">
      <c r="A55" t="s">
        <v>8219</v>
      </c>
      <c r="C55" t="str">
        <f>VLOOKUP(KickStarterData!F55,$A$1:$D$4115,1,FALSE)</f>
        <v>successful</v>
      </c>
      <c r="D55">
        <v>117</v>
      </c>
      <c r="K55" t="s">
        <v>8221</v>
      </c>
      <c r="L55">
        <v>1</v>
      </c>
    </row>
    <row r="56" spans="1:12" x14ac:dyDescent="0.3">
      <c r="A56" t="s">
        <v>8219</v>
      </c>
      <c r="C56" t="str">
        <f>VLOOKUP(KickStarterData!F56,$A$1:$D$4115,1,FALSE)</f>
        <v>successful</v>
      </c>
      <c r="D56">
        <v>52</v>
      </c>
      <c r="K56" t="s">
        <v>8221</v>
      </c>
      <c r="L56">
        <v>1</v>
      </c>
    </row>
    <row r="57" spans="1:12" x14ac:dyDescent="0.3">
      <c r="A57" t="s">
        <v>8219</v>
      </c>
      <c r="C57" t="str">
        <f>VLOOKUP(KickStarterData!F57,$A$1:$D$4115,1,FALSE)</f>
        <v>successful</v>
      </c>
      <c r="D57">
        <v>86</v>
      </c>
      <c r="K57" t="s">
        <v>8221</v>
      </c>
      <c r="L57">
        <v>1</v>
      </c>
    </row>
    <row r="58" spans="1:12" x14ac:dyDescent="0.3">
      <c r="A58" t="s">
        <v>8219</v>
      </c>
      <c r="C58" t="str">
        <f>VLOOKUP(KickStarterData!F58,$A$1:$D$4115,1,FALSE)</f>
        <v>successful</v>
      </c>
      <c r="D58">
        <v>174</v>
      </c>
      <c r="K58" t="s">
        <v>8221</v>
      </c>
      <c r="L58">
        <v>84</v>
      </c>
    </row>
    <row r="59" spans="1:12" x14ac:dyDescent="0.3">
      <c r="A59" t="s">
        <v>8219</v>
      </c>
      <c r="C59" t="str">
        <f>VLOOKUP(KickStarterData!F59,$A$1:$D$4115,1,FALSE)</f>
        <v>successful</v>
      </c>
      <c r="D59">
        <v>69</v>
      </c>
      <c r="K59" t="s">
        <v>8221</v>
      </c>
      <c r="L59">
        <v>38</v>
      </c>
    </row>
    <row r="60" spans="1:12" x14ac:dyDescent="0.3">
      <c r="A60" t="s">
        <v>8219</v>
      </c>
      <c r="C60" t="str">
        <f>VLOOKUP(KickStarterData!F60,$A$1:$D$4115,1,FALSE)</f>
        <v>successful</v>
      </c>
      <c r="D60">
        <v>75</v>
      </c>
      <c r="K60" t="s">
        <v>8221</v>
      </c>
      <c r="L60">
        <v>1</v>
      </c>
    </row>
    <row r="61" spans="1:12" x14ac:dyDescent="0.3">
      <c r="A61" t="s">
        <v>8219</v>
      </c>
      <c r="C61" t="str">
        <f>VLOOKUP(KickStarterData!F61,$A$1:$D$4115,1,FALSE)</f>
        <v>successful</v>
      </c>
      <c r="D61">
        <v>33</v>
      </c>
      <c r="K61" t="s">
        <v>8221</v>
      </c>
      <c r="L61">
        <v>76</v>
      </c>
    </row>
    <row r="62" spans="1:12" x14ac:dyDescent="0.3">
      <c r="A62" t="s">
        <v>8219</v>
      </c>
      <c r="C62" t="str">
        <f>VLOOKUP(KickStarterData!F62,$A$1:$D$4115,1,FALSE)</f>
        <v>successful</v>
      </c>
      <c r="D62">
        <v>108</v>
      </c>
      <c r="K62" t="s">
        <v>8221</v>
      </c>
      <c r="L62">
        <v>3</v>
      </c>
    </row>
    <row r="63" spans="1:12" x14ac:dyDescent="0.3">
      <c r="A63" t="s">
        <v>8219</v>
      </c>
      <c r="C63" t="str">
        <f>VLOOKUP(KickStarterData!F63,$A$1:$D$4115,1,FALSE)</f>
        <v>successful</v>
      </c>
      <c r="D63">
        <v>23</v>
      </c>
      <c r="K63" t="s">
        <v>8221</v>
      </c>
      <c r="L63">
        <v>0</v>
      </c>
    </row>
    <row r="64" spans="1:12" x14ac:dyDescent="0.3">
      <c r="A64" t="s">
        <v>8219</v>
      </c>
      <c r="C64" t="str">
        <f>VLOOKUP(KickStarterData!F64,$A$1:$D$4115,1,FALSE)</f>
        <v>successful</v>
      </c>
      <c r="D64">
        <v>48</v>
      </c>
      <c r="K64" t="s">
        <v>8221</v>
      </c>
      <c r="L64">
        <v>2</v>
      </c>
    </row>
    <row r="65" spans="1:12" x14ac:dyDescent="0.3">
      <c r="A65" t="s">
        <v>8219</v>
      </c>
      <c r="C65" t="str">
        <f>VLOOKUP(KickStarterData!F65,$A$1:$D$4115,1,FALSE)</f>
        <v>successful</v>
      </c>
      <c r="D65">
        <v>64</v>
      </c>
      <c r="K65" t="s">
        <v>8221</v>
      </c>
      <c r="L65">
        <v>0</v>
      </c>
    </row>
    <row r="66" spans="1:12" x14ac:dyDescent="0.3">
      <c r="A66" t="s">
        <v>8219</v>
      </c>
      <c r="C66" t="str">
        <f>VLOOKUP(KickStarterData!F66,$A$1:$D$4115,1,FALSE)</f>
        <v>successful</v>
      </c>
      <c r="D66">
        <v>24</v>
      </c>
      <c r="K66" t="s">
        <v>8221</v>
      </c>
      <c r="L66">
        <v>0</v>
      </c>
    </row>
    <row r="67" spans="1:12" x14ac:dyDescent="0.3">
      <c r="A67" t="s">
        <v>8219</v>
      </c>
      <c r="C67" t="str">
        <f>VLOOKUP(KickStarterData!F67,$A$1:$D$4115,1,FALSE)</f>
        <v>successful</v>
      </c>
      <c r="D67">
        <v>57</v>
      </c>
      <c r="K67" t="s">
        <v>8221</v>
      </c>
      <c r="L67">
        <v>0</v>
      </c>
    </row>
    <row r="68" spans="1:12" x14ac:dyDescent="0.3">
      <c r="A68" t="s">
        <v>8219</v>
      </c>
      <c r="C68" t="str">
        <f>VLOOKUP(KickStarterData!F68,$A$1:$D$4115,1,FALSE)</f>
        <v>successful</v>
      </c>
      <c r="D68">
        <v>26</v>
      </c>
      <c r="K68" t="s">
        <v>8221</v>
      </c>
      <c r="L68">
        <v>2</v>
      </c>
    </row>
    <row r="69" spans="1:12" x14ac:dyDescent="0.3">
      <c r="A69" t="s">
        <v>8219</v>
      </c>
      <c r="C69" t="str">
        <f>VLOOKUP(KickStarterData!F69,$A$1:$D$4115,1,FALSE)</f>
        <v>successful</v>
      </c>
      <c r="D69">
        <v>20</v>
      </c>
      <c r="K69" t="s">
        <v>8221</v>
      </c>
      <c r="L69">
        <v>0</v>
      </c>
    </row>
    <row r="70" spans="1:12" x14ac:dyDescent="0.3">
      <c r="A70" t="s">
        <v>8219</v>
      </c>
      <c r="C70" t="str">
        <f>VLOOKUP(KickStarterData!F70,$A$1:$D$4115,1,FALSE)</f>
        <v>successful</v>
      </c>
      <c r="D70">
        <v>36</v>
      </c>
      <c r="K70" t="s">
        <v>8221</v>
      </c>
      <c r="L70">
        <v>0</v>
      </c>
    </row>
    <row r="71" spans="1:12" x14ac:dyDescent="0.3">
      <c r="A71" t="s">
        <v>8219</v>
      </c>
      <c r="C71" t="str">
        <f>VLOOKUP(KickStarterData!F71,$A$1:$D$4115,1,FALSE)</f>
        <v>successful</v>
      </c>
      <c r="D71">
        <v>178</v>
      </c>
      <c r="K71" t="s">
        <v>8221</v>
      </c>
      <c r="L71">
        <v>0</v>
      </c>
    </row>
    <row r="72" spans="1:12" x14ac:dyDescent="0.3">
      <c r="A72" t="s">
        <v>8219</v>
      </c>
      <c r="C72" t="str">
        <f>VLOOKUP(KickStarterData!F72,$A$1:$D$4115,1,FALSE)</f>
        <v>successful</v>
      </c>
      <c r="D72">
        <v>17</v>
      </c>
      <c r="K72" t="s">
        <v>8221</v>
      </c>
      <c r="L72">
        <v>2</v>
      </c>
    </row>
    <row r="73" spans="1:12" x14ac:dyDescent="0.3">
      <c r="A73" t="s">
        <v>8219</v>
      </c>
      <c r="C73" t="str">
        <f>VLOOKUP(KickStarterData!F73,$A$1:$D$4115,1,FALSE)</f>
        <v>successful</v>
      </c>
      <c r="D73">
        <v>32</v>
      </c>
      <c r="K73" t="s">
        <v>8221</v>
      </c>
      <c r="L73">
        <v>0</v>
      </c>
    </row>
    <row r="74" spans="1:12" x14ac:dyDescent="0.3">
      <c r="A74" t="s">
        <v>8219</v>
      </c>
      <c r="C74" t="str">
        <f>VLOOKUP(KickStarterData!F74,$A$1:$D$4115,1,FALSE)</f>
        <v>successful</v>
      </c>
      <c r="D74">
        <v>41</v>
      </c>
      <c r="K74" t="s">
        <v>8221</v>
      </c>
      <c r="L74">
        <v>7</v>
      </c>
    </row>
    <row r="75" spans="1:12" x14ac:dyDescent="0.3">
      <c r="A75" t="s">
        <v>8219</v>
      </c>
      <c r="C75" t="str">
        <f>VLOOKUP(KickStarterData!F75,$A$1:$D$4115,1,FALSE)</f>
        <v>successful</v>
      </c>
      <c r="D75">
        <v>18</v>
      </c>
      <c r="K75" t="s">
        <v>8221</v>
      </c>
      <c r="L75">
        <v>0</v>
      </c>
    </row>
    <row r="76" spans="1:12" x14ac:dyDescent="0.3">
      <c r="A76" t="s">
        <v>8219</v>
      </c>
      <c r="C76" t="str">
        <f>VLOOKUP(KickStarterData!F76,$A$1:$D$4115,1,FALSE)</f>
        <v>successful</v>
      </c>
      <c r="D76">
        <v>29</v>
      </c>
      <c r="K76" t="s">
        <v>8221</v>
      </c>
      <c r="L76">
        <v>5</v>
      </c>
    </row>
    <row r="77" spans="1:12" x14ac:dyDescent="0.3">
      <c r="A77" t="s">
        <v>8219</v>
      </c>
      <c r="C77" t="str">
        <f>VLOOKUP(KickStarterData!F77,$A$1:$D$4115,1,FALSE)</f>
        <v>successful</v>
      </c>
      <c r="D77">
        <v>47</v>
      </c>
      <c r="K77" t="s">
        <v>8221</v>
      </c>
      <c r="L77">
        <v>0</v>
      </c>
    </row>
    <row r="78" spans="1:12" x14ac:dyDescent="0.3">
      <c r="A78" t="s">
        <v>8219</v>
      </c>
      <c r="C78" t="str">
        <f>VLOOKUP(KickStarterData!F78,$A$1:$D$4115,1,FALSE)</f>
        <v>successful</v>
      </c>
      <c r="D78">
        <v>15</v>
      </c>
      <c r="K78" t="s">
        <v>8221</v>
      </c>
      <c r="L78">
        <v>0</v>
      </c>
    </row>
    <row r="79" spans="1:12" x14ac:dyDescent="0.3">
      <c r="A79" t="s">
        <v>8219</v>
      </c>
      <c r="C79" t="str">
        <f>VLOOKUP(KickStarterData!F79,$A$1:$D$4115,1,FALSE)</f>
        <v>successful</v>
      </c>
      <c r="D79">
        <v>26</v>
      </c>
      <c r="K79" t="s">
        <v>8221</v>
      </c>
      <c r="L79">
        <v>1</v>
      </c>
    </row>
    <row r="80" spans="1:12" x14ac:dyDescent="0.3">
      <c r="A80" t="s">
        <v>8219</v>
      </c>
      <c r="C80" t="str">
        <f>VLOOKUP(KickStarterData!F80,$A$1:$D$4115,1,FALSE)</f>
        <v>successful</v>
      </c>
      <c r="D80">
        <v>35</v>
      </c>
      <c r="K80" t="s">
        <v>8221</v>
      </c>
      <c r="L80">
        <v>0</v>
      </c>
    </row>
    <row r="81" spans="1:12" x14ac:dyDescent="0.3">
      <c r="A81" t="s">
        <v>8219</v>
      </c>
      <c r="C81" t="str">
        <f>VLOOKUP(KickStarterData!F81,$A$1:$D$4115,1,FALSE)</f>
        <v>successful</v>
      </c>
      <c r="D81">
        <v>41</v>
      </c>
      <c r="K81" t="s">
        <v>8221</v>
      </c>
      <c r="L81">
        <v>5</v>
      </c>
    </row>
    <row r="82" spans="1:12" x14ac:dyDescent="0.3">
      <c r="A82" t="s">
        <v>8219</v>
      </c>
      <c r="C82" t="str">
        <f>VLOOKUP(KickStarterData!F82,$A$1:$D$4115,1,FALSE)</f>
        <v>successful</v>
      </c>
      <c r="D82">
        <v>47</v>
      </c>
      <c r="K82" t="s">
        <v>8219</v>
      </c>
      <c r="L82">
        <v>137</v>
      </c>
    </row>
    <row r="83" spans="1:12" x14ac:dyDescent="0.3">
      <c r="A83" t="s">
        <v>8219</v>
      </c>
      <c r="C83" t="str">
        <f>VLOOKUP(KickStarterData!F83,$A$1:$D$4115,1,FALSE)</f>
        <v>successful</v>
      </c>
      <c r="D83">
        <v>28</v>
      </c>
      <c r="K83" t="s">
        <v>8219</v>
      </c>
      <c r="L83">
        <v>376</v>
      </c>
    </row>
    <row r="84" spans="1:12" x14ac:dyDescent="0.3">
      <c r="A84" t="s">
        <v>8219</v>
      </c>
      <c r="C84" t="str">
        <f>VLOOKUP(KickStarterData!F84,$A$1:$D$4115,1,FALSE)</f>
        <v>successful</v>
      </c>
      <c r="D84">
        <v>100</v>
      </c>
      <c r="K84" t="s">
        <v>8219</v>
      </c>
      <c r="L84">
        <v>202</v>
      </c>
    </row>
    <row r="85" spans="1:12" x14ac:dyDescent="0.3">
      <c r="A85" t="s">
        <v>8219</v>
      </c>
      <c r="C85" t="str">
        <f>VLOOKUP(KickStarterData!F85,$A$1:$D$4115,1,FALSE)</f>
        <v>successful</v>
      </c>
      <c r="D85">
        <v>13</v>
      </c>
      <c r="K85" t="s">
        <v>8219</v>
      </c>
      <c r="L85">
        <v>328</v>
      </c>
    </row>
    <row r="86" spans="1:12" x14ac:dyDescent="0.3">
      <c r="A86" t="s">
        <v>8219</v>
      </c>
      <c r="C86" t="str">
        <f>VLOOKUP(KickStarterData!F86,$A$1:$D$4115,1,FALSE)</f>
        <v>successful</v>
      </c>
      <c r="D86">
        <v>7</v>
      </c>
      <c r="K86" t="s">
        <v>8219</v>
      </c>
      <c r="L86">
        <v>84</v>
      </c>
    </row>
    <row r="87" spans="1:12" x14ac:dyDescent="0.3">
      <c r="A87" t="s">
        <v>8219</v>
      </c>
      <c r="C87" t="str">
        <f>VLOOKUP(KickStarterData!F87,$A$1:$D$4115,1,FALSE)</f>
        <v>successful</v>
      </c>
      <c r="D87">
        <v>21</v>
      </c>
      <c r="K87" t="s">
        <v>8219</v>
      </c>
      <c r="L87">
        <v>96</v>
      </c>
    </row>
    <row r="88" spans="1:12" x14ac:dyDescent="0.3">
      <c r="A88" t="s">
        <v>8219</v>
      </c>
      <c r="C88" t="str">
        <f>VLOOKUP(KickStarterData!F88,$A$1:$D$4115,1,FALSE)</f>
        <v>successful</v>
      </c>
      <c r="D88">
        <v>17</v>
      </c>
      <c r="K88" t="s">
        <v>8219</v>
      </c>
      <c r="L88">
        <v>223</v>
      </c>
    </row>
    <row r="89" spans="1:12" x14ac:dyDescent="0.3">
      <c r="A89" t="s">
        <v>8219</v>
      </c>
      <c r="C89" t="str">
        <f>VLOOKUP(KickStarterData!F89,$A$1:$D$4115,1,FALSE)</f>
        <v>successful</v>
      </c>
      <c r="D89">
        <v>25</v>
      </c>
      <c r="K89" t="s">
        <v>8219</v>
      </c>
      <c r="L89">
        <v>62</v>
      </c>
    </row>
    <row r="90" spans="1:12" x14ac:dyDescent="0.3">
      <c r="A90" t="s">
        <v>8219</v>
      </c>
      <c r="C90" t="str">
        <f>VLOOKUP(KickStarterData!F90,$A$1:$D$4115,1,FALSE)</f>
        <v>successful</v>
      </c>
      <c r="D90">
        <v>60</v>
      </c>
      <c r="K90" t="s">
        <v>8219</v>
      </c>
      <c r="L90">
        <v>146</v>
      </c>
    </row>
    <row r="91" spans="1:12" x14ac:dyDescent="0.3">
      <c r="A91" t="s">
        <v>8219</v>
      </c>
      <c r="C91" t="str">
        <f>VLOOKUP(KickStarterData!F91,$A$1:$D$4115,1,FALSE)</f>
        <v>successful</v>
      </c>
      <c r="D91">
        <v>56</v>
      </c>
      <c r="K91" t="s">
        <v>8219</v>
      </c>
      <c r="L91">
        <v>235</v>
      </c>
    </row>
    <row r="92" spans="1:12" x14ac:dyDescent="0.3">
      <c r="A92" t="s">
        <v>8219</v>
      </c>
      <c r="C92" t="str">
        <f>VLOOKUP(KickStarterData!F92,$A$1:$D$4115,1,FALSE)</f>
        <v>successful</v>
      </c>
      <c r="D92">
        <v>16</v>
      </c>
      <c r="K92" t="s">
        <v>8219</v>
      </c>
      <c r="L92">
        <v>437</v>
      </c>
    </row>
    <row r="93" spans="1:12" x14ac:dyDescent="0.3">
      <c r="A93" t="s">
        <v>8219</v>
      </c>
      <c r="C93" t="str">
        <f>VLOOKUP(KickStarterData!F93,$A$1:$D$4115,1,FALSE)</f>
        <v>successful</v>
      </c>
      <c r="D93">
        <v>46</v>
      </c>
      <c r="K93" t="s">
        <v>8219</v>
      </c>
      <c r="L93">
        <v>77</v>
      </c>
    </row>
    <row r="94" spans="1:12" x14ac:dyDescent="0.3">
      <c r="A94" t="s">
        <v>8219</v>
      </c>
      <c r="C94" t="str">
        <f>VLOOKUP(KickStarterData!F94,$A$1:$D$4115,1,FALSE)</f>
        <v>successful</v>
      </c>
      <c r="D94">
        <v>43</v>
      </c>
      <c r="K94" t="s">
        <v>8219</v>
      </c>
      <c r="L94">
        <v>108</v>
      </c>
    </row>
    <row r="95" spans="1:12" x14ac:dyDescent="0.3">
      <c r="A95" t="s">
        <v>8219</v>
      </c>
      <c r="C95" t="str">
        <f>VLOOKUP(KickStarterData!F95,$A$1:$D$4115,1,FALSE)</f>
        <v>successful</v>
      </c>
      <c r="D95">
        <v>15</v>
      </c>
      <c r="K95" t="s">
        <v>8219</v>
      </c>
      <c r="L95">
        <v>7</v>
      </c>
    </row>
    <row r="96" spans="1:12" x14ac:dyDescent="0.3">
      <c r="A96" t="s">
        <v>8219</v>
      </c>
      <c r="C96" t="str">
        <f>VLOOKUP(KickStarterData!F96,$A$1:$D$4115,1,FALSE)</f>
        <v>successful</v>
      </c>
      <c r="D96">
        <v>12</v>
      </c>
      <c r="K96" t="s">
        <v>8219</v>
      </c>
      <c r="L96">
        <v>314</v>
      </c>
    </row>
    <row r="97" spans="1:12" x14ac:dyDescent="0.3">
      <c r="A97" t="s">
        <v>8219</v>
      </c>
      <c r="C97" t="str">
        <f>VLOOKUP(KickStarterData!F97,$A$1:$D$4115,1,FALSE)</f>
        <v>successful</v>
      </c>
      <c r="D97">
        <v>21</v>
      </c>
      <c r="K97" t="s">
        <v>8219</v>
      </c>
      <c r="L97">
        <v>188</v>
      </c>
    </row>
    <row r="98" spans="1:12" x14ac:dyDescent="0.3">
      <c r="A98" t="s">
        <v>8219</v>
      </c>
      <c r="C98" t="str">
        <f>VLOOKUP(KickStarterData!F98,$A$1:$D$4115,1,FALSE)</f>
        <v>successful</v>
      </c>
      <c r="D98">
        <v>34</v>
      </c>
      <c r="K98" t="s">
        <v>8219</v>
      </c>
      <c r="L98">
        <v>275</v>
      </c>
    </row>
    <row r="99" spans="1:12" x14ac:dyDescent="0.3">
      <c r="A99" t="s">
        <v>8219</v>
      </c>
      <c r="C99" t="str">
        <f>VLOOKUP(KickStarterData!F99,$A$1:$D$4115,1,FALSE)</f>
        <v>successful</v>
      </c>
      <c r="D99">
        <v>8</v>
      </c>
      <c r="K99" t="s">
        <v>8219</v>
      </c>
      <c r="L99">
        <v>560</v>
      </c>
    </row>
    <row r="100" spans="1:12" x14ac:dyDescent="0.3">
      <c r="A100" t="s">
        <v>8219</v>
      </c>
      <c r="C100" t="str">
        <f>VLOOKUP(KickStarterData!F100,$A$1:$D$4115,1,FALSE)</f>
        <v>successful</v>
      </c>
      <c r="D100">
        <v>60</v>
      </c>
      <c r="K100" t="s">
        <v>8219</v>
      </c>
      <c r="L100">
        <v>688</v>
      </c>
    </row>
    <row r="101" spans="1:12" x14ac:dyDescent="0.3">
      <c r="A101" t="s">
        <v>8219</v>
      </c>
      <c r="C101" t="str">
        <f>VLOOKUP(KickStarterData!F101,$A$1:$D$4115,1,FALSE)</f>
        <v>successful</v>
      </c>
      <c r="D101">
        <v>39</v>
      </c>
      <c r="K101" t="s">
        <v>8219</v>
      </c>
      <c r="L101">
        <v>942</v>
      </c>
    </row>
    <row r="102" spans="1:12" x14ac:dyDescent="0.3">
      <c r="A102" t="s">
        <v>8219</v>
      </c>
      <c r="C102" t="str">
        <f>VLOOKUP(KickStarterData!F102,$A$1:$D$4115,1,FALSE)</f>
        <v>successful</v>
      </c>
      <c r="D102">
        <v>26</v>
      </c>
      <c r="K102" t="s">
        <v>8219</v>
      </c>
      <c r="L102">
        <v>88</v>
      </c>
    </row>
    <row r="103" spans="1:12" x14ac:dyDescent="0.3">
      <c r="A103" t="s">
        <v>8219</v>
      </c>
      <c r="C103" t="str">
        <f>VLOOKUP(KickStarterData!F103,$A$1:$D$4115,1,FALSE)</f>
        <v>successful</v>
      </c>
      <c r="D103">
        <v>35</v>
      </c>
      <c r="K103" t="s">
        <v>8219</v>
      </c>
      <c r="L103">
        <v>220</v>
      </c>
    </row>
    <row r="104" spans="1:12" x14ac:dyDescent="0.3">
      <c r="A104" t="s">
        <v>8219</v>
      </c>
      <c r="C104" t="str">
        <f>VLOOKUP(KickStarterData!F104,$A$1:$D$4115,1,FALSE)</f>
        <v>successful</v>
      </c>
      <c r="D104">
        <v>65</v>
      </c>
      <c r="K104" t="s">
        <v>8219</v>
      </c>
      <c r="L104">
        <v>145</v>
      </c>
    </row>
    <row r="105" spans="1:12" x14ac:dyDescent="0.3">
      <c r="A105" t="s">
        <v>8219</v>
      </c>
      <c r="C105" t="str">
        <f>VLOOKUP(KickStarterData!F105,$A$1:$D$4115,1,FALSE)</f>
        <v>successful</v>
      </c>
      <c r="D105">
        <v>49</v>
      </c>
      <c r="K105" t="s">
        <v>8219</v>
      </c>
      <c r="L105">
        <v>963</v>
      </c>
    </row>
    <row r="106" spans="1:12" x14ac:dyDescent="0.3">
      <c r="A106" t="s">
        <v>8219</v>
      </c>
      <c r="C106" t="str">
        <f>VLOOKUP(KickStarterData!F106,$A$1:$D$4115,1,FALSE)</f>
        <v>successful</v>
      </c>
      <c r="D106">
        <v>10</v>
      </c>
      <c r="K106" t="s">
        <v>8219</v>
      </c>
      <c r="L106">
        <v>91</v>
      </c>
    </row>
    <row r="107" spans="1:12" x14ac:dyDescent="0.3">
      <c r="A107" t="s">
        <v>8219</v>
      </c>
      <c r="C107" t="str">
        <f>VLOOKUP(KickStarterData!F107,$A$1:$D$4115,1,FALSE)</f>
        <v>successful</v>
      </c>
      <c r="D107">
        <v>60</v>
      </c>
      <c r="K107" t="s">
        <v>8219</v>
      </c>
      <c r="L107">
        <v>58</v>
      </c>
    </row>
    <row r="108" spans="1:12" x14ac:dyDescent="0.3">
      <c r="A108" t="s">
        <v>8219</v>
      </c>
      <c r="C108" t="str">
        <f>VLOOKUP(KickStarterData!F108,$A$1:$D$4115,1,FALSE)</f>
        <v>successful</v>
      </c>
      <c r="D108">
        <v>27</v>
      </c>
      <c r="K108" t="s">
        <v>8219</v>
      </c>
      <c r="L108">
        <v>36</v>
      </c>
    </row>
    <row r="109" spans="1:12" x14ac:dyDescent="0.3">
      <c r="A109" t="s">
        <v>8219</v>
      </c>
      <c r="C109" t="str">
        <f>VLOOKUP(KickStarterData!F109,$A$1:$D$4115,1,FALSE)</f>
        <v>successful</v>
      </c>
      <c r="D109">
        <v>69</v>
      </c>
      <c r="K109" t="s">
        <v>8219</v>
      </c>
      <c r="L109">
        <v>165</v>
      </c>
    </row>
    <row r="110" spans="1:12" x14ac:dyDescent="0.3">
      <c r="A110" t="s">
        <v>8219</v>
      </c>
      <c r="C110" t="str">
        <f>VLOOKUP(KickStarterData!F110,$A$1:$D$4115,1,FALSE)</f>
        <v>successful</v>
      </c>
      <c r="D110">
        <v>47</v>
      </c>
      <c r="K110" t="s">
        <v>8219</v>
      </c>
      <c r="L110">
        <v>111</v>
      </c>
    </row>
    <row r="111" spans="1:12" x14ac:dyDescent="0.3">
      <c r="A111" t="s">
        <v>8219</v>
      </c>
      <c r="C111" t="str">
        <f>VLOOKUP(KickStarterData!F111,$A$1:$D$4115,1,FALSE)</f>
        <v>successful</v>
      </c>
      <c r="D111">
        <v>47</v>
      </c>
      <c r="K111" t="s">
        <v>8219</v>
      </c>
      <c r="L111">
        <v>1596</v>
      </c>
    </row>
    <row r="112" spans="1:12" x14ac:dyDescent="0.3">
      <c r="A112" t="s">
        <v>8219</v>
      </c>
      <c r="C112" t="str">
        <f>VLOOKUP(KickStarterData!F112,$A$1:$D$4115,1,FALSE)</f>
        <v>successful</v>
      </c>
      <c r="D112">
        <v>26</v>
      </c>
      <c r="K112" t="s">
        <v>8219</v>
      </c>
      <c r="L112">
        <v>61</v>
      </c>
    </row>
    <row r="113" spans="1:12" x14ac:dyDescent="0.3">
      <c r="A113" t="s">
        <v>8219</v>
      </c>
      <c r="C113" t="str">
        <f>VLOOKUP(KickStarterData!F113,$A$1:$D$4115,1,FALSE)</f>
        <v>successful</v>
      </c>
      <c r="D113">
        <v>53</v>
      </c>
      <c r="K113" t="s">
        <v>8219</v>
      </c>
      <c r="L113">
        <v>287</v>
      </c>
    </row>
    <row r="114" spans="1:12" x14ac:dyDescent="0.3">
      <c r="A114" t="s">
        <v>8219</v>
      </c>
      <c r="C114" t="str">
        <f>VLOOKUP(KickStarterData!F114,$A$1:$D$4115,1,FALSE)</f>
        <v>successful</v>
      </c>
      <c r="D114">
        <v>81</v>
      </c>
      <c r="K114" t="s">
        <v>8219</v>
      </c>
      <c r="L114">
        <v>65</v>
      </c>
    </row>
    <row r="115" spans="1:12" x14ac:dyDescent="0.3">
      <c r="A115" t="s">
        <v>8219</v>
      </c>
      <c r="C115" t="str">
        <f>VLOOKUP(KickStarterData!F115,$A$1:$D$4115,1,FALSE)</f>
        <v>successful</v>
      </c>
      <c r="D115">
        <v>78</v>
      </c>
      <c r="K115" t="s">
        <v>8219</v>
      </c>
      <c r="L115">
        <v>118</v>
      </c>
    </row>
    <row r="116" spans="1:12" x14ac:dyDescent="0.3">
      <c r="A116" t="s">
        <v>8219</v>
      </c>
      <c r="C116" t="str">
        <f>VLOOKUP(KickStarterData!F116,$A$1:$D$4115,1,FALSE)</f>
        <v>successful</v>
      </c>
      <c r="D116">
        <v>35</v>
      </c>
      <c r="K116" t="s">
        <v>8219</v>
      </c>
      <c r="L116">
        <v>113</v>
      </c>
    </row>
    <row r="117" spans="1:12" x14ac:dyDescent="0.3">
      <c r="A117" t="s">
        <v>8219</v>
      </c>
      <c r="C117" t="str">
        <f>VLOOKUP(KickStarterData!F117,$A$1:$D$4115,1,FALSE)</f>
        <v>successful</v>
      </c>
      <c r="D117">
        <v>22</v>
      </c>
      <c r="K117" t="s">
        <v>8219</v>
      </c>
      <c r="L117">
        <v>332</v>
      </c>
    </row>
    <row r="118" spans="1:12" x14ac:dyDescent="0.3">
      <c r="A118" t="s">
        <v>8219</v>
      </c>
      <c r="C118" t="str">
        <f>VLOOKUP(KickStarterData!F118,$A$1:$D$4115,1,FALSE)</f>
        <v>successful</v>
      </c>
      <c r="D118">
        <v>57</v>
      </c>
      <c r="K118" t="s">
        <v>8219</v>
      </c>
      <c r="L118">
        <v>62</v>
      </c>
    </row>
    <row r="119" spans="1:12" x14ac:dyDescent="0.3">
      <c r="A119" t="s">
        <v>8219</v>
      </c>
      <c r="C119" t="str">
        <f>VLOOKUP(KickStarterData!F119,$A$1:$D$4115,1,FALSE)</f>
        <v>successful</v>
      </c>
      <c r="D119">
        <v>27</v>
      </c>
      <c r="K119" t="s">
        <v>8219</v>
      </c>
      <c r="L119">
        <v>951</v>
      </c>
    </row>
    <row r="120" spans="1:12" x14ac:dyDescent="0.3">
      <c r="A120" t="s">
        <v>8219</v>
      </c>
      <c r="C120" t="str">
        <f>VLOOKUP(KickStarterData!F120,$A$1:$D$4115,1,FALSE)</f>
        <v>successful</v>
      </c>
      <c r="D120">
        <v>39</v>
      </c>
      <c r="K120" t="s">
        <v>8219</v>
      </c>
      <c r="L120">
        <v>415</v>
      </c>
    </row>
    <row r="121" spans="1:12" x14ac:dyDescent="0.3">
      <c r="A121" t="s">
        <v>8219</v>
      </c>
      <c r="C121" t="str">
        <f>VLOOKUP(KickStarterData!F121,$A$1:$D$4115,1,FALSE)</f>
        <v>successful</v>
      </c>
      <c r="D121">
        <v>37</v>
      </c>
      <c r="K121" t="s">
        <v>8219</v>
      </c>
      <c r="L121">
        <v>305</v>
      </c>
    </row>
    <row r="122" spans="1:12" x14ac:dyDescent="0.3">
      <c r="A122" t="s">
        <v>8220</v>
      </c>
      <c r="C122" t="str">
        <f>VLOOKUP(KickStarterData!F122,$A$1:$D$4115,1,FALSE)</f>
        <v>canceled</v>
      </c>
      <c r="D122">
        <v>1</v>
      </c>
      <c r="K122" t="s">
        <v>8219</v>
      </c>
      <c r="L122">
        <v>2139</v>
      </c>
    </row>
    <row r="123" spans="1:12" x14ac:dyDescent="0.3">
      <c r="A123" t="s">
        <v>8220</v>
      </c>
      <c r="C123" t="str">
        <f>VLOOKUP(KickStarterData!F123,$A$1:$D$4115,1,FALSE)</f>
        <v>canceled</v>
      </c>
      <c r="D123">
        <v>1</v>
      </c>
      <c r="K123" t="s">
        <v>8219</v>
      </c>
      <c r="L123">
        <v>79</v>
      </c>
    </row>
    <row r="124" spans="1:12" x14ac:dyDescent="0.3">
      <c r="A124" t="s">
        <v>8220</v>
      </c>
      <c r="C124" t="str">
        <f>VLOOKUP(KickStarterData!F124,$A$1:$D$4115,1,FALSE)</f>
        <v>canceled</v>
      </c>
      <c r="D124">
        <v>0</v>
      </c>
      <c r="K124" t="s">
        <v>8219</v>
      </c>
      <c r="L124">
        <v>179</v>
      </c>
    </row>
    <row r="125" spans="1:12" x14ac:dyDescent="0.3">
      <c r="A125" t="s">
        <v>8220</v>
      </c>
      <c r="C125" t="str">
        <f>VLOOKUP(KickStarterData!F125,$A$1:$D$4115,1,FALSE)</f>
        <v>canceled</v>
      </c>
      <c r="D125">
        <v>6</v>
      </c>
      <c r="K125" t="s">
        <v>8219</v>
      </c>
      <c r="L125">
        <v>202</v>
      </c>
    </row>
    <row r="126" spans="1:12" x14ac:dyDescent="0.3">
      <c r="A126" t="s">
        <v>8220</v>
      </c>
      <c r="C126" t="str">
        <f>VLOOKUP(KickStarterData!F126,$A$1:$D$4115,1,FALSE)</f>
        <v>canceled</v>
      </c>
      <c r="D126">
        <v>0</v>
      </c>
      <c r="K126" t="s">
        <v>8219</v>
      </c>
      <c r="L126">
        <v>760</v>
      </c>
    </row>
    <row r="127" spans="1:12" x14ac:dyDescent="0.3">
      <c r="A127" t="s">
        <v>8220</v>
      </c>
      <c r="C127" t="str">
        <f>VLOOKUP(KickStarterData!F127,$A$1:$D$4115,1,FALSE)</f>
        <v>canceled</v>
      </c>
      <c r="D127">
        <v>6</v>
      </c>
      <c r="K127" t="s">
        <v>8219</v>
      </c>
      <c r="L127">
        <v>563</v>
      </c>
    </row>
    <row r="128" spans="1:12" x14ac:dyDescent="0.3">
      <c r="A128" t="s">
        <v>8220</v>
      </c>
      <c r="C128" t="str">
        <f>VLOOKUP(KickStarterData!F128,$A$1:$D$4115,1,FALSE)</f>
        <v>canceled</v>
      </c>
      <c r="D128">
        <v>13</v>
      </c>
      <c r="K128" t="s">
        <v>8219</v>
      </c>
      <c r="L128">
        <v>135</v>
      </c>
    </row>
    <row r="129" spans="1:12" x14ac:dyDescent="0.3">
      <c r="A129" t="s">
        <v>8220</v>
      </c>
      <c r="C129" t="str">
        <f>VLOOKUP(KickStarterData!F129,$A$1:$D$4115,1,FALSE)</f>
        <v>canceled</v>
      </c>
      <c r="D129">
        <v>4</v>
      </c>
      <c r="K129" t="s">
        <v>8219</v>
      </c>
      <c r="L129">
        <v>290</v>
      </c>
    </row>
    <row r="130" spans="1:12" x14ac:dyDescent="0.3">
      <c r="A130" t="s">
        <v>8220</v>
      </c>
      <c r="C130" t="str">
        <f>VLOOKUP(KickStarterData!F130,$A$1:$D$4115,1,FALSE)</f>
        <v>canceled</v>
      </c>
      <c r="D130">
        <v>6</v>
      </c>
      <c r="K130" t="s">
        <v>8219</v>
      </c>
      <c r="L130">
        <v>447</v>
      </c>
    </row>
    <row r="131" spans="1:12" x14ac:dyDescent="0.3">
      <c r="A131" t="s">
        <v>8220</v>
      </c>
      <c r="C131" t="str">
        <f>VLOOKUP(KickStarterData!F131,$A$1:$D$4115,1,FALSE)</f>
        <v>canceled</v>
      </c>
      <c r="D131">
        <v>0</v>
      </c>
      <c r="K131" t="s">
        <v>8219</v>
      </c>
      <c r="L131">
        <v>232</v>
      </c>
    </row>
    <row r="132" spans="1:12" x14ac:dyDescent="0.3">
      <c r="A132" t="s">
        <v>8220</v>
      </c>
      <c r="C132" t="str">
        <f>VLOOKUP(KickStarterData!F132,$A$1:$D$4115,1,FALSE)</f>
        <v>canceled</v>
      </c>
      <c r="D132">
        <v>0</v>
      </c>
      <c r="K132" t="s">
        <v>8219</v>
      </c>
      <c r="L132">
        <v>168</v>
      </c>
    </row>
    <row r="133" spans="1:12" x14ac:dyDescent="0.3">
      <c r="A133" t="s">
        <v>8220</v>
      </c>
      <c r="C133" t="str">
        <f>VLOOKUP(KickStarterData!F133,$A$1:$D$4115,1,FALSE)</f>
        <v>canceled</v>
      </c>
      <c r="D133">
        <v>0</v>
      </c>
      <c r="K133" t="s">
        <v>8219</v>
      </c>
      <c r="L133">
        <v>128</v>
      </c>
    </row>
    <row r="134" spans="1:12" x14ac:dyDescent="0.3">
      <c r="A134" t="s">
        <v>8220</v>
      </c>
      <c r="C134" t="str">
        <f>VLOOKUP(KickStarterData!F134,$A$1:$D$4115,1,FALSE)</f>
        <v>canceled</v>
      </c>
      <c r="D134">
        <v>81</v>
      </c>
      <c r="K134" t="s">
        <v>8219</v>
      </c>
      <c r="L134">
        <v>493</v>
      </c>
    </row>
    <row r="135" spans="1:12" x14ac:dyDescent="0.3">
      <c r="A135" t="s">
        <v>8220</v>
      </c>
      <c r="C135" t="str">
        <f>VLOOKUP(KickStarterData!F135,$A$1:$D$4115,1,FALSE)</f>
        <v>canceled</v>
      </c>
      <c r="D135">
        <v>0</v>
      </c>
      <c r="K135" t="s">
        <v>8219</v>
      </c>
      <c r="L135">
        <v>131</v>
      </c>
    </row>
    <row r="136" spans="1:12" x14ac:dyDescent="0.3">
      <c r="A136" t="s">
        <v>8220</v>
      </c>
      <c r="C136" t="str">
        <f>VLOOKUP(KickStarterData!F136,$A$1:$D$4115,1,FALSE)</f>
        <v>canceled</v>
      </c>
      <c r="D136">
        <v>0</v>
      </c>
      <c r="K136" t="s">
        <v>8219</v>
      </c>
      <c r="L136">
        <v>50</v>
      </c>
    </row>
    <row r="137" spans="1:12" x14ac:dyDescent="0.3">
      <c r="A137" t="s">
        <v>8220</v>
      </c>
      <c r="C137" t="str">
        <f>VLOOKUP(KickStarterData!F137,$A$1:$D$4115,1,FALSE)</f>
        <v>canceled</v>
      </c>
      <c r="D137">
        <v>5</v>
      </c>
      <c r="K137" t="s">
        <v>8219</v>
      </c>
      <c r="L137">
        <v>665</v>
      </c>
    </row>
    <row r="138" spans="1:12" x14ac:dyDescent="0.3">
      <c r="A138" t="s">
        <v>8220</v>
      </c>
      <c r="C138" t="str">
        <f>VLOOKUP(KickStarterData!F138,$A$1:$D$4115,1,FALSE)</f>
        <v>canceled</v>
      </c>
      <c r="D138">
        <v>0</v>
      </c>
      <c r="K138" t="s">
        <v>8219</v>
      </c>
      <c r="L138">
        <v>129</v>
      </c>
    </row>
    <row r="139" spans="1:12" x14ac:dyDescent="0.3">
      <c r="A139" t="s">
        <v>8220</v>
      </c>
      <c r="C139" t="str">
        <f>VLOOKUP(KickStarterData!F139,$A$1:$D$4115,1,FALSE)</f>
        <v>canceled</v>
      </c>
      <c r="D139">
        <v>0</v>
      </c>
      <c r="K139" t="s">
        <v>8219</v>
      </c>
      <c r="L139">
        <v>142</v>
      </c>
    </row>
    <row r="140" spans="1:12" x14ac:dyDescent="0.3">
      <c r="A140" t="s">
        <v>8220</v>
      </c>
      <c r="C140" t="str">
        <f>VLOOKUP(KickStarterData!F140,$A$1:$D$4115,1,FALSE)</f>
        <v>canceled</v>
      </c>
      <c r="D140">
        <v>58</v>
      </c>
      <c r="K140" t="s">
        <v>8219</v>
      </c>
      <c r="L140">
        <v>2436</v>
      </c>
    </row>
    <row r="141" spans="1:12" x14ac:dyDescent="0.3">
      <c r="A141" t="s">
        <v>8220</v>
      </c>
      <c r="C141" t="str">
        <f>VLOOKUP(KickStarterData!F141,$A$1:$D$4115,1,FALSE)</f>
        <v>canceled</v>
      </c>
      <c r="D141">
        <v>1</v>
      </c>
      <c r="K141" t="s">
        <v>8219</v>
      </c>
      <c r="L141">
        <v>244</v>
      </c>
    </row>
    <row r="142" spans="1:12" x14ac:dyDescent="0.3">
      <c r="A142" t="s">
        <v>8220</v>
      </c>
      <c r="C142" t="str">
        <f>VLOOKUP(KickStarterData!F142,$A$1:$D$4115,1,FALSE)</f>
        <v>canceled</v>
      </c>
      <c r="D142">
        <v>0</v>
      </c>
      <c r="K142" t="s">
        <v>8219</v>
      </c>
      <c r="L142">
        <v>298</v>
      </c>
    </row>
    <row r="143" spans="1:12" x14ac:dyDescent="0.3">
      <c r="A143" t="s">
        <v>8220</v>
      </c>
      <c r="C143" t="str">
        <f>VLOOKUP(KickStarterData!F143,$A$1:$D$4115,1,FALSE)</f>
        <v>canceled</v>
      </c>
      <c r="D143">
        <v>28</v>
      </c>
      <c r="K143" t="s">
        <v>8219</v>
      </c>
      <c r="L143">
        <v>251</v>
      </c>
    </row>
    <row r="144" spans="1:12" x14ac:dyDescent="0.3">
      <c r="A144" t="s">
        <v>8220</v>
      </c>
      <c r="C144" t="str">
        <f>VLOOKUP(KickStarterData!F144,$A$1:$D$4115,1,FALSE)</f>
        <v>canceled</v>
      </c>
      <c r="D144">
        <v>1</v>
      </c>
      <c r="K144" t="s">
        <v>8219</v>
      </c>
      <c r="L144">
        <v>108</v>
      </c>
    </row>
    <row r="145" spans="1:12" x14ac:dyDescent="0.3">
      <c r="A145" t="s">
        <v>8220</v>
      </c>
      <c r="C145" t="str">
        <f>VLOOKUP(KickStarterData!F145,$A$1:$D$4115,1,FALSE)</f>
        <v>canceled</v>
      </c>
      <c r="D145">
        <v>0</v>
      </c>
      <c r="K145" t="s">
        <v>8219</v>
      </c>
      <c r="L145">
        <v>82</v>
      </c>
    </row>
    <row r="146" spans="1:12" x14ac:dyDescent="0.3">
      <c r="A146" t="s">
        <v>8220</v>
      </c>
      <c r="C146" t="str">
        <f>VLOOKUP(KickStarterData!F146,$A$1:$D$4115,1,FALSE)</f>
        <v>canceled</v>
      </c>
      <c r="D146">
        <v>37</v>
      </c>
      <c r="K146" t="s">
        <v>8219</v>
      </c>
      <c r="L146">
        <v>74</v>
      </c>
    </row>
    <row r="147" spans="1:12" x14ac:dyDescent="0.3">
      <c r="A147" t="s">
        <v>8220</v>
      </c>
      <c r="C147" t="str">
        <f>VLOOKUP(KickStarterData!F147,$A$1:$D$4115,1,FALSE)</f>
        <v>canceled</v>
      </c>
      <c r="D147">
        <v>9</v>
      </c>
      <c r="K147" t="s">
        <v>8219</v>
      </c>
      <c r="L147">
        <v>189</v>
      </c>
    </row>
    <row r="148" spans="1:12" x14ac:dyDescent="0.3">
      <c r="A148" t="s">
        <v>8220</v>
      </c>
      <c r="C148" t="str">
        <f>VLOOKUP(KickStarterData!F148,$A$1:$D$4115,1,FALSE)</f>
        <v>canceled</v>
      </c>
      <c r="D148">
        <v>3</v>
      </c>
      <c r="K148" t="s">
        <v>8219</v>
      </c>
      <c r="L148">
        <v>80</v>
      </c>
    </row>
    <row r="149" spans="1:12" x14ac:dyDescent="0.3">
      <c r="A149" t="s">
        <v>8220</v>
      </c>
      <c r="C149" t="str">
        <f>VLOOKUP(KickStarterData!F149,$A$1:$D$4115,1,FALSE)</f>
        <v>canceled</v>
      </c>
      <c r="D149">
        <v>0</v>
      </c>
      <c r="K149" t="s">
        <v>8219</v>
      </c>
      <c r="L149">
        <v>576</v>
      </c>
    </row>
    <row r="150" spans="1:12" x14ac:dyDescent="0.3">
      <c r="A150" t="s">
        <v>8220</v>
      </c>
      <c r="C150" t="str">
        <f>VLOOKUP(KickStarterData!F150,$A$1:$D$4115,1,FALSE)</f>
        <v>canceled</v>
      </c>
      <c r="D150">
        <v>2</v>
      </c>
      <c r="K150" t="s">
        <v>8219</v>
      </c>
      <c r="L150">
        <v>202</v>
      </c>
    </row>
    <row r="151" spans="1:12" x14ac:dyDescent="0.3">
      <c r="A151" t="s">
        <v>8220</v>
      </c>
      <c r="C151" t="str">
        <f>VLOOKUP(KickStarterData!F151,$A$1:$D$4115,1,FALSE)</f>
        <v>canceled</v>
      </c>
      <c r="D151">
        <v>6</v>
      </c>
      <c r="K151" t="s">
        <v>8219</v>
      </c>
      <c r="L151">
        <v>238</v>
      </c>
    </row>
    <row r="152" spans="1:12" x14ac:dyDescent="0.3">
      <c r="A152" t="s">
        <v>8220</v>
      </c>
      <c r="C152" t="str">
        <f>VLOOKUP(KickStarterData!F152,$A$1:$D$4115,1,FALSE)</f>
        <v>canceled</v>
      </c>
      <c r="D152">
        <v>67</v>
      </c>
      <c r="K152" t="s">
        <v>8219</v>
      </c>
      <c r="L152">
        <v>36</v>
      </c>
    </row>
    <row r="153" spans="1:12" x14ac:dyDescent="0.3">
      <c r="A153" t="s">
        <v>8220</v>
      </c>
      <c r="C153" t="str">
        <f>VLOOKUP(KickStarterData!F153,$A$1:$D$4115,1,FALSE)</f>
        <v>canceled</v>
      </c>
      <c r="D153">
        <v>5</v>
      </c>
      <c r="K153" t="s">
        <v>8219</v>
      </c>
      <c r="L153">
        <v>150</v>
      </c>
    </row>
    <row r="154" spans="1:12" x14ac:dyDescent="0.3">
      <c r="A154" t="s">
        <v>8220</v>
      </c>
      <c r="C154" t="str">
        <f>VLOOKUP(KickStarterData!F154,$A$1:$D$4115,1,FALSE)</f>
        <v>canceled</v>
      </c>
      <c r="D154">
        <v>2</v>
      </c>
      <c r="K154" t="s">
        <v>8219</v>
      </c>
      <c r="L154">
        <v>146</v>
      </c>
    </row>
    <row r="155" spans="1:12" x14ac:dyDescent="0.3">
      <c r="A155" t="s">
        <v>8220</v>
      </c>
      <c r="C155" t="str">
        <f>VLOOKUP(KickStarterData!F155,$A$1:$D$4115,1,FALSE)</f>
        <v>canceled</v>
      </c>
      <c r="D155">
        <v>10</v>
      </c>
      <c r="K155" t="s">
        <v>8219</v>
      </c>
      <c r="L155">
        <v>222</v>
      </c>
    </row>
    <row r="156" spans="1:12" x14ac:dyDescent="0.3">
      <c r="A156" t="s">
        <v>8220</v>
      </c>
      <c r="C156" t="str">
        <f>VLOOKUP(KickStarterData!F156,$A$1:$D$4115,1,FALSE)</f>
        <v>canceled</v>
      </c>
      <c r="D156">
        <v>3</v>
      </c>
      <c r="K156" t="s">
        <v>8219</v>
      </c>
      <c r="L156">
        <v>120</v>
      </c>
    </row>
    <row r="157" spans="1:12" x14ac:dyDescent="0.3">
      <c r="A157" t="s">
        <v>8220</v>
      </c>
      <c r="C157" t="str">
        <f>VLOOKUP(KickStarterData!F157,$A$1:$D$4115,1,FALSE)</f>
        <v>canceled</v>
      </c>
      <c r="D157">
        <v>4</v>
      </c>
      <c r="K157" t="s">
        <v>8219</v>
      </c>
      <c r="L157">
        <v>126</v>
      </c>
    </row>
    <row r="158" spans="1:12" x14ac:dyDescent="0.3">
      <c r="A158" t="s">
        <v>8220</v>
      </c>
      <c r="C158" t="str">
        <f>VLOOKUP(KickStarterData!F158,$A$1:$D$4115,1,FALSE)</f>
        <v>canceled</v>
      </c>
      <c r="D158">
        <v>15</v>
      </c>
      <c r="K158" t="s">
        <v>8219</v>
      </c>
      <c r="L158">
        <v>158</v>
      </c>
    </row>
    <row r="159" spans="1:12" x14ac:dyDescent="0.3">
      <c r="A159" t="s">
        <v>8220</v>
      </c>
      <c r="C159" t="str">
        <f>VLOOKUP(KickStarterData!F159,$A$1:$D$4115,1,FALSE)</f>
        <v>canceled</v>
      </c>
      <c r="D159">
        <v>2</v>
      </c>
      <c r="K159" t="s">
        <v>8219</v>
      </c>
      <c r="L159">
        <v>316</v>
      </c>
    </row>
    <row r="160" spans="1:12" x14ac:dyDescent="0.3">
      <c r="A160" t="s">
        <v>8220</v>
      </c>
      <c r="C160" t="str">
        <f>VLOOKUP(KickStarterData!F160,$A$1:$D$4115,1,FALSE)</f>
        <v>canceled</v>
      </c>
      <c r="D160">
        <v>0</v>
      </c>
      <c r="K160" t="s">
        <v>8219</v>
      </c>
      <c r="L160">
        <v>284</v>
      </c>
    </row>
    <row r="161" spans="1:12" x14ac:dyDescent="0.3">
      <c r="A161" t="s">
        <v>8220</v>
      </c>
      <c r="C161" t="str">
        <f>VLOOKUP(KickStarterData!F161,$A$1:$D$4115,1,FALSE)</f>
        <v>canceled</v>
      </c>
      <c r="D161">
        <v>1</v>
      </c>
      <c r="K161" t="s">
        <v>8219</v>
      </c>
      <c r="L161">
        <v>51</v>
      </c>
    </row>
    <row r="162" spans="1:12" x14ac:dyDescent="0.3">
      <c r="A162" t="s">
        <v>8221</v>
      </c>
      <c r="C162" t="str">
        <f>VLOOKUP(KickStarterData!F162,$A$1:$D$4115,1,FALSE)</f>
        <v>failed</v>
      </c>
      <c r="D162">
        <v>0</v>
      </c>
      <c r="K162" t="s">
        <v>8219</v>
      </c>
      <c r="L162">
        <v>158</v>
      </c>
    </row>
    <row r="163" spans="1:12" x14ac:dyDescent="0.3">
      <c r="A163" t="s">
        <v>8221</v>
      </c>
      <c r="C163" t="str">
        <f>VLOOKUP(KickStarterData!F163,$A$1:$D$4115,1,FALSE)</f>
        <v>failed</v>
      </c>
      <c r="D163">
        <v>1</v>
      </c>
      <c r="K163" t="s">
        <v>8219</v>
      </c>
      <c r="L163">
        <v>337</v>
      </c>
    </row>
    <row r="164" spans="1:12" x14ac:dyDescent="0.3">
      <c r="A164" t="s">
        <v>8221</v>
      </c>
      <c r="C164" t="str">
        <f>VLOOKUP(KickStarterData!F164,$A$1:$D$4115,1,FALSE)</f>
        <v>failed</v>
      </c>
      <c r="D164">
        <v>10</v>
      </c>
      <c r="K164" t="s">
        <v>8219</v>
      </c>
      <c r="L164">
        <v>186</v>
      </c>
    </row>
    <row r="165" spans="1:12" x14ac:dyDescent="0.3">
      <c r="A165" t="s">
        <v>8221</v>
      </c>
      <c r="C165" t="str">
        <f>VLOOKUP(KickStarterData!F165,$A$1:$D$4115,1,FALSE)</f>
        <v>failed</v>
      </c>
      <c r="D165">
        <v>0</v>
      </c>
      <c r="K165" t="s">
        <v>8219</v>
      </c>
      <c r="L165">
        <v>58</v>
      </c>
    </row>
    <row r="166" spans="1:12" x14ac:dyDescent="0.3">
      <c r="A166" t="s">
        <v>8221</v>
      </c>
      <c r="C166" t="str">
        <f>VLOOKUP(KickStarterData!F166,$A$1:$D$4115,1,FALSE)</f>
        <v>failed</v>
      </c>
      <c r="D166">
        <v>7</v>
      </c>
      <c r="K166" t="s">
        <v>8219</v>
      </c>
      <c r="L166">
        <v>82</v>
      </c>
    </row>
    <row r="167" spans="1:12" x14ac:dyDescent="0.3">
      <c r="A167" t="s">
        <v>8221</v>
      </c>
      <c r="C167" t="str">
        <f>VLOOKUP(KickStarterData!F167,$A$1:$D$4115,1,FALSE)</f>
        <v>failed</v>
      </c>
      <c r="D167">
        <v>0</v>
      </c>
      <c r="K167" t="s">
        <v>8219</v>
      </c>
      <c r="L167">
        <v>736</v>
      </c>
    </row>
    <row r="168" spans="1:12" x14ac:dyDescent="0.3">
      <c r="A168" t="s">
        <v>8221</v>
      </c>
      <c r="C168" t="str">
        <f>VLOOKUP(KickStarterData!F168,$A$1:$D$4115,1,FALSE)</f>
        <v>failed</v>
      </c>
      <c r="D168">
        <v>1</v>
      </c>
      <c r="K168" t="s">
        <v>8219</v>
      </c>
      <c r="L168">
        <v>1151</v>
      </c>
    </row>
    <row r="169" spans="1:12" x14ac:dyDescent="0.3">
      <c r="A169" t="s">
        <v>8221</v>
      </c>
      <c r="C169" t="str">
        <f>VLOOKUP(KickStarterData!F169,$A$1:$D$4115,1,FALSE)</f>
        <v>failed</v>
      </c>
      <c r="D169">
        <v>2</v>
      </c>
      <c r="K169" t="s">
        <v>8219</v>
      </c>
      <c r="L169">
        <v>34</v>
      </c>
    </row>
    <row r="170" spans="1:12" x14ac:dyDescent="0.3">
      <c r="A170" t="s">
        <v>8221</v>
      </c>
      <c r="C170" t="str">
        <f>VLOOKUP(KickStarterData!F170,$A$1:$D$4115,1,FALSE)</f>
        <v>failed</v>
      </c>
      <c r="D170">
        <v>3</v>
      </c>
      <c r="K170" t="s">
        <v>8219</v>
      </c>
      <c r="L170">
        <v>498</v>
      </c>
    </row>
    <row r="171" spans="1:12" x14ac:dyDescent="0.3">
      <c r="A171" t="s">
        <v>8221</v>
      </c>
      <c r="C171" t="str">
        <f>VLOOKUP(KickStarterData!F171,$A$1:$D$4115,1,FALSE)</f>
        <v>failed</v>
      </c>
      <c r="D171">
        <v>10</v>
      </c>
      <c r="K171" t="s">
        <v>8219</v>
      </c>
      <c r="L171">
        <v>167</v>
      </c>
    </row>
    <row r="172" spans="1:12" x14ac:dyDescent="0.3">
      <c r="A172" t="s">
        <v>8221</v>
      </c>
      <c r="C172" t="str">
        <f>VLOOKUP(KickStarterData!F172,$A$1:$D$4115,1,FALSE)</f>
        <v>failed</v>
      </c>
      <c r="D172">
        <v>10</v>
      </c>
      <c r="K172" t="s">
        <v>8219</v>
      </c>
      <c r="L172">
        <v>340</v>
      </c>
    </row>
    <row r="173" spans="1:12" x14ac:dyDescent="0.3">
      <c r="A173" t="s">
        <v>8221</v>
      </c>
      <c r="C173" t="str">
        <f>VLOOKUP(KickStarterData!F173,$A$1:$D$4115,1,FALSE)</f>
        <v>failed</v>
      </c>
      <c r="D173">
        <v>1</v>
      </c>
      <c r="K173" t="s">
        <v>8219</v>
      </c>
      <c r="L173">
        <v>438</v>
      </c>
    </row>
    <row r="174" spans="1:12" x14ac:dyDescent="0.3">
      <c r="A174" t="s">
        <v>8221</v>
      </c>
      <c r="C174" t="str">
        <f>VLOOKUP(KickStarterData!F174,$A$1:$D$4115,1,FALSE)</f>
        <v>failed</v>
      </c>
      <c r="D174">
        <v>0</v>
      </c>
      <c r="K174" t="s">
        <v>8219</v>
      </c>
      <c r="L174">
        <v>555</v>
      </c>
    </row>
    <row r="175" spans="1:12" x14ac:dyDescent="0.3">
      <c r="A175" t="s">
        <v>8221</v>
      </c>
      <c r="C175" t="str">
        <f>VLOOKUP(KickStarterData!F175,$A$1:$D$4115,1,FALSE)</f>
        <v>failed</v>
      </c>
      <c r="D175">
        <v>0</v>
      </c>
      <c r="K175" t="s">
        <v>8219</v>
      </c>
      <c r="L175">
        <v>266</v>
      </c>
    </row>
    <row r="176" spans="1:12" x14ac:dyDescent="0.3">
      <c r="A176" t="s">
        <v>8221</v>
      </c>
      <c r="C176" t="str">
        <f>VLOOKUP(KickStarterData!F176,$A$1:$D$4115,1,FALSE)</f>
        <v>failed</v>
      </c>
      <c r="D176">
        <v>0</v>
      </c>
      <c r="K176" t="s">
        <v>8219</v>
      </c>
      <c r="L176">
        <v>69</v>
      </c>
    </row>
    <row r="177" spans="1:12" x14ac:dyDescent="0.3">
      <c r="A177" t="s">
        <v>8221</v>
      </c>
      <c r="C177" t="str">
        <f>VLOOKUP(KickStarterData!F177,$A$1:$D$4115,1,FALSE)</f>
        <v>failed</v>
      </c>
      <c r="D177">
        <v>26</v>
      </c>
      <c r="K177" t="s">
        <v>8219</v>
      </c>
      <c r="L177">
        <v>80</v>
      </c>
    </row>
    <row r="178" spans="1:12" x14ac:dyDescent="0.3">
      <c r="A178" t="s">
        <v>8221</v>
      </c>
      <c r="C178" t="str">
        <f>VLOOKUP(KickStarterData!F178,$A$1:$D$4115,1,FALSE)</f>
        <v>failed</v>
      </c>
      <c r="D178">
        <v>0</v>
      </c>
      <c r="K178" t="s">
        <v>8219</v>
      </c>
      <c r="L178">
        <v>493</v>
      </c>
    </row>
    <row r="179" spans="1:12" x14ac:dyDescent="0.3">
      <c r="A179" t="s">
        <v>8221</v>
      </c>
      <c r="C179" t="str">
        <f>VLOOKUP(KickStarterData!F179,$A$1:$D$4115,1,FALSE)</f>
        <v>failed</v>
      </c>
      <c r="D179">
        <v>7</v>
      </c>
      <c r="K179" t="s">
        <v>8219</v>
      </c>
      <c r="L179">
        <v>31</v>
      </c>
    </row>
    <row r="180" spans="1:12" x14ac:dyDescent="0.3">
      <c r="A180" t="s">
        <v>8221</v>
      </c>
      <c r="C180" t="str">
        <f>VLOOKUP(KickStarterData!F180,$A$1:$D$4115,1,FALSE)</f>
        <v>failed</v>
      </c>
      <c r="D180">
        <v>0</v>
      </c>
      <c r="K180" t="s">
        <v>8219</v>
      </c>
      <c r="L180">
        <v>236</v>
      </c>
    </row>
    <row r="181" spans="1:12" x14ac:dyDescent="0.3">
      <c r="A181" t="s">
        <v>8221</v>
      </c>
      <c r="C181" t="str">
        <f>VLOOKUP(KickStarterData!F181,$A$1:$D$4115,1,FALSE)</f>
        <v>failed</v>
      </c>
      <c r="D181">
        <v>2</v>
      </c>
      <c r="K181" t="s">
        <v>8219</v>
      </c>
      <c r="L181">
        <v>89</v>
      </c>
    </row>
    <row r="182" spans="1:12" x14ac:dyDescent="0.3">
      <c r="A182" t="s">
        <v>8221</v>
      </c>
      <c r="C182" t="str">
        <f>VLOOKUP(KickStarterData!F182,$A$1:$D$4115,1,FALSE)</f>
        <v>failed</v>
      </c>
      <c r="D182">
        <v>13</v>
      </c>
      <c r="K182" t="s">
        <v>8219</v>
      </c>
      <c r="L182">
        <v>299</v>
      </c>
    </row>
    <row r="183" spans="1:12" x14ac:dyDescent="0.3">
      <c r="A183" t="s">
        <v>8221</v>
      </c>
      <c r="C183" t="str">
        <f>VLOOKUP(KickStarterData!F183,$A$1:$D$4115,1,FALSE)</f>
        <v>failed</v>
      </c>
      <c r="D183">
        <v>4</v>
      </c>
      <c r="K183" t="s">
        <v>8219</v>
      </c>
      <c r="L183">
        <v>55</v>
      </c>
    </row>
    <row r="184" spans="1:12" x14ac:dyDescent="0.3">
      <c r="A184" t="s">
        <v>8221</v>
      </c>
      <c r="C184" t="str">
        <f>VLOOKUP(KickStarterData!F184,$A$1:$D$4115,1,FALSE)</f>
        <v>failed</v>
      </c>
      <c r="D184">
        <v>0</v>
      </c>
      <c r="K184" t="s">
        <v>8219</v>
      </c>
      <c r="L184">
        <v>325</v>
      </c>
    </row>
    <row r="185" spans="1:12" x14ac:dyDescent="0.3">
      <c r="A185" t="s">
        <v>8221</v>
      </c>
      <c r="C185" t="str">
        <f>VLOOKUP(KickStarterData!F185,$A$1:$D$4115,1,FALSE)</f>
        <v>failed</v>
      </c>
      <c r="D185">
        <v>12</v>
      </c>
      <c r="K185" t="s">
        <v>8219</v>
      </c>
      <c r="L185">
        <v>524</v>
      </c>
    </row>
    <row r="186" spans="1:12" x14ac:dyDescent="0.3">
      <c r="A186" t="s">
        <v>8221</v>
      </c>
      <c r="C186" t="str">
        <f>VLOOKUP(KickStarterData!F186,$A$1:$D$4115,1,FALSE)</f>
        <v>failed</v>
      </c>
      <c r="D186">
        <v>2</v>
      </c>
      <c r="K186" t="s">
        <v>8219</v>
      </c>
      <c r="L186">
        <v>285</v>
      </c>
    </row>
    <row r="187" spans="1:12" x14ac:dyDescent="0.3">
      <c r="A187" t="s">
        <v>8221</v>
      </c>
      <c r="C187" t="str">
        <f>VLOOKUP(KickStarterData!F187,$A$1:$D$4115,1,FALSE)</f>
        <v>failed</v>
      </c>
      <c r="D187">
        <v>10</v>
      </c>
      <c r="K187" t="s">
        <v>8219</v>
      </c>
      <c r="L187">
        <v>179</v>
      </c>
    </row>
    <row r="188" spans="1:12" x14ac:dyDescent="0.3">
      <c r="A188" t="s">
        <v>8221</v>
      </c>
      <c r="C188" t="str">
        <f>VLOOKUP(KickStarterData!F188,$A$1:$D$4115,1,FALSE)</f>
        <v>failed</v>
      </c>
      <c r="D188">
        <v>0</v>
      </c>
      <c r="K188" t="s">
        <v>8219</v>
      </c>
      <c r="L188">
        <v>188</v>
      </c>
    </row>
    <row r="189" spans="1:12" x14ac:dyDescent="0.3">
      <c r="A189" t="s">
        <v>8221</v>
      </c>
      <c r="C189" t="str">
        <f>VLOOKUP(KickStarterData!F189,$A$1:$D$4115,1,FALSE)</f>
        <v>failed</v>
      </c>
      <c r="D189">
        <v>5</v>
      </c>
      <c r="K189" t="s">
        <v>8219</v>
      </c>
      <c r="L189">
        <v>379</v>
      </c>
    </row>
    <row r="190" spans="1:12" x14ac:dyDescent="0.3">
      <c r="A190" t="s">
        <v>8221</v>
      </c>
      <c r="C190" t="str">
        <f>VLOOKUP(KickStarterData!F190,$A$1:$D$4115,1,FALSE)</f>
        <v>failed</v>
      </c>
      <c r="D190">
        <v>0</v>
      </c>
      <c r="K190" t="s">
        <v>8219</v>
      </c>
      <c r="L190">
        <v>119</v>
      </c>
    </row>
    <row r="191" spans="1:12" x14ac:dyDescent="0.3">
      <c r="A191" t="s">
        <v>8221</v>
      </c>
      <c r="C191" t="str">
        <f>VLOOKUP(KickStarterData!F191,$A$1:$D$4115,1,FALSE)</f>
        <v>failed</v>
      </c>
      <c r="D191">
        <v>5</v>
      </c>
      <c r="K191" t="s">
        <v>8219</v>
      </c>
      <c r="L191">
        <v>167</v>
      </c>
    </row>
    <row r="192" spans="1:12" x14ac:dyDescent="0.3">
      <c r="A192" t="s">
        <v>8221</v>
      </c>
      <c r="C192" t="str">
        <f>VLOOKUP(KickStarterData!F192,$A$1:$D$4115,1,FALSE)</f>
        <v>failed</v>
      </c>
      <c r="D192">
        <v>1</v>
      </c>
      <c r="K192" t="s">
        <v>8219</v>
      </c>
      <c r="L192">
        <v>221</v>
      </c>
    </row>
    <row r="193" spans="1:12" x14ac:dyDescent="0.3">
      <c r="A193" t="s">
        <v>8221</v>
      </c>
      <c r="C193" t="str">
        <f>VLOOKUP(KickStarterData!F193,$A$1:$D$4115,1,FALSE)</f>
        <v>failed</v>
      </c>
      <c r="D193">
        <v>3</v>
      </c>
      <c r="K193" t="s">
        <v>8219</v>
      </c>
      <c r="L193">
        <v>964</v>
      </c>
    </row>
    <row r="194" spans="1:12" x14ac:dyDescent="0.3">
      <c r="A194" t="s">
        <v>8221</v>
      </c>
      <c r="C194" t="str">
        <f>VLOOKUP(KickStarterData!F194,$A$1:$D$4115,1,FALSE)</f>
        <v>failed</v>
      </c>
      <c r="D194">
        <v>3</v>
      </c>
      <c r="K194" t="s">
        <v>8219</v>
      </c>
      <c r="L194">
        <v>286</v>
      </c>
    </row>
    <row r="195" spans="1:12" x14ac:dyDescent="0.3">
      <c r="A195" t="s">
        <v>8221</v>
      </c>
      <c r="C195" t="str">
        <f>VLOOKUP(KickStarterData!F195,$A$1:$D$4115,1,FALSE)</f>
        <v>failed</v>
      </c>
      <c r="D195">
        <v>0</v>
      </c>
      <c r="K195" t="s">
        <v>8219</v>
      </c>
      <c r="L195">
        <v>613</v>
      </c>
    </row>
    <row r="196" spans="1:12" x14ac:dyDescent="0.3">
      <c r="A196" t="s">
        <v>8221</v>
      </c>
      <c r="C196" t="str">
        <f>VLOOKUP(KickStarterData!F196,$A$1:$D$4115,1,FALSE)</f>
        <v>failed</v>
      </c>
      <c r="D196">
        <v>3</v>
      </c>
      <c r="K196" t="s">
        <v>8219</v>
      </c>
      <c r="L196">
        <v>29</v>
      </c>
    </row>
    <row r="197" spans="1:12" x14ac:dyDescent="0.3">
      <c r="A197" t="s">
        <v>8221</v>
      </c>
      <c r="C197" t="str">
        <f>VLOOKUP(KickStarterData!F197,$A$1:$D$4115,1,FALSE)</f>
        <v>failed</v>
      </c>
      <c r="D197">
        <v>0</v>
      </c>
      <c r="K197" t="s">
        <v>8219</v>
      </c>
      <c r="L197">
        <v>165</v>
      </c>
    </row>
    <row r="198" spans="1:12" x14ac:dyDescent="0.3">
      <c r="A198" t="s">
        <v>8221</v>
      </c>
      <c r="C198" t="str">
        <f>VLOOKUP(KickStarterData!F198,$A$1:$D$4115,1,FALSE)</f>
        <v>failed</v>
      </c>
      <c r="D198">
        <v>19</v>
      </c>
      <c r="K198" t="s">
        <v>8219</v>
      </c>
      <c r="L198">
        <v>97</v>
      </c>
    </row>
    <row r="199" spans="1:12" x14ac:dyDescent="0.3">
      <c r="A199" t="s">
        <v>8221</v>
      </c>
      <c r="C199" t="str">
        <f>VLOOKUP(KickStarterData!F199,$A$1:$D$4115,1,FALSE)</f>
        <v>failed</v>
      </c>
      <c r="D199">
        <v>8</v>
      </c>
      <c r="K199" t="s">
        <v>8219</v>
      </c>
      <c r="L199">
        <v>303</v>
      </c>
    </row>
    <row r="200" spans="1:12" x14ac:dyDescent="0.3">
      <c r="A200" t="s">
        <v>8221</v>
      </c>
      <c r="C200" t="str">
        <f>VLOOKUP(KickStarterData!F200,$A$1:$D$4115,1,FALSE)</f>
        <v>failed</v>
      </c>
      <c r="D200">
        <v>6</v>
      </c>
      <c r="K200" t="s">
        <v>8219</v>
      </c>
      <c r="L200">
        <v>267</v>
      </c>
    </row>
    <row r="201" spans="1:12" x14ac:dyDescent="0.3">
      <c r="A201" t="s">
        <v>8221</v>
      </c>
      <c r="C201" t="str">
        <f>VLOOKUP(KickStarterData!F201,$A$1:$D$4115,1,FALSE)</f>
        <v>failed</v>
      </c>
      <c r="D201">
        <v>0</v>
      </c>
      <c r="K201" t="s">
        <v>8219</v>
      </c>
      <c r="L201">
        <v>302</v>
      </c>
    </row>
    <row r="202" spans="1:12" x14ac:dyDescent="0.3">
      <c r="A202" t="s">
        <v>8221</v>
      </c>
      <c r="C202" t="str">
        <f>VLOOKUP(KickStarterData!F202,$A$1:$D$4115,1,FALSE)</f>
        <v>failed</v>
      </c>
      <c r="D202">
        <v>18</v>
      </c>
      <c r="K202" t="s">
        <v>8219</v>
      </c>
      <c r="L202">
        <v>87</v>
      </c>
    </row>
    <row r="203" spans="1:12" x14ac:dyDescent="0.3">
      <c r="A203" t="s">
        <v>8221</v>
      </c>
      <c r="C203" t="str">
        <f>VLOOKUP(KickStarterData!F203,$A$1:$D$4115,1,FALSE)</f>
        <v>failed</v>
      </c>
      <c r="D203">
        <v>7</v>
      </c>
      <c r="K203" t="s">
        <v>8219</v>
      </c>
      <c r="L203">
        <v>354</v>
      </c>
    </row>
    <row r="204" spans="1:12" x14ac:dyDescent="0.3">
      <c r="A204" t="s">
        <v>8221</v>
      </c>
      <c r="C204" t="str">
        <f>VLOOKUP(KickStarterData!F204,$A$1:$D$4115,1,FALSE)</f>
        <v>failed</v>
      </c>
      <c r="D204">
        <v>0</v>
      </c>
      <c r="K204" t="s">
        <v>8219</v>
      </c>
      <c r="L204">
        <v>86</v>
      </c>
    </row>
    <row r="205" spans="1:12" x14ac:dyDescent="0.3">
      <c r="A205" t="s">
        <v>8221</v>
      </c>
      <c r="C205" t="str">
        <f>VLOOKUP(KickStarterData!F205,$A$1:$D$4115,1,FALSE)</f>
        <v>failed</v>
      </c>
      <c r="D205">
        <v>8</v>
      </c>
      <c r="K205" t="s">
        <v>8219</v>
      </c>
      <c r="L205">
        <v>26</v>
      </c>
    </row>
    <row r="206" spans="1:12" x14ac:dyDescent="0.3">
      <c r="A206" t="s">
        <v>8221</v>
      </c>
      <c r="C206" t="str">
        <f>VLOOKUP(KickStarterData!F206,$A$1:$D$4115,1,FALSE)</f>
        <v>failed</v>
      </c>
      <c r="D206">
        <v>1293</v>
      </c>
      <c r="K206" t="s">
        <v>8219</v>
      </c>
      <c r="L206">
        <v>113</v>
      </c>
    </row>
    <row r="207" spans="1:12" x14ac:dyDescent="0.3">
      <c r="A207" t="s">
        <v>8221</v>
      </c>
      <c r="C207" t="str">
        <f>VLOOKUP(KickStarterData!F207,$A$1:$D$4115,1,FALSE)</f>
        <v>failed</v>
      </c>
      <c r="D207">
        <v>17</v>
      </c>
      <c r="K207" t="s">
        <v>8219</v>
      </c>
      <c r="L207">
        <v>65</v>
      </c>
    </row>
    <row r="208" spans="1:12" x14ac:dyDescent="0.3">
      <c r="A208" t="s">
        <v>8221</v>
      </c>
      <c r="C208" t="str">
        <f>VLOOKUP(KickStarterData!F208,$A$1:$D$4115,1,FALSE)</f>
        <v>failed</v>
      </c>
      <c r="D208">
        <v>0</v>
      </c>
      <c r="K208" t="s">
        <v>8219</v>
      </c>
      <c r="L208">
        <v>134</v>
      </c>
    </row>
    <row r="209" spans="1:12" x14ac:dyDescent="0.3">
      <c r="A209" t="s">
        <v>8221</v>
      </c>
      <c r="C209" t="str">
        <f>VLOOKUP(KickStarterData!F209,$A$1:$D$4115,1,FALSE)</f>
        <v>failed</v>
      </c>
      <c r="D209">
        <v>13</v>
      </c>
      <c r="K209" t="s">
        <v>8219</v>
      </c>
      <c r="L209">
        <v>119</v>
      </c>
    </row>
    <row r="210" spans="1:12" x14ac:dyDescent="0.3">
      <c r="A210" t="s">
        <v>8221</v>
      </c>
      <c r="C210" t="str">
        <f>VLOOKUP(KickStarterData!F210,$A$1:$D$4115,1,FALSE)</f>
        <v>failed</v>
      </c>
      <c r="D210">
        <v>0</v>
      </c>
      <c r="K210" t="s">
        <v>8219</v>
      </c>
      <c r="L210">
        <v>159</v>
      </c>
    </row>
    <row r="211" spans="1:12" x14ac:dyDescent="0.3">
      <c r="A211" t="s">
        <v>8221</v>
      </c>
      <c r="C211" t="str">
        <f>VLOOKUP(KickStarterData!F211,$A$1:$D$4115,1,FALSE)</f>
        <v>failed</v>
      </c>
      <c r="D211">
        <v>0</v>
      </c>
      <c r="K211" t="s">
        <v>8219</v>
      </c>
      <c r="L211">
        <v>167</v>
      </c>
    </row>
    <row r="212" spans="1:12" x14ac:dyDescent="0.3">
      <c r="A212" t="s">
        <v>8221</v>
      </c>
      <c r="C212" t="str">
        <f>VLOOKUP(KickStarterData!F212,$A$1:$D$4115,1,FALSE)</f>
        <v>failed</v>
      </c>
      <c r="D212">
        <v>33</v>
      </c>
      <c r="K212" t="s">
        <v>8219</v>
      </c>
      <c r="L212">
        <v>43</v>
      </c>
    </row>
    <row r="213" spans="1:12" x14ac:dyDescent="0.3">
      <c r="A213" t="s">
        <v>8221</v>
      </c>
      <c r="C213" t="str">
        <f>VLOOKUP(KickStarterData!F213,$A$1:$D$4115,1,FALSE)</f>
        <v>failed</v>
      </c>
      <c r="D213">
        <v>12</v>
      </c>
      <c r="K213" t="s">
        <v>8219</v>
      </c>
      <c r="L213">
        <v>1062</v>
      </c>
    </row>
    <row r="214" spans="1:12" x14ac:dyDescent="0.3">
      <c r="A214" t="s">
        <v>8221</v>
      </c>
      <c r="C214" t="str">
        <f>VLOOKUP(KickStarterData!F214,$A$1:$D$4115,1,FALSE)</f>
        <v>failed</v>
      </c>
      <c r="D214">
        <v>1</v>
      </c>
      <c r="K214" t="s">
        <v>8219</v>
      </c>
      <c r="L214">
        <v>9</v>
      </c>
    </row>
    <row r="215" spans="1:12" x14ac:dyDescent="0.3">
      <c r="A215" t="s">
        <v>8221</v>
      </c>
      <c r="C215" t="str">
        <f>VLOOKUP(KickStarterData!F215,$A$1:$D$4115,1,FALSE)</f>
        <v>failed</v>
      </c>
      <c r="D215">
        <v>1</v>
      </c>
      <c r="K215" t="s">
        <v>8219</v>
      </c>
      <c r="L215">
        <v>89</v>
      </c>
    </row>
    <row r="216" spans="1:12" x14ac:dyDescent="0.3">
      <c r="A216" t="s">
        <v>8221</v>
      </c>
      <c r="C216" t="str">
        <f>VLOOKUP(KickStarterData!F216,$A$1:$D$4115,1,FALSE)</f>
        <v>failed</v>
      </c>
      <c r="D216">
        <v>1</v>
      </c>
      <c r="K216" t="s">
        <v>8219</v>
      </c>
      <c r="L216">
        <v>174</v>
      </c>
    </row>
    <row r="217" spans="1:12" x14ac:dyDescent="0.3">
      <c r="A217" t="s">
        <v>8221</v>
      </c>
      <c r="C217" t="str">
        <f>VLOOKUP(KickStarterData!F217,$A$1:$D$4115,1,FALSE)</f>
        <v>failed</v>
      </c>
      <c r="D217">
        <v>1</v>
      </c>
      <c r="K217" t="s">
        <v>8219</v>
      </c>
      <c r="L217">
        <v>14</v>
      </c>
    </row>
    <row r="218" spans="1:12" x14ac:dyDescent="0.3">
      <c r="A218" t="s">
        <v>8221</v>
      </c>
      <c r="C218" t="str">
        <f>VLOOKUP(KickStarterData!F218,$A$1:$D$4115,1,FALSE)</f>
        <v>failed</v>
      </c>
      <c r="D218">
        <v>84</v>
      </c>
      <c r="K218" t="s">
        <v>8219</v>
      </c>
      <c r="L218">
        <v>48</v>
      </c>
    </row>
    <row r="219" spans="1:12" x14ac:dyDescent="0.3">
      <c r="A219" t="s">
        <v>8221</v>
      </c>
      <c r="C219" t="str">
        <f>VLOOKUP(KickStarterData!F219,$A$1:$D$4115,1,FALSE)</f>
        <v>failed</v>
      </c>
      <c r="D219">
        <v>38</v>
      </c>
      <c r="K219" t="s">
        <v>8219</v>
      </c>
      <c r="L219">
        <v>133</v>
      </c>
    </row>
    <row r="220" spans="1:12" x14ac:dyDescent="0.3">
      <c r="A220" t="s">
        <v>8221</v>
      </c>
      <c r="C220" t="str">
        <f>VLOOKUP(KickStarterData!F220,$A$1:$D$4115,1,FALSE)</f>
        <v>failed</v>
      </c>
      <c r="D220">
        <v>1</v>
      </c>
      <c r="K220" t="s">
        <v>8219</v>
      </c>
      <c r="L220">
        <v>83</v>
      </c>
    </row>
    <row r="221" spans="1:12" x14ac:dyDescent="0.3">
      <c r="A221" t="s">
        <v>8221</v>
      </c>
      <c r="C221" t="str">
        <f>VLOOKUP(KickStarterData!F221,$A$1:$D$4115,1,FALSE)</f>
        <v>failed</v>
      </c>
      <c r="D221">
        <v>76</v>
      </c>
      <c r="K221" t="s">
        <v>8219</v>
      </c>
      <c r="L221">
        <v>149</v>
      </c>
    </row>
    <row r="222" spans="1:12" x14ac:dyDescent="0.3">
      <c r="A222" t="s">
        <v>8221</v>
      </c>
      <c r="C222" t="str">
        <f>VLOOKUP(KickStarterData!F222,$A$1:$D$4115,1,FALSE)</f>
        <v>failed</v>
      </c>
      <c r="D222">
        <v>3</v>
      </c>
      <c r="K222" t="s">
        <v>8219</v>
      </c>
      <c r="L222">
        <v>49</v>
      </c>
    </row>
    <row r="223" spans="1:12" x14ac:dyDescent="0.3">
      <c r="A223" t="s">
        <v>8221</v>
      </c>
      <c r="C223" t="str">
        <f>VLOOKUP(KickStarterData!F223,$A$1:$D$4115,1,FALSE)</f>
        <v>failed</v>
      </c>
      <c r="D223">
        <v>0</v>
      </c>
      <c r="K223" t="s">
        <v>8219</v>
      </c>
      <c r="L223">
        <v>251</v>
      </c>
    </row>
    <row r="224" spans="1:12" x14ac:dyDescent="0.3">
      <c r="A224" t="s">
        <v>8221</v>
      </c>
      <c r="C224" t="str">
        <f>VLOOKUP(KickStarterData!F224,$A$1:$D$4115,1,FALSE)</f>
        <v>failed</v>
      </c>
      <c r="D224">
        <v>2</v>
      </c>
      <c r="K224" t="s">
        <v>8219</v>
      </c>
      <c r="L224">
        <v>22</v>
      </c>
    </row>
    <row r="225" spans="1:12" x14ac:dyDescent="0.3">
      <c r="A225" t="s">
        <v>8221</v>
      </c>
      <c r="C225" t="str">
        <f>VLOOKUP(KickStarterData!F225,$A$1:$D$4115,1,FALSE)</f>
        <v>failed</v>
      </c>
      <c r="D225">
        <v>0</v>
      </c>
      <c r="K225" t="s">
        <v>8219</v>
      </c>
      <c r="L225">
        <v>48</v>
      </c>
    </row>
    <row r="226" spans="1:12" x14ac:dyDescent="0.3">
      <c r="A226" t="s">
        <v>8221</v>
      </c>
      <c r="C226" t="str">
        <f>VLOOKUP(KickStarterData!F226,$A$1:$D$4115,1,FALSE)</f>
        <v>failed</v>
      </c>
      <c r="D226">
        <v>0</v>
      </c>
      <c r="K226" t="s">
        <v>8219</v>
      </c>
      <c r="L226">
        <v>383</v>
      </c>
    </row>
    <row r="227" spans="1:12" x14ac:dyDescent="0.3">
      <c r="A227" t="s">
        <v>8221</v>
      </c>
      <c r="C227" t="str">
        <f>VLOOKUP(KickStarterData!F227,$A$1:$D$4115,1,FALSE)</f>
        <v>failed</v>
      </c>
      <c r="D227">
        <v>0</v>
      </c>
      <c r="K227" t="s">
        <v>8219</v>
      </c>
      <c r="L227">
        <v>237</v>
      </c>
    </row>
    <row r="228" spans="1:12" x14ac:dyDescent="0.3">
      <c r="A228" t="s">
        <v>8221</v>
      </c>
      <c r="C228" t="str">
        <f>VLOOKUP(KickStarterData!F228,$A$1:$D$4115,1,FALSE)</f>
        <v>failed</v>
      </c>
      <c r="D228">
        <v>2</v>
      </c>
      <c r="K228" t="s">
        <v>8219</v>
      </c>
      <c r="L228">
        <v>13</v>
      </c>
    </row>
    <row r="229" spans="1:12" x14ac:dyDescent="0.3">
      <c r="A229" t="s">
        <v>8221</v>
      </c>
      <c r="C229" t="str">
        <f>VLOOKUP(KickStarterData!F229,$A$1:$D$4115,1,FALSE)</f>
        <v>failed</v>
      </c>
      <c r="D229">
        <v>0</v>
      </c>
      <c r="K229" t="s">
        <v>8219</v>
      </c>
      <c r="L229">
        <v>562</v>
      </c>
    </row>
    <row r="230" spans="1:12" x14ac:dyDescent="0.3">
      <c r="A230" t="s">
        <v>8221</v>
      </c>
      <c r="C230" t="str">
        <f>VLOOKUP(KickStarterData!F230,$A$1:$D$4115,1,FALSE)</f>
        <v>failed</v>
      </c>
      <c r="D230">
        <v>0</v>
      </c>
      <c r="K230" t="s">
        <v>8219</v>
      </c>
      <c r="L230">
        <v>71</v>
      </c>
    </row>
    <row r="231" spans="1:12" x14ac:dyDescent="0.3">
      <c r="A231" t="s">
        <v>8221</v>
      </c>
      <c r="C231" t="str">
        <f>VLOOKUP(KickStarterData!F231,$A$1:$D$4115,1,FALSE)</f>
        <v>failed</v>
      </c>
      <c r="D231">
        <v>0</v>
      </c>
      <c r="K231" t="s">
        <v>8219</v>
      </c>
      <c r="L231">
        <v>1510</v>
      </c>
    </row>
    <row r="232" spans="1:12" x14ac:dyDescent="0.3">
      <c r="A232" t="s">
        <v>8221</v>
      </c>
      <c r="C232" t="str">
        <f>VLOOKUP(KickStarterData!F232,$A$1:$D$4115,1,FALSE)</f>
        <v>failed</v>
      </c>
      <c r="D232">
        <v>2</v>
      </c>
      <c r="K232" t="s">
        <v>8219</v>
      </c>
      <c r="L232">
        <v>14</v>
      </c>
    </row>
    <row r="233" spans="1:12" x14ac:dyDescent="0.3">
      <c r="A233" t="s">
        <v>8221</v>
      </c>
      <c r="C233" t="str">
        <f>VLOOKUP(KickStarterData!F233,$A$1:$D$4115,1,FALSE)</f>
        <v>failed</v>
      </c>
      <c r="D233">
        <v>0</v>
      </c>
      <c r="K233" t="s">
        <v>8219</v>
      </c>
      <c r="L233">
        <v>193</v>
      </c>
    </row>
    <row r="234" spans="1:12" x14ac:dyDescent="0.3">
      <c r="A234" t="s">
        <v>8221</v>
      </c>
      <c r="C234" t="str">
        <f>VLOOKUP(KickStarterData!F234,$A$1:$D$4115,1,FALSE)</f>
        <v>failed</v>
      </c>
      <c r="D234">
        <v>7</v>
      </c>
      <c r="K234" t="s">
        <v>8219</v>
      </c>
      <c r="L234">
        <v>206</v>
      </c>
    </row>
    <row r="235" spans="1:12" x14ac:dyDescent="0.3">
      <c r="A235" t="s">
        <v>8221</v>
      </c>
      <c r="C235" t="str">
        <f>VLOOKUP(KickStarterData!F235,$A$1:$D$4115,1,FALSE)</f>
        <v>failed</v>
      </c>
      <c r="D235">
        <v>0</v>
      </c>
      <c r="K235" t="s">
        <v>8219</v>
      </c>
      <c r="L235">
        <v>351</v>
      </c>
    </row>
    <row r="236" spans="1:12" x14ac:dyDescent="0.3">
      <c r="A236" t="s">
        <v>8221</v>
      </c>
      <c r="C236" t="str">
        <f>VLOOKUP(KickStarterData!F236,$A$1:$D$4115,1,FALSE)</f>
        <v>failed</v>
      </c>
      <c r="D236">
        <v>5</v>
      </c>
      <c r="K236" t="s">
        <v>8219</v>
      </c>
      <c r="L236">
        <v>50</v>
      </c>
    </row>
    <row r="237" spans="1:12" x14ac:dyDescent="0.3">
      <c r="A237" t="s">
        <v>8221</v>
      </c>
      <c r="C237" t="str">
        <f>VLOOKUP(KickStarterData!F237,$A$1:$D$4115,1,FALSE)</f>
        <v>failed</v>
      </c>
      <c r="D237">
        <v>0</v>
      </c>
      <c r="K237" t="s">
        <v>8219</v>
      </c>
      <c r="L237">
        <v>184</v>
      </c>
    </row>
    <row r="238" spans="1:12" x14ac:dyDescent="0.3">
      <c r="A238" t="s">
        <v>8221</v>
      </c>
      <c r="C238" t="str">
        <f>VLOOKUP(KickStarterData!F238,$A$1:$D$4115,1,FALSE)</f>
        <v>failed</v>
      </c>
      <c r="D238">
        <v>0</v>
      </c>
      <c r="K238" t="s">
        <v>8219</v>
      </c>
      <c r="L238">
        <v>196</v>
      </c>
    </row>
    <row r="239" spans="1:12" x14ac:dyDescent="0.3">
      <c r="A239" t="s">
        <v>8221</v>
      </c>
      <c r="C239" t="str">
        <f>VLOOKUP(KickStarterData!F239,$A$1:$D$4115,1,FALSE)</f>
        <v>failed</v>
      </c>
      <c r="D239">
        <v>1</v>
      </c>
      <c r="K239" t="s">
        <v>8219</v>
      </c>
      <c r="L239">
        <v>229</v>
      </c>
    </row>
    <row r="240" spans="1:12" x14ac:dyDescent="0.3">
      <c r="A240" t="s">
        <v>8221</v>
      </c>
      <c r="C240" t="str">
        <f>VLOOKUP(KickStarterData!F240,$A$1:$D$4115,1,FALSE)</f>
        <v>failed</v>
      </c>
      <c r="D240">
        <v>0</v>
      </c>
      <c r="K240" t="s">
        <v>8219</v>
      </c>
      <c r="L240">
        <v>67</v>
      </c>
    </row>
    <row r="241" spans="1:12" x14ac:dyDescent="0.3">
      <c r="A241" t="s">
        <v>8221</v>
      </c>
      <c r="C241" t="str">
        <f>VLOOKUP(KickStarterData!F241,$A$1:$D$4115,1,FALSE)</f>
        <v>failed</v>
      </c>
      <c r="D241">
        <v>5</v>
      </c>
      <c r="K241" t="s">
        <v>8219</v>
      </c>
      <c r="L241">
        <v>95</v>
      </c>
    </row>
    <row r="242" spans="1:12" x14ac:dyDescent="0.3">
      <c r="A242" t="s">
        <v>8219</v>
      </c>
      <c r="C242" t="str">
        <f>VLOOKUP(KickStarterData!F242,$A$1:$D$4115,1,FALSE)</f>
        <v>successful</v>
      </c>
      <c r="D242">
        <v>137</v>
      </c>
      <c r="K242" t="s">
        <v>8219</v>
      </c>
      <c r="L242">
        <v>62</v>
      </c>
    </row>
    <row r="243" spans="1:12" x14ac:dyDescent="0.3">
      <c r="A243" t="s">
        <v>8219</v>
      </c>
      <c r="C243" t="str">
        <f>VLOOKUP(KickStarterData!F243,$A$1:$D$4115,1,FALSE)</f>
        <v>successful</v>
      </c>
      <c r="D243">
        <v>376</v>
      </c>
      <c r="K243" t="s">
        <v>8219</v>
      </c>
      <c r="L243">
        <v>73</v>
      </c>
    </row>
    <row r="244" spans="1:12" x14ac:dyDescent="0.3">
      <c r="A244" t="s">
        <v>8219</v>
      </c>
      <c r="C244" t="str">
        <f>VLOOKUP(KickStarterData!F244,$A$1:$D$4115,1,FALSE)</f>
        <v>successful</v>
      </c>
      <c r="D244">
        <v>202</v>
      </c>
      <c r="K244" t="s">
        <v>8219</v>
      </c>
      <c r="L244">
        <v>43</v>
      </c>
    </row>
    <row r="245" spans="1:12" x14ac:dyDescent="0.3">
      <c r="A245" t="s">
        <v>8219</v>
      </c>
      <c r="C245" t="str">
        <f>VLOOKUP(KickStarterData!F245,$A$1:$D$4115,1,FALSE)</f>
        <v>successful</v>
      </c>
      <c r="D245">
        <v>328</v>
      </c>
      <c r="K245" t="s">
        <v>8219</v>
      </c>
      <c r="L245">
        <v>70</v>
      </c>
    </row>
    <row r="246" spans="1:12" x14ac:dyDescent="0.3">
      <c r="A246" t="s">
        <v>8219</v>
      </c>
      <c r="C246" t="str">
        <f>VLOOKUP(KickStarterData!F246,$A$1:$D$4115,1,FALSE)</f>
        <v>successful</v>
      </c>
      <c r="D246">
        <v>84</v>
      </c>
      <c r="K246" t="s">
        <v>8219</v>
      </c>
      <c r="L246">
        <v>271</v>
      </c>
    </row>
    <row r="247" spans="1:12" x14ac:dyDescent="0.3">
      <c r="A247" t="s">
        <v>8219</v>
      </c>
      <c r="C247" t="str">
        <f>VLOOKUP(KickStarterData!F247,$A$1:$D$4115,1,FALSE)</f>
        <v>successful</v>
      </c>
      <c r="D247">
        <v>96</v>
      </c>
      <c r="K247" t="s">
        <v>8219</v>
      </c>
      <c r="L247">
        <v>55</v>
      </c>
    </row>
    <row r="248" spans="1:12" x14ac:dyDescent="0.3">
      <c r="A248" t="s">
        <v>8219</v>
      </c>
      <c r="C248" t="str">
        <f>VLOOKUP(KickStarterData!F248,$A$1:$D$4115,1,FALSE)</f>
        <v>successful</v>
      </c>
      <c r="D248">
        <v>223</v>
      </c>
      <c r="K248" t="s">
        <v>8219</v>
      </c>
      <c r="L248">
        <v>35</v>
      </c>
    </row>
    <row r="249" spans="1:12" x14ac:dyDescent="0.3">
      <c r="A249" t="s">
        <v>8219</v>
      </c>
      <c r="C249" t="str">
        <f>VLOOKUP(KickStarterData!F249,$A$1:$D$4115,1,FALSE)</f>
        <v>successful</v>
      </c>
      <c r="D249">
        <v>62</v>
      </c>
      <c r="K249" t="s">
        <v>8219</v>
      </c>
      <c r="L249">
        <v>22</v>
      </c>
    </row>
    <row r="250" spans="1:12" x14ac:dyDescent="0.3">
      <c r="A250" t="s">
        <v>8219</v>
      </c>
      <c r="C250" t="str">
        <f>VLOOKUP(KickStarterData!F250,$A$1:$D$4115,1,FALSE)</f>
        <v>successful</v>
      </c>
      <c r="D250">
        <v>146</v>
      </c>
      <c r="K250" t="s">
        <v>8219</v>
      </c>
      <c r="L250">
        <v>38</v>
      </c>
    </row>
    <row r="251" spans="1:12" x14ac:dyDescent="0.3">
      <c r="A251" t="s">
        <v>8219</v>
      </c>
      <c r="C251" t="str">
        <f>VLOOKUP(KickStarterData!F251,$A$1:$D$4115,1,FALSE)</f>
        <v>successful</v>
      </c>
      <c r="D251">
        <v>235</v>
      </c>
      <c r="K251" t="s">
        <v>8219</v>
      </c>
      <c r="L251">
        <v>15</v>
      </c>
    </row>
    <row r="252" spans="1:12" x14ac:dyDescent="0.3">
      <c r="A252" t="s">
        <v>8219</v>
      </c>
      <c r="C252" t="str">
        <f>VLOOKUP(KickStarterData!F252,$A$1:$D$4115,1,FALSE)</f>
        <v>successful</v>
      </c>
      <c r="D252">
        <v>437</v>
      </c>
      <c r="K252" t="s">
        <v>8219</v>
      </c>
      <c r="L252">
        <v>7</v>
      </c>
    </row>
    <row r="253" spans="1:12" x14ac:dyDescent="0.3">
      <c r="A253" t="s">
        <v>8219</v>
      </c>
      <c r="C253" t="str">
        <f>VLOOKUP(KickStarterData!F253,$A$1:$D$4115,1,FALSE)</f>
        <v>successful</v>
      </c>
      <c r="D253">
        <v>77</v>
      </c>
      <c r="K253" t="s">
        <v>8219</v>
      </c>
      <c r="L253">
        <v>241</v>
      </c>
    </row>
    <row r="254" spans="1:12" x14ac:dyDescent="0.3">
      <c r="A254" t="s">
        <v>8219</v>
      </c>
      <c r="C254" t="str">
        <f>VLOOKUP(KickStarterData!F254,$A$1:$D$4115,1,FALSE)</f>
        <v>successful</v>
      </c>
      <c r="D254">
        <v>108</v>
      </c>
      <c r="K254" t="s">
        <v>8219</v>
      </c>
      <c r="L254">
        <v>55</v>
      </c>
    </row>
    <row r="255" spans="1:12" x14ac:dyDescent="0.3">
      <c r="A255" t="s">
        <v>8219</v>
      </c>
      <c r="C255" t="str">
        <f>VLOOKUP(KickStarterData!F255,$A$1:$D$4115,1,FALSE)</f>
        <v>successful</v>
      </c>
      <c r="D255">
        <v>7</v>
      </c>
      <c r="K255" t="s">
        <v>8219</v>
      </c>
      <c r="L255">
        <v>171</v>
      </c>
    </row>
    <row r="256" spans="1:12" x14ac:dyDescent="0.3">
      <c r="A256" t="s">
        <v>8219</v>
      </c>
      <c r="C256" t="str">
        <f>VLOOKUP(KickStarterData!F256,$A$1:$D$4115,1,FALSE)</f>
        <v>successful</v>
      </c>
      <c r="D256">
        <v>314</v>
      </c>
      <c r="K256" t="s">
        <v>8219</v>
      </c>
      <c r="L256">
        <v>208</v>
      </c>
    </row>
    <row r="257" spans="1:12" x14ac:dyDescent="0.3">
      <c r="A257" t="s">
        <v>8219</v>
      </c>
      <c r="C257" t="str">
        <f>VLOOKUP(KickStarterData!F257,$A$1:$D$4115,1,FALSE)</f>
        <v>successful</v>
      </c>
      <c r="D257">
        <v>188</v>
      </c>
      <c r="K257" t="s">
        <v>8219</v>
      </c>
      <c r="L257">
        <v>21</v>
      </c>
    </row>
    <row r="258" spans="1:12" x14ac:dyDescent="0.3">
      <c r="A258" t="s">
        <v>8219</v>
      </c>
      <c r="C258" t="str">
        <f>VLOOKUP(KickStarterData!F258,$A$1:$D$4115,1,FALSE)</f>
        <v>successful</v>
      </c>
      <c r="D258">
        <v>275</v>
      </c>
      <c r="K258" t="s">
        <v>8219</v>
      </c>
      <c r="L258">
        <v>25</v>
      </c>
    </row>
    <row r="259" spans="1:12" x14ac:dyDescent="0.3">
      <c r="A259" t="s">
        <v>8219</v>
      </c>
      <c r="C259" t="str">
        <f>VLOOKUP(KickStarterData!F259,$A$1:$D$4115,1,FALSE)</f>
        <v>successful</v>
      </c>
      <c r="D259">
        <v>560</v>
      </c>
      <c r="K259" t="s">
        <v>8219</v>
      </c>
      <c r="L259">
        <v>52</v>
      </c>
    </row>
    <row r="260" spans="1:12" x14ac:dyDescent="0.3">
      <c r="A260" t="s">
        <v>8219</v>
      </c>
      <c r="C260" t="str">
        <f>VLOOKUP(KickStarterData!F260,$A$1:$D$4115,1,FALSE)</f>
        <v>successful</v>
      </c>
      <c r="D260">
        <v>688</v>
      </c>
      <c r="K260" t="s">
        <v>8219</v>
      </c>
      <c r="L260">
        <v>104</v>
      </c>
    </row>
    <row r="261" spans="1:12" x14ac:dyDescent="0.3">
      <c r="A261" t="s">
        <v>8219</v>
      </c>
      <c r="C261" t="str">
        <f>VLOOKUP(KickStarterData!F261,$A$1:$D$4115,1,FALSE)</f>
        <v>successful</v>
      </c>
      <c r="D261">
        <v>942</v>
      </c>
      <c r="K261" t="s">
        <v>8219</v>
      </c>
      <c r="L261">
        <v>73</v>
      </c>
    </row>
    <row r="262" spans="1:12" x14ac:dyDescent="0.3">
      <c r="A262" t="s">
        <v>8219</v>
      </c>
      <c r="C262" t="str">
        <f>VLOOKUP(KickStarterData!F262,$A$1:$D$4115,1,FALSE)</f>
        <v>successful</v>
      </c>
      <c r="D262">
        <v>88</v>
      </c>
      <c r="K262" t="s">
        <v>8221</v>
      </c>
      <c r="L262">
        <v>3</v>
      </c>
    </row>
    <row r="263" spans="1:12" x14ac:dyDescent="0.3">
      <c r="A263" t="s">
        <v>8219</v>
      </c>
      <c r="C263" t="str">
        <f>VLOOKUP(KickStarterData!F263,$A$1:$D$4115,1,FALSE)</f>
        <v>successful</v>
      </c>
      <c r="D263">
        <v>220</v>
      </c>
      <c r="K263" t="s">
        <v>8221</v>
      </c>
      <c r="L263">
        <v>6</v>
      </c>
    </row>
    <row r="264" spans="1:12" x14ac:dyDescent="0.3">
      <c r="A264" t="s">
        <v>8219</v>
      </c>
      <c r="C264" t="str">
        <f>VLOOKUP(KickStarterData!F264,$A$1:$D$4115,1,FALSE)</f>
        <v>successful</v>
      </c>
      <c r="D264">
        <v>145</v>
      </c>
      <c r="K264" t="s">
        <v>8221</v>
      </c>
      <c r="L264">
        <v>12</v>
      </c>
    </row>
    <row r="265" spans="1:12" x14ac:dyDescent="0.3">
      <c r="A265" t="s">
        <v>8219</v>
      </c>
      <c r="C265" t="str">
        <f>VLOOKUP(KickStarterData!F265,$A$1:$D$4115,1,FALSE)</f>
        <v>successful</v>
      </c>
      <c r="D265">
        <v>963</v>
      </c>
      <c r="K265" t="s">
        <v>8221</v>
      </c>
      <c r="L265">
        <v>13</v>
      </c>
    </row>
    <row r="266" spans="1:12" x14ac:dyDescent="0.3">
      <c r="A266" t="s">
        <v>8219</v>
      </c>
      <c r="C266" t="str">
        <f>VLOOKUP(KickStarterData!F266,$A$1:$D$4115,1,FALSE)</f>
        <v>successful</v>
      </c>
      <c r="D266">
        <v>91</v>
      </c>
      <c r="K266" t="s">
        <v>8221</v>
      </c>
      <c r="L266">
        <v>5</v>
      </c>
    </row>
    <row r="267" spans="1:12" x14ac:dyDescent="0.3">
      <c r="A267" t="s">
        <v>8219</v>
      </c>
      <c r="C267" t="str">
        <f>VLOOKUP(KickStarterData!F267,$A$1:$D$4115,1,FALSE)</f>
        <v>successful</v>
      </c>
      <c r="D267">
        <v>58</v>
      </c>
      <c r="K267" t="s">
        <v>8221</v>
      </c>
      <c r="L267">
        <v>2</v>
      </c>
    </row>
    <row r="268" spans="1:12" x14ac:dyDescent="0.3">
      <c r="A268" t="s">
        <v>8219</v>
      </c>
      <c r="C268" t="str">
        <f>VLOOKUP(KickStarterData!F268,$A$1:$D$4115,1,FALSE)</f>
        <v>successful</v>
      </c>
      <c r="D268">
        <v>36</v>
      </c>
      <c r="K268" t="s">
        <v>8221</v>
      </c>
      <c r="L268">
        <v>8</v>
      </c>
    </row>
    <row r="269" spans="1:12" x14ac:dyDescent="0.3">
      <c r="A269" t="s">
        <v>8219</v>
      </c>
      <c r="C269" t="str">
        <f>VLOOKUP(KickStarterData!F269,$A$1:$D$4115,1,FALSE)</f>
        <v>successful</v>
      </c>
      <c r="D269">
        <v>165</v>
      </c>
      <c r="K269" t="s">
        <v>8221</v>
      </c>
      <c r="L269">
        <v>0</v>
      </c>
    </row>
    <row r="270" spans="1:12" x14ac:dyDescent="0.3">
      <c r="A270" t="s">
        <v>8219</v>
      </c>
      <c r="C270" t="str">
        <f>VLOOKUP(KickStarterData!F270,$A$1:$D$4115,1,FALSE)</f>
        <v>successful</v>
      </c>
      <c r="D270">
        <v>111</v>
      </c>
      <c r="K270" t="s">
        <v>8221</v>
      </c>
      <c r="L270">
        <v>13</v>
      </c>
    </row>
    <row r="271" spans="1:12" x14ac:dyDescent="0.3">
      <c r="A271" t="s">
        <v>8219</v>
      </c>
      <c r="C271" t="str">
        <f>VLOOKUP(KickStarterData!F271,$A$1:$D$4115,1,FALSE)</f>
        <v>successful</v>
      </c>
      <c r="D271">
        <v>1596</v>
      </c>
      <c r="K271" t="s">
        <v>8221</v>
      </c>
      <c r="L271">
        <v>0</v>
      </c>
    </row>
    <row r="272" spans="1:12" x14ac:dyDescent="0.3">
      <c r="A272" t="s">
        <v>8219</v>
      </c>
      <c r="C272" t="str">
        <f>VLOOKUP(KickStarterData!F272,$A$1:$D$4115,1,FALSE)</f>
        <v>successful</v>
      </c>
      <c r="D272">
        <v>61</v>
      </c>
      <c r="K272" t="s">
        <v>8221</v>
      </c>
      <c r="L272">
        <v>5</v>
      </c>
    </row>
    <row r="273" spans="1:12" x14ac:dyDescent="0.3">
      <c r="A273" t="s">
        <v>8219</v>
      </c>
      <c r="C273" t="str">
        <f>VLOOKUP(KickStarterData!F273,$A$1:$D$4115,1,FALSE)</f>
        <v>successful</v>
      </c>
      <c r="D273">
        <v>287</v>
      </c>
      <c r="K273" t="s">
        <v>8221</v>
      </c>
      <c r="L273">
        <v>8</v>
      </c>
    </row>
    <row r="274" spans="1:12" x14ac:dyDescent="0.3">
      <c r="A274" t="s">
        <v>8219</v>
      </c>
      <c r="C274" t="str">
        <f>VLOOKUP(KickStarterData!F274,$A$1:$D$4115,1,FALSE)</f>
        <v>successful</v>
      </c>
      <c r="D274">
        <v>65</v>
      </c>
      <c r="K274" t="s">
        <v>8221</v>
      </c>
      <c r="L274">
        <v>8</v>
      </c>
    </row>
    <row r="275" spans="1:12" x14ac:dyDescent="0.3">
      <c r="A275" t="s">
        <v>8219</v>
      </c>
      <c r="C275" t="str">
        <f>VLOOKUP(KickStarterData!F275,$A$1:$D$4115,1,FALSE)</f>
        <v>successful</v>
      </c>
      <c r="D275">
        <v>118</v>
      </c>
      <c r="K275" t="s">
        <v>8221</v>
      </c>
      <c r="L275">
        <v>0</v>
      </c>
    </row>
    <row r="276" spans="1:12" x14ac:dyDescent="0.3">
      <c r="A276" t="s">
        <v>8219</v>
      </c>
      <c r="C276" t="str">
        <f>VLOOKUP(KickStarterData!F276,$A$1:$D$4115,1,FALSE)</f>
        <v>successful</v>
      </c>
      <c r="D276">
        <v>113</v>
      </c>
      <c r="K276" t="s">
        <v>8221</v>
      </c>
      <c r="L276">
        <v>2</v>
      </c>
    </row>
    <row r="277" spans="1:12" x14ac:dyDescent="0.3">
      <c r="A277" t="s">
        <v>8219</v>
      </c>
      <c r="C277" t="str">
        <f>VLOOKUP(KickStarterData!F277,$A$1:$D$4115,1,FALSE)</f>
        <v>successful</v>
      </c>
      <c r="D277">
        <v>332</v>
      </c>
      <c r="K277" t="s">
        <v>8221</v>
      </c>
      <c r="L277">
        <v>3</v>
      </c>
    </row>
    <row r="278" spans="1:12" x14ac:dyDescent="0.3">
      <c r="A278" t="s">
        <v>8219</v>
      </c>
      <c r="C278" t="str">
        <f>VLOOKUP(KickStarterData!F278,$A$1:$D$4115,1,FALSE)</f>
        <v>successful</v>
      </c>
      <c r="D278">
        <v>62</v>
      </c>
      <c r="K278" t="s">
        <v>8221</v>
      </c>
      <c r="L278">
        <v>0</v>
      </c>
    </row>
    <row r="279" spans="1:12" x14ac:dyDescent="0.3">
      <c r="A279" t="s">
        <v>8219</v>
      </c>
      <c r="C279" t="str">
        <f>VLOOKUP(KickStarterData!F279,$A$1:$D$4115,1,FALSE)</f>
        <v>successful</v>
      </c>
      <c r="D279">
        <v>951</v>
      </c>
      <c r="K279" t="s">
        <v>8221</v>
      </c>
      <c r="L279">
        <v>0</v>
      </c>
    </row>
    <row r="280" spans="1:12" x14ac:dyDescent="0.3">
      <c r="A280" t="s">
        <v>8219</v>
      </c>
      <c r="C280" t="str">
        <f>VLOOKUP(KickStarterData!F280,$A$1:$D$4115,1,FALSE)</f>
        <v>successful</v>
      </c>
      <c r="D280">
        <v>415</v>
      </c>
      <c r="K280" t="s">
        <v>8221</v>
      </c>
      <c r="L280">
        <v>11</v>
      </c>
    </row>
    <row r="281" spans="1:12" x14ac:dyDescent="0.3">
      <c r="A281" t="s">
        <v>8219</v>
      </c>
      <c r="C281" t="str">
        <f>VLOOKUP(KickStarterData!F281,$A$1:$D$4115,1,FALSE)</f>
        <v>successful</v>
      </c>
      <c r="D281">
        <v>305</v>
      </c>
      <c r="K281" t="s">
        <v>8221</v>
      </c>
      <c r="L281">
        <v>0</v>
      </c>
    </row>
    <row r="282" spans="1:12" x14ac:dyDescent="0.3">
      <c r="A282" t="s">
        <v>8219</v>
      </c>
      <c r="C282" t="str">
        <f>VLOOKUP(KickStarterData!F282,$A$1:$D$4115,1,FALSE)</f>
        <v>successful</v>
      </c>
      <c r="D282">
        <v>2139</v>
      </c>
      <c r="K282" t="s">
        <v>8221</v>
      </c>
      <c r="L282">
        <v>1</v>
      </c>
    </row>
    <row r="283" spans="1:12" x14ac:dyDescent="0.3">
      <c r="A283" t="s">
        <v>8219</v>
      </c>
      <c r="C283" t="str">
        <f>VLOOKUP(KickStarterData!F283,$A$1:$D$4115,1,FALSE)</f>
        <v>successful</v>
      </c>
      <c r="D283">
        <v>79</v>
      </c>
      <c r="K283" t="s">
        <v>8221</v>
      </c>
      <c r="L283">
        <v>0</v>
      </c>
    </row>
    <row r="284" spans="1:12" x14ac:dyDescent="0.3">
      <c r="A284" t="s">
        <v>8219</v>
      </c>
      <c r="C284" t="str">
        <f>VLOOKUP(KickStarterData!F284,$A$1:$D$4115,1,FALSE)</f>
        <v>successful</v>
      </c>
      <c r="D284">
        <v>179</v>
      </c>
      <c r="K284" t="s">
        <v>8221</v>
      </c>
      <c r="L284">
        <v>17</v>
      </c>
    </row>
    <row r="285" spans="1:12" x14ac:dyDescent="0.3">
      <c r="A285" t="s">
        <v>8219</v>
      </c>
      <c r="C285" t="str">
        <f>VLOOKUP(KickStarterData!F285,$A$1:$D$4115,1,FALSE)</f>
        <v>successful</v>
      </c>
      <c r="D285">
        <v>202</v>
      </c>
      <c r="K285" t="s">
        <v>8221</v>
      </c>
      <c r="L285">
        <v>2</v>
      </c>
    </row>
    <row r="286" spans="1:12" x14ac:dyDescent="0.3">
      <c r="A286" t="s">
        <v>8219</v>
      </c>
      <c r="C286" t="str">
        <f>VLOOKUP(KickStarterData!F286,$A$1:$D$4115,1,FALSE)</f>
        <v>successful</v>
      </c>
      <c r="D286">
        <v>760</v>
      </c>
      <c r="K286" t="s">
        <v>8221</v>
      </c>
      <c r="L286">
        <v>1</v>
      </c>
    </row>
    <row r="287" spans="1:12" x14ac:dyDescent="0.3">
      <c r="A287" t="s">
        <v>8219</v>
      </c>
      <c r="C287" t="str">
        <f>VLOOKUP(KickStarterData!F287,$A$1:$D$4115,1,FALSE)</f>
        <v>successful</v>
      </c>
      <c r="D287">
        <v>563</v>
      </c>
      <c r="K287" t="s">
        <v>8221</v>
      </c>
      <c r="L287">
        <v>2</v>
      </c>
    </row>
    <row r="288" spans="1:12" x14ac:dyDescent="0.3">
      <c r="A288" t="s">
        <v>8219</v>
      </c>
      <c r="C288" t="str">
        <f>VLOOKUP(KickStarterData!F288,$A$1:$D$4115,1,FALSE)</f>
        <v>successful</v>
      </c>
      <c r="D288">
        <v>135</v>
      </c>
      <c r="K288" t="s">
        <v>8221</v>
      </c>
      <c r="L288">
        <v>16</v>
      </c>
    </row>
    <row r="289" spans="1:12" x14ac:dyDescent="0.3">
      <c r="A289" t="s">
        <v>8219</v>
      </c>
      <c r="C289" t="str">
        <f>VLOOKUP(KickStarterData!F289,$A$1:$D$4115,1,FALSE)</f>
        <v>successful</v>
      </c>
      <c r="D289">
        <v>290</v>
      </c>
      <c r="K289" t="s">
        <v>8221</v>
      </c>
      <c r="L289">
        <v>1</v>
      </c>
    </row>
    <row r="290" spans="1:12" x14ac:dyDescent="0.3">
      <c r="A290" t="s">
        <v>8219</v>
      </c>
      <c r="C290" t="str">
        <f>VLOOKUP(KickStarterData!F290,$A$1:$D$4115,1,FALSE)</f>
        <v>successful</v>
      </c>
      <c r="D290">
        <v>447</v>
      </c>
      <c r="K290" t="s">
        <v>8221</v>
      </c>
      <c r="L290">
        <v>4</v>
      </c>
    </row>
    <row r="291" spans="1:12" x14ac:dyDescent="0.3">
      <c r="A291" t="s">
        <v>8219</v>
      </c>
      <c r="C291" t="str">
        <f>VLOOKUP(KickStarterData!F291,$A$1:$D$4115,1,FALSE)</f>
        <v>successful</v>
      </c>
      <c r="D291">
        <v>232</v>
      </c>
      <c r="K291" t="s">
        <v>8221</v>
      </c>
      <c r="L291">
        <v>5</v>
      </c>
    </row>
    <row r="292" spans="1:12" x14ac:dyDescent="0.3">
      <c r="A292" t="s">
        <v>8219</v>
      </c>
      <c r="C292" t="str">
        <f>VLOOKUP(KickStarterData!F292,$A$1:$D$4115,1,FALSE)</f>
        <v>successful</v>
      </c>
      <c r="D292">
        <v>168</v>
      </c>
      <c r="K292" t="s">
        <v>8221</v>
      </c>
      <c r="L292">
        <v>7</v>
      </c>
    </row>
    <row r="293" spans="1:12" x14ac:dyDescent="0.3">
      <c r="A293" t="s">
        <v>8219</v>
      </c>
      <c r="C293" t="str">
        <f>VLOOKUP(KickStarterData!F293,$A$1:$D$4115,1,FALSE)</f>
        <v>successful</v>
      </c>
      <c r="D293">
        <v>128</v>
      </c>
      <c r="K293" t="s">
        <v>8221</v>
      </c>
      <c r="L293">
        <v>0</v>
      </c>
    </row>
    <row r="294" spans="1:12" x14ac:dyDescent="0.3">
      <c r="A294" t="s">
        <v>8219</v>
      </c>
      <c r="C294" t="str">
        <f>VLOOKUP(KickStarterData!F294,$A$1:$D$4115,1,FALSE)</f>
        <v>successful</v>
      </c>
      <c r="D294">
        <v>493</v>
      </c>
      <c r="K294" t="s">
        <v>8221</v>
      </c>
      <c r="L294">
        <v>12</v>
      </c>
    </row>
    <row r="295" spans="1:12" x14ac:dyDescent="0.3">
      <c r="A295" t="s">
        <v>8219</v>
      </c>
      <c r="C295" t="str">
        <f>VLOOKUP(KickStarterData!F295,$A$1:$D$4115,1,FALSE)</f>
        <v>successful</v>
      </c>
      <c r="D295">
        <v>131</v>
      </c>
      <c r="K295" t="s">
        <v>8221</v>
      </c>
      <c r="L295">
        <v>2</v>
      </c>
    </row>
    <row r="296" spans="1:12" x14ac:dyDescent="0.3">
      <c r="A296" t="s">
        <v>8219</v>
      </c>
      <c r="C296" t="str">
        <f>VLOOKUP(KickStarterData!F296,$A$1:$D$4115,1,FALSE)</f>
        <v>successful</v>
      </c>
      <c r="D296">
        <v>50</v>
      </c>
      <c r="K296" t="s">
        <v>8221</v>
      </c>
      <c r="L296">
        <v>5</v>
      </c>
    </row>
    <row r="297" spans="1:12" x14ac:dyDescent="0.3">
      <c r="A297" t="s">
        <v>8219</v>
      </c>
      <c r="C297" t="str">
        <f>VLOOKUP(KickStarterData!F297,$A$1:$D$4115,1,FALSE)</f>
        <v>successful</v>
      </c>
      <c r="D297">
        <v>665</v>
      </c>
      <c r="K297" t="s">
        <v>8221</v>
      </c>
      <c r="L297">
        <v>2</v>
      </c>
    </row>
    <row r="298" spans="1:12" x14ac:dyDescent="0.3">
      <c r="A298" t="s">
        <v>8219</v>
      </c>
      <c r="C298" t="str">
        <f>VLOOKUP(KickStarterData!F298,$A$1:$D$4115,1,FALSE)</f>
        <v>successful</v>
      </c>
      <c r="D298">
        <v>129</v>
      </c>
      <c r="K298" t="s">
        <v>8221</v>
      </c>
      <c r="L298">
        <v>3</v>
      </c>
    </row>
    <row r="299" spans="1:12" x14ac:dyDescent="0.3">
      <c r="A299" t="s">
        <v>8219</v>
      </c>
      <c r="C299" t="str">
        <f>VLOOKUP(KickStarterData!F299,$A$1:$D$4115,1,FALSE)</f>
        <v>successful</v>
      </c>
      <c r="D299">
        <v>142</v>
      </c>
      <c r="K299" t="s">
        <v>8221</v>
      </c>
      <c r="L299">
        <v>0</v>
      </c>
    </row>
    <row r="300" spans="1:12" x14ac:dyDescent="0.3">
      <c r="A300" t="s">
        <v>8219</v>
      </c>
      <c r="C300" t="str">
        <f>VLOOKUP(KickStarterData!F300,$A$1:$D$4115,1,FALSE)</f>
        <v>successful</v>
      </c>
      <c r="D300">
        <v>2436</v>
      </c>
      <c r="K300" t="s">
        <v>8221</v>
      </c>
      <c r="L300">
        <v>49</v>
      </c>
    </row>
    <row r="301" spans="1:12" x14ac:dyDescent="0.3">
      <c r="A301" t="s">
        <v>8219</v>
      </c>
      <c r="C301" t="str">
        <f>VLOOKUP(KickStarterData!F301,$A$1:$D$4115,1,FALSE)</f>
        <v>successful</v>
      </c>
      <c r="D301">
        <v>244</v>
      </c>
      <c r="K301" t="s">
        <v>8221</v>
      </c>
      <c r="L301">
        <v>1</v>
      </c>
    </row>
    <row r="302" spans="1:12" x14ac:dyDescent="0.3">
      <c r="A302" t="s">
        <v>8219</v>
      </c>
      <c r="C302" t="str">
        <f>VLOOKUP(KickStarterData!F302,$A$1:$D$4115,1,FALSE)</f>
        <v>successful</v>
      </c>
      <c r="D302">
        <v>298</v>
      </c>
      <c r="K302" t="s">
        <v>8221</v>
      </c>
      <c r="L302">
        <v>2</v>
      </c>
    </row>
    <row r="303" spans="1:12" x14ac:dyDescent="0.3">
      <c r="A303" t="s">
        <v>8219</v>
      </c>
      <c r="C303" t="str">
        <f>VLOOKUP(KickStarterData!F303,$A$1:$D$4115,1,FALSE)</f>
        <v>successful</v>
      </c>
      <c r="D303">
        <v>251</v>
      </c>
      <c r="K303" t="s">
        <v>8221</v>
      </c>
      <c r="L303">
        <v>0</v>
      </c>
    </row>
    <row r="304" spans="1:12" x14ac:dyDescent="0.3">
      <c r="A304" t="s">
        <v>8219</v>
      </c>
      <c r="C304" t="str">
        <f>VLOOKUP(KickStarterData!F304,$A$1:$D$4115,1,FALSE)</f>
        <v>successful</v>
      </c>
      <c r="D304">
        <v>108</v>
      </c>
      <c r="K304" t="s">
        <v>8221</v>
      </c>
      <c r="L304">
        <v>0</v>
      </c>
    </row>
    <row r="305" spans="1:12" x14ac:dyDescent="0.3">
      <c r="A305" t="s">
        <v>8219</v>
      </c>
      <c r="C305" t="str">
        <f>VLOOKUP(KickStarterData!F305,$A$1:$D$4115,1,FALSE)</f>
        <v>successful</v>
      </c>
      <c r="D305">
        <v>82</v>
      </c>
      <c r="K305" t="s">
        <v>8221</v>
      </c>
      <c r="L305">
        <v>11</v>
      </c>
    </row>
    <row r="306" spans="1:12" x14ac:dyDescent="0.3">
      <c r="A306" t="s">
        <v>8219</v>
      </c>
      <c r="C306" t="str">
        <f>VLOOKUP(KickStarterData!F306,$A$1:$D$4115,1,FALSE)</f>
        <v>successful</v>
      </c>
      <c r="D306">
        <v>74</v>
      </c>
      <c r="K306" t="s">
        <v>8221</v>
      </c>
      <c r="L306">
        <v>1</v>
      </c>
    </row>
    <row r="307" spans="1:12" x14ac:dyDescent="0.3">
      <c r="A307" t="s">
        <v>8219</v>
      </c>
      <c r="C307" t="str">
        <f>VLOOKUP(KickStarterData!F307,$A$1:$D$4115,1,FALSE)</f>
        <v>successful</v>
      </c>
      <c r="D307">
        <v>189</v>
      </c>
      <c r="K307" t="s">
        <v>8221</v>
      </c>
      <c r="L307">
        <v>8</v>
      </c>
    </row>
    <row r="308" spans="1:12" x14ac:dyDescent="0.3">
      <c r="A308" t="s">
        <v>8219</v>
      </c>
      <c r="C308" t="str">
        <f>VLOOKUP(KickStarterData!F308,$A$1:$D$4115,1,FALSE)</f>
        <v>successful</v>
      </c>
      <c r="D308">
        <v>80</v>
      </c>
      <c r="K308" t="s">
        <v>8221</v>
      </c>
      <c r="L308">
        <v>5</v>
      </c>
    </row>
    <row r="309" spans="1:12" x14ac:dyDescent="0.3">
      <c r="A309" t="s">
        <v>8219</v>
      </c>
      <c r="C309" t="str">
        <f>VLOOKUP(KickStarterData!F309,$A$1:$D$4115,1,FALSE)</f>
        <v>successful</v>
      </c>
      <c r="D309">
        <v>576</v>
      </c>
      <c r="K309" t="s">
        <v>8221</v>
      </c>
      <c r="L309">
        <v>39</v>
      </c>
    </row>
    <row r="310" spans="1:12" x14ac:dyDescent="0.3">
      <c r="A310" t="s">
        <v>8219</v>
      </c>
      <c r="C310" t="str">
        <f>VLOOKUP(KickStarterData!F310,$A$1:$D$4115,1,FALSE)</f>
        <v>successful</v>
      </c>
      <c r="D310">
        <v>202</v>
      </c>
      <c r="K310" t="s">
        <v>8221</v>
      </c>
      <c r="L310">
        <v>0</v>
      </c>
    </row>
    <row r="311" spans="1:12" x14ac:dyDescent="0.3">
      <c r="A311" t="s">
        <v>8219</v>
      </c>
      <c r="C311" t="str">
        <f>VLOOKUP(KickStarterData!F311,$A$1:$D$4115,1,FALSE)</f>
        <v>successful</v>
      </c>
      <c r="D311">
        <v>238</v>
      </c>
      <c r="K311" t="s">
        <v>8221</v>
      </c>
      <c r="L311">
        <v>0</v>
      </c>
    </row>
    <row r="312" spans="1:12" x14ac:dyDescent="0.3">
      <c r="A312" t="s">
        <v>8219</v>
      </c>
      <c r="C312" t="str">
        <f>VLOOKUP(KickStarterData!F312,$A$1:$D$4115,1,FALSE)</f>
        <v>successful</v>
      </c>
      <c r="D312">
        <v>36</v>
      </c>
      <c r="K312" t="s">
        <v>8221</v>
      </c>
      <c r="L312">
        <v>2</v>
      </c>
    </row>
    <row r="313" spans="1:12" x14ac:dyDescent="0.3">
      <c r="A313" t="s">
        <v>8219</v>
      </c>
      <c r="C313" t="str">
        <f>VLOOKUP(KickStarterData!F313,$A$1:$D$4115,1,FALSE)</f>
        <v>successful</v>
      </c>
      <c r="D313">
        <v>150</v>
      </c>
      <c r="K313" t="s">
        <v>8221</v>
      </c>
      <c r="L313">
        <v>170</v>
      </c>
    </row>
    <row r="314" spans="1:12" x14ac:dyDescent="0.3">
      <c r="A314" t="s">
        <v>8219</v>
      </c>
      <c r="C314" t="str">
        <f>VLOOKUP(KickStarterData!F314,$A$1:$D$4115,1,FALSE)</f>
        <v>successful</v>
      </c>
      <c r="D314">
        <v>146</v>
      </c>
      <c r="K314" t="s">
        <v>8221</v>
      </c>
      <c r="L314">
        <v>5</v>
      </c>
    </row>
    <row r="315" spans="1:12" x14ac:dyDescent="0.3">
      <c r="A315" t="s">
        <v>8219</v>
      </c>
      <c r="C315" t="str">
        <f>VLOOKUP(KickStarterData!F315,$A$1:$D$4115,1,FALSE)</f>
        <v>successful</v>
      </c>
      <c r="D315">
        <v>222</v>
      </c>
      <c r="K315" t="s">
        <v>8221</v>
      </c>
      <c r="L315">
        <v>14</v>
      </c>
    </row>
    <row r="316" spans="1:12" x14ac:dyDescent="0.3">
      <c r="A316" t="s">
        <v>8219</v>
      </c>
      <c r="C316" t="str">
        <f>VLOOKUP(KickStarterData!F316,$A$1:$D$4115,1,FALSE)</f>
        <v>successful</v>
      </c>
      <c r="D316">
        <v>120</v>
      </c>
      <c r="K316" t="s">
        <v>8221</v>
      </c>
      <c r="L316">
        <v>1</v>
      </c>
    </row>
    <row r="317" spans="1:12" x14ac:dyDescent="0.3">
      <c r="A317" t="s">
        <v>8219</v>
      </c>
      <c r="C317" t="str">
        <f>VLOOKUP(KickStarterData!F317,$A$1:$D$4115,1,FALSE)</f>
        <v>successful</v>
      </c>
      <c r="D317">
        <v>126</v>
      </c>
      <c r="K317" t="s">
        <v>8221</v>
      </c>
      <c r="L317">
        <v>0</v>
      </c>
    </row>
    <row r="318" spans="1:12" x14ac:dyDescent="0.3">
      <c r="A318" t="s">
        <v>8219</v>
      </c>
      <c r="C318" t="str">
        <f>VLOOKUP(KickStarterData!F318,$A$1:$D$4115,1,FALSE)</f>
        <v>successful</v>
      </c>
      <c r="D318">
        <v>158</v>
      </c>
      <c r="K318" t="s">
        <v>8221</v>
      </c>
      <c r="L318">
        <v>124</v>
      </c>
    </row>
    <row r="319" spans="1:12" x14ac:dyDescent="0.3">
      <c r="A319" t="s">
        <v>8219</v>
      </c>
      <c r="C319" t="str">
        <f>VLOOKUP(KickStarterData!F319,$A$1:$D$4115,1,FALSE)</f>
        <v>successful</v>
      </c>
      <c r="D319">
        <v>316</v>
      </c>
      <c r="K319" t="s">
        <v>8221</v>
      </c>
      <c r="L319">
        <v>0</v>
      </c>
    </row>
    <row r="320" spans="1:12" x14ac:dyDescent="0.3">
      <c r="A320" t="s">
        <v>8219</v>
      </c>
      <c r="C320" t="str">
        <f>VLOOKUP(KickStarterData!F320,$A$1:$D$4115,1,FALSE)</f>
        <v>successful</v>
      </c>
      <c r="D320">
        <v>284</v>
      </c>
      <c r="K320" t="s">
        <v>8221</v>
      </c>
      <c r="L320">
        <v>0</v>
      </c>
    </row>
    <row r="321" spans="1:12" x14ac:dyDescent="0.3">
      <c r="A321" t="s">
        <v>8219</v>
      </c>
      <c r="C321" t="str">
        <f>VLOOKUP(KickStarterData!F321,$A$1:$D$4115,1,FALSE)</f>
        <v>successful</v>
      </c>
      <c r="D321">
        <v>51</v>
      </c>
      <c r="K321" t="s">
        <v>8221</v>
      </c>
      <c r="L321">
        <v>55</v>
      </c>
    </row>
    <row r="322" spans="1:12" x14ac:dyDescent="0.3">
      <c r="A322" t="s">
        <v>8219</v>
      </c>
      <c r="C322" t="str">
        <f>VLOOKUP(KickStarterData!F322,$A$1:$D$4115,1,FALSE)</f>
        <v>successful</v>
      </c>
      <c r="D322">
        <v>158</v>
      </c>
      <c r="K322" t="s">
        <v>8221</v>
      </c>
      <c r="L322">
        <v>140</v>
      </c>
    </row>
    <row r="323" spans="1:12" x14ac:dyDescent="0.3">
      <c r="A323" t="s">
        <v>8219</v>
      </c>
      <c r="C323" t="str">
        <f>VLOOKUP(KickStarterData!F323,$A$1:$D$4115,1,FALSE)</f>
        <v>successful</v>
      </c>
      <c r="D323">
        <v>337</v>
      </c>
      <c r="K323" t="s">
        <v>8221</v>
      </c>
      <c r="L323">
        <v>21</v>
      </c>
    </row>
    <row r="324" spans="1:12" x14ac:dyDescent="0.3">
      <c r="A324" t="s">
        <v>8219</v>
      </c>
      <c r="C324" t="str">
        <f>VLOOKUP(KickStarterData!F324,$A$1:$D$4115,1,FALSE)</f>
        <v>successful</v>
      </c>
      <c r="D324">
        <v>186</v>
      </c>
      <c r="K324" t="s">
        <v>8221</v>
      </c>
      <c r="L324">
        <v>1</v>
      </c>
    </row>
    <row r="325" spans="1:12" x14ac:dyDescent="0.3">
      <c r="A325" t="s">
        <v>8219</v>
      </c>
      <c r="C325" t="str">
        <f>VLOOKUP(KickStarterData!F325,$A$1:$D$4115,1,FALSE)</f>
        <v>successful</v>
      </c>
      <c r="D325">
        <v>58</v>
      </c>
      <c r="K325" t="s">
        <v>8221</v>
      </c>
      <c r="L325">
        <v>147</v>
      </c>
    </row>
    <row r="326" spans="1:12" x14ac:dyDescent="0.3">
      <c r="A326" t="s">
        <v>8219</v>
      </c>
      <c r="C326" t="str">
        <f>VLOOKUP(KickStarterData!F326,$A$1:$D$4115,1,FALSE)</f>
        <v>successful</v>
      </c>
      <c r="D326">
        <v>82</v>
      </c>
      <c r="K326" t="s">
        <v>8221</v>
      </c>
      <c r="L326">
        <v>11</v>
      </c>
    </row>
    <row r="327" spans="1:12" x14ac:dyDescent="0.3">
      <c r="A327" t="s">
        <v>8219</v>
      </c>
      <c r="C327" t="str">
        <f>VLOOKUP(KickStarterData!F327,$A$1:$D$4115,1,FALSE)</f>
        <v>successful</v>
      </c>
      <c r="D327">
        <v>736</v>
      </c>
      <c r="K327" t="s">
        <v>8221</v>
      </c>
      <c r="L327">
        <v>125</v>
      </c>
    </row>
    <row r="328" spans="1:12" x14ac:dyDescent="0.3">
      <c r="A328" t="s">
        <v>8219</v>
      </c>
      <c r="C328" t="str">
        <f>VLOOKUP(KickStarterData!F328,$A$1:$D$4115,1,FALSE)</f>
        <v>successful</v>
      </c>
      <c r="D328">
        <v>1151</v>
      </c>
      <c r="K328" t="s">
        <v>8221</v>
      </c>
      <c r="L328">
        <v>1</v>
      </c>
    </row>
    <row r="329" spans="1:12" x14ac:dyDescent="0.3">
      <c r="A329" t="s">
        <v>8219</v>
      </c>
      <c r="C329" t="str">
        <f>VLOOKUP(KickStarterData!F329,$A$1:$D$4115,1,FALSE)</f>
        <v>successful</v>
      </c>
      <c r="D329">
        <v>34</v>
      </c>
      <c r="K329" t="s">
        <v>8221</v>
      </c>
      <c r="L329">
        <v>0</v>
      </c>
    </row>
    <row r="330" spans="1:12" x14ac:dyDescent="0.3">
      <c r="A330" t="s">
        <v>8219</v>
      </c>
      <c r="C330" t="str">
        <f>VLOOKUP(KickStarterData!F330,$A$1:$D$4115,1,FALSE)</f>
        <v>successful</v>
      </c>
      <c r="D330">
        <v>498</v>
      </c>
      <c r="K330" t="s">
        <v>8221</v>
      </c>
      <c r="L330">
        <v>0</v>
      </c>
    </row>
    <row r="331" spans="1:12" x14ac:dyDescent="0.3">
      <c r="A331" t="s">
        <v>8219</v>
      </c>
      <c r="C331" t="str">
        <f>VLOOKUP(KickStarterData!F331,$A$1:$D$4115,1,FALSE)</f>
        <v>successful</v>
      </c>
      <c r="D331">
        <v>167</v>
      </c>
      <c r="K331" t="s">
        <v>8221</v>
      </c>
      <c r="L331">
        <v>3</v>
      </c>
    </row>
    <row r="332" spans="1:12" x14ac:dyDescent="0.3">
      <c r="A332" t="s">
        <v>8219</v>
      </c>
      <c r="C332" t="str">
        <f>VLOOKUP(KickStarterData!F332,$A$1:$D$4115,1,FALSE)</f>
        <v>successful</v>
      </c>
      <c r="D332">
        <v>340</v>
      </c>
      <c r="K332" t="s">
        <v>8221</v>
      </c>
      <c r="L332">
        <v>0</v>
      </c>
    </row>
    <row r="333" spans="1:12" x14ac:dyDescent="0.3">
      <c r="A333" t="s">
        <v>8219</v>
      </c>
      <c r="C333" t="str">
        <f>VLOOKUP(KickStarterData!F333,$A$1:$D$4115,1,FALSE)</f>
        <v>successful</v>
      </c>
      <c r="D333">
        <v>438</v>
      </c>
      <c r="K333" t="s">
        <v>8221</v>
      </c>
      <c r="L333">
        <v>0</v>
      </c>
    </row>
    <row r="334" spans="1:12" x14ac:dyDescent="0.3">
      <c r="A334" t="s">
        <v>8219</v>
      </c>
      <c r="C334" t="str">
        <f>VLOOKUP(KickStarterData!F334,$A$1:$D$4115,1,FALSE)</f>
        <v>successful</v>
      </c>
      <c r="D334">
        <v>555</v>
      </c>
      <c r="K334" t="s">
        <v>8221</v>
      </c>
      <c r="L334">
        <v>0</v>
      </c>
    </row>
    <row r="335" spans="1:12" x14ac:dyDescent="0.3">
      <c r="A335" t="s">
        <v>8219</v>
      </c>
      <c r="C335" t="str">
        <f>VLOOKUP(KickStarterData!F335,$A$1:$D$4115,1,FALSE)</f>
        <v>successful</v>
      </c>
      <c r="D335">
        <v>266</v>
      </c>
      <c r="K335" t="s">
        <v>8221</v>
      </c>
      <c r="L335">
        <v>0</v>
      </c>
    </row>
    <row r="336" spans="1:12" x14ac:dyDescent="0.3">
      <c r="A336" t="s">
        <v>8219</v>
      </c>
      <c r="C336" t="str">
        <f>VLOOKUP(KickStarterData!F336,$A$1:$D$4115,1,FALSE)</f>
        <v>successful</v>
      </c>
      <c r="D336">
        <v>69</v>
      </c>
      <c r="K336" t="s">
        <v>8221</v>
      </c>
      <c r="L336">
        <v>3</v>
      </c>
    </row>
    <row r="337" spans="1:12" x14ac:dyDescent="0.3">
      <c r="A337" t="s">
        <v>8219</v>
      </c>
      <c r="C337" t="str">
        <f>VLOOKUP(KickStarterData!F337,$A$1:$D$4115,1,FALSE)</f>
        <v>successful</v>
      </c>
      <c r="D337">
        <v>80</v>
      </c>
      <c r="K337" t="s">
        <v>8221</v>
      </c>
      <c r="L337">
        <v>0</v>
      </c>
    </row>
    <row r="338" spans="1:12" x14ac:dyDescent="0.3">
      <c r="A338" t="s">
        <v>8219</v>
      </c>
      <c r="C338" t="str">
        <f>VLOOKUP(KickStarterData!F338,$A$1:$D$4115,1,FALSE)</f>
        <v>successful</v>
      </c>
      <c r="D338">
        <v>493</v>
      </c>
      <c r="K338" t="s">
        <v>8221</v>
      </c>
      <c r="L338">
        <v>1</v>
      </c>
    </row>
    <row r="339" spans="1:12" x14ac:dyDescent="0.3">
      <c r="A339" t="s">
        <v>8219</v>
      </c>
      <c r="C339" t="str">
        <f>VLOOKUP(KickStarterData!F339,$A$1:$D$4115,1,FALSE)</f>
        <v>successful</v>
      </c>
      <c r="D339">
        <v>31</v>
      </c>
      <c r="K339" t="s">
        <v>8221</v>
      </c>
      <c r="L339">
        <v>3</v>
      </c>
    </row>
    <row r="340" spans="1:12" x14ac:dyDescent="0.3">
      <c r="A340" t="s">
        <v>8219</v>
      </c>
      <c r="C340" t="str">
        <f>VLOOKUP(KickStarterData!F340,$A$1:$D$4115,1,FALSE)</f>
        <v>successful</v>
      </c>
      <c r="D340">
        <v>236</v>
      </c>
      <c r="K340" t="s">
        <v>8221</v>
      </c>
      <c r="L340">
        <v>22</v>
      </c>
    </row>
    <row r="341" spans="1:12" x14ac:dyDescent="0.3">
      <c r="A341" t="s">
        <v>8219</v>
      </c>
      <c r="C341" t="str">
        <f>VLOOKUP(KickStarterData!F341,$A$1:$D$4115,1,FALSE)</f>
        <v>successful</v>
      </c>
      <c r="D341">
        <v>89</v>
      </c>
      <c r="K341" t="s">
        <v>8221</v>
      </c>
      <c r="L341">
        <v>26</v>
      </c>
    </row>
    <row r="342" spans="1:12" x14ac:dyDescent="0.3">
      <c r="A342" t="s">
        <v>8219</v>
      </c>
      <c r="C342" t="str">
        <f>VLOOKUP(KickStarterData!F342,$A$1:$D$4115,1,FALSE)</f>
        <v>successful</v>
      </c>
      <c r="D342">
        <v>299</v>
      </c>
      <c r="K342" t="s">
        <v>8221</v>
      </c>
      <c r="L342">
        <v>4</v>
      </c>
    </row>
    <row r="343" spans="1:12" x14ac:dyDescent="0.3">
      <c r="A343" t="s">
        <v>8219</v>
      </c>
      <c r="C343" t="str">
        <f>VLOOKUP(KickStarterData!F343,$A$1:$D$4115,1,FALSE)</f>
        <v>successful</v>
      </c>
      <c r="D343">
        <v>55</v>
      </c>
      <c r="K343" t="s">
        <v>8221</v>
      </c>
      <c r="L343">
        <v>0</v>
      </c>
    </row>
    <row r="344" spans="1:12" x14ac:dyDescent="0.3">
      <c r="A344" t="s">
        <v>8219</v>
      </c>
      <c r="C344" t="str">
        <f>VLOOKUP(KickStarterData!F344,$A$1:$D$4115,1,FALSE)</f>
        <v>successful</v>
      </c>
      <c r="D344">
        <v>325</v>
      </c>
      <c r="K344" t="s">
        <v>8221</v>
      </c>
      <c r="L344">
        <v>4</v>
      </c>
    </row>
    <row r="345" spans="1:12" x14ac:dyDescent="0.3">
      <c r="A345" t="s">
        <v>8219</v>
      </c>
      <c r="C345" t="str">
        <f>VLOOKUP(KickStarterData!F345,$A$1:$D$4115,1,FALSE)</f>
        <v>successful</v>
      </c>
      <c r="D345">
        <v>524</v>
      </c>
      <c r="K345" t="s">
        <v>8221</v>
      </c>
      <c r="L345">
        <v>9</v>
      </c>
    </row>
    <row r="346" spans="1:12" x14ac:dyDescent="0.3">
      <c r="A346" t="s">
        <v>8219</v>
      </c>
      <c r="C346" t="str">
        <f>VLOOKUP(KickStarterData!F346,$A$1:$D$4115,1,FALSE)</f>
        <v>successful</v>
      </c>
      <c r="D346">
        <v>285</v>
      </c>
      <c r="K346" t="s">
        <v>8221</v>
      </c>
      <c r="L346">
        <v>5</v>
      </c>
    </row>
    <row r="347" spans="1:12" x14ac:dyDescent="0.3">
      <c r="A347" t="s">
        <v>8219</v>
      </c>
      <c r="C347" t="str">
        <f>VLOOKUP(KickStarterData!F347,$A$1:$D$4115,1,FALSE)</f>
        <v>successful</v>
      </c>
      <c r="D347">
        <v>179</v>
      </c>
      <c r="K347" t="s">
        <v>8221</v>
      </c>
      <c r="L347">
        <v>14</v>
      </c>
    </row>
    <row r="348" spans="1:12" x14ac:dyDescent="0.3">
      <c r="A348" t="s">
        <v>8219</v>
      </c>
      <c r="C348" t="str">
        <f>VLOOKUP(KickStarterData!F348,$A$1:$D$4115,1,FALSE)</f>
        <v>successful</v>
      </c>
      <c r="D348">
        <v>188</v>
      </c>
      <c r="K348" t="s">
        <v>8221</v>
      </c>
      <c r="L348">
        <v>1</v>
      </c>
    </row>
    <row r="349" spans="1:12" x14ac:dyDescent="0.3">
      <c r="A349" t="s">
        <v>8219</v>
      </c>
      <c r="C349" t="str">
        <f>VLOOKUP(KickStarterData!F349,$A$1:$D$4115,1,FALSE)</f>
        <v>successful</v>
      </c>
      <c r="D349">
        <v>379</v>
      </c>
      <c r="K349" t="s">
        <v>8221</v>
      </c>
      <c r="L349">
        <v>10</v>
      </c>
    </row>
    <row r="350" spans="1:12" x14ac:dyDescent="0.3">
      <c r="A350" t="s">
        <v>8219</v>
      </c>
      <c r="C350" t="str">
        <f>VLOOKUP(KickStarterData!F350,$A$1:$D$4115,1,FALSE)</f>
        <v>successful</v>
      </c>
      <c r="D350">
        <v>119</v>
      </c>
      <c r="K350" t="s">
        <v>8221</v>
      </c>
      <c r="L350">
        <v>3</v>
      </c>
    </row>
    <row r="351" spans="1:12" x14ac:dyDescent="0.3">
      <c r="A351" t="s">
        <v>8219</v>
      </c>
      <c r="C351" t="str">
        <f>VLOOKUP(KickStarterData!F351,$A$1:$D$4115,1,FALSE)</f>
        <v>successful</v>
      </c>
      <c r="D351">
        <v>167</v>
      </c>
      <c r="K351" t="s">
        <v>8221</v>
      </c>
      <c r="L351">
        <v>1</v>
      </c>
    </row>
    <row r="352" spans="1:12" x14ac:dyDescent="0.3">
      <c r="A352" t="s">
        <v>8219</v>
      </c>
      <c r="C352" t="str">
        <f>VLOOKUP(KickStarterData!F352,$A$1:$D$4115,1,FALSE)</f>
        <v>successful</v>
      </c>
      <c r="D352">
        <v>221</v>
      </c>
      <c r="K352" t="s">
        <v>8221</v>
      </c>
      <c r="L352">
        <v>0</v>
      </c>
    </row>
    <row r="353" spans="1:12" x14ac:dyDescent="0.3">
      <c r="A353" t="s">
        <v>8219</v>
      </c>
      <c r="C353" t="str">
        <f>VLOOKUP(KickStarterData!F353,$A$1:$D$4115,1,FALSE)</f>
        <v>successful</v>
      </c>
      <c r="D353">
        <v>964</v>
      </c>
      <c r="K353" t="s">
        <v>8221</v>
      </c>
      <c r="L353">
        <v>5</v>
      </c>
    </row>
    <row r="354" spans="1:12" x14ac:dyDescent="0.3">
      <c r="A354" t="s">
        <v>8219</v>
      </c>
      <c r="C354" t="str">
        <f>VLOOKUP(KickStarterData!F354,$A$1:$D$4115,1,FALSE)</f>
        <v>successful</v>
      </c>
      <c r="D354">
        <v>286</v>
      </c>
      <c r="K354" t="s">
        <v>8221</v>
      </c>
      <c r="L354">
        <v>2</v>
      </c>
    </row>
    <row r="355" spans="1:12" x14ac:dyDescent="0.3">
      <c r="A355" t="s">
        <v>8219</v>
      </c>
      <c r="C355" t="str">
        <f>VLOOKUP(KickStarterData!F355,$A$1:$D$4115,1,FALSE)</f>
        <v>successful</v>
      </c>
      <c r="D355">
        <v>613</v>
      </c>
      <c r="K355" t="s">
        <v>8221</v>
      </c>
      <c r="L355">
        <v>68</v>
      </c>
    </row>
    <row r="356" spans="1:12" x14ac:dyDescent="0.3">
      <c r="A356" t="s">
        <v>8219</v>
      </c>
      <c r="C356" t="str">
        <f>VLOOKUP(KickStarterData!F356,$A$1:$D$4115,1,FALSE)</f>
        <v>successful</v>
      </c>
      <c r="D356">
        <v>29</v>
      </c>
      <c r="K356" t="s">
        <v>8221</v>
      </c>
      <c r="L356">
        <v>3</v>
      </c>
    </row>
    <row r="357" spans="1:12" x14ac:dyDescent="0.3">
      <c r="A357" t="s">
        <v>8219</v>
      </c>
      <c r="C357" t="str">
        <f>VLOOKUP(KickStarterData!F357,$A$1:$D$4115,1,FALSE)</f>
        <v>successful</v>
      </c>
      <c r="D357">
        <v>165</v>
      </c>
      <c r="K357" t="s">
        <v>8221</v>
      </c>
      <c r="L357">
        <v>34</v>
      </c>
    </row>
    <row r="358" spans="1:12" x14ac:dyDescent="0.3">
      <c r="A358" t="s">
        <v>8219</v>
      </c>
      <c r="C358" t="str">
        <f>VLOOKUP(KickStarterData!F358,$A$1:$D$4115,1,FALSE)</f>
        <v>successful</v>
      </c>
      <c r="D358">
        <v>97</v>
      </c>
      <c r="K358" t="s">
        <v>8221</v>
      </c>
      <c r="L358">
        <v>0</v>
      </c>
    </row>
    <row r="359" spans="1:12" x14ac:dyDescent="0.3">
      <c r="A359" t="s">
        <v>8219</v>
      </c>
      <c r="C359" t="str">
        <f>VLOOKUP(KickStarterData!F359,$A$1:$D$4115,1,FALSE)</f>
        <v>successful</v>
      </c>
      <c r="D359">
        <v>303</v>
      </c>
      <c r="K359" t="s">
        <v>8221</v>
      </c>
      <c r="L359">
        <v>3</v>
      </c>
    </row>
    <row r="360" spans="1:12" x14ac:dyDescent="0.3">
      <c r="A360" t="s">
        <v>8219</v>
      </c>
      <c r="C360" t="str">
        <f>VLOOKUP(KickStarterData!F360,$A$1:$D$4115,1,FALSE)</f>
        <v>successful</v>
      </c>
      <c r="D360">
        <v>267</v>
      </c>
      <c r="K360" t="s">
        <v>8221</v>
      </c>
      <c r="L360">
        <v>0</v>
      </c>
    </row>
    <row r="361" spans="1:12" x14ac:dyDescent="0.3">
      <c r="A361" t="s">
        <v>8219</v>
      </c>
      <c r="C361" t="str">
        <f>VLOOKUP(KickStarterData!F361,$A$1:$D$4115,1,FALSE)</f>
        <v>successful</v>
      </c>
      <c r="D361">
        <v>302</v>
      </c>
      <c r="K361" t="s">
        <v>8221</v>
      </c>
      <c r="L361">
        <v>70</v>
      </c>
    </row>
    <row r="362" spans="1:12" x14ac:dyDescent="0.3">
      <c r="A362" t="s">
        <v>8219</v>
      </c>
      <c r="C362" t="str">
        <f>VLOOKUP(KickStarterData!F362,$A$1:$D$4115,1,FALSE)</f>
        <v>successful</v>
      </c>
      <c r="D362">
        <v>87</v>
      </c>
      <c r="K362" t="s">
        <v>8219</v>
      </c>
      <c r="L362">
        <v>34</v>
      </c>
    </row>
    <row r="363" spans="1:12" x14ac:dyDescent="0.3">
      <c r="A363" t="s">
        <v>8219</v>
      </c>
      <c r="C363" t="str">
        <f>VLOOKUP(KickStarterData!F363,$A$1:$D$4115,1,FALSE)</f>
        <v>successful</v>
      </c>
      <c r="D363">
        <v>354</v>
      </c>
      <c r="K363" t="s">
        <v>8219</v>
      </c>
      <c r="L363">
        <v>56</v>
      </c>
    </row>
    <row r="364" spans="1:12" x14ac:dyDescent="0.3">
      <c r="A364" t="s">
        <v>8219</v>
      </c>
      <c r="C364" t="str">
        <f>VLOOKUP(KickStarterData!F364,$A$1:$D$4115,1,FALSE)</f>
        <v>successful</v>
      </c>
      <c r="D364">
        <v>86</v>
      </c>
      <c r="K364" t="s">
        <v>8219</v>
      </c>
      <c r="L364">
        <v>31</v>
      </c>
    </row>
    <row r="365" spans="1:12" x14ac:dyDescent="0.3">
      <c r="A365" t="s">
        <v>8219</v>
      </c>
      <c r="C365" t="str">
        <f>VLOOKUP(KickStarterData!F365,$A$1:$D$4115,1,FALSE)</f>
        <v>successful</v>
      </c>
      <c r="D365">
        <v>26</v>
      </c>
      <c r="K365" t="s">
        <v>8219</v>
      </c>
      <c r="L365">
        <v>84</v>
      </c>
    </row>
    <row r="366" spans="1:12" x14ac:dyDescent="0.3">
      <c r="A366" t="s">
        <v>8219</v>
      </c>
      <c r="C366" t="str">
        <f>VLOOKUP(KickStarterData!F366,$A$1:$D$4115,1,FALSE)</f>
        <v>successful</v>
      </c>
      <c r="D366">
        <v>113</v>
      </c>
      <c r="K366" t="s">
        <v>8219</v>
      </c>
      <c r="L366">
        <v>130</v>
      </c>
    </row>
    <row r="367" spans="1:12" x14ac:dyDescent="0.3">
      <c r="A367" t="s">
        <v>8219</v>
      </c>
      <c r="C367" t="str">
        <f>VLOOKUP(KickStarterData!F367,$A$1:$D$4115,1,FALSE)</f>
        <v>successful</v>
      </c>
      <c r="D367">
        <v>65</v>
      </c>
      <c r="K367" t="s">
        <v>8219</v>
      </c>
      <c r="L367">
        <v>12</v>
      </c>
    </row>
    <row r="368" spans="1:12" x14ac:dyDescent="0.3">
      <c r="A368" t="s">
        <v>8219</v>
      </c>
      <c r="C368" t="str">
        <f>VLOOKUP(KickStarterData!F368,$A$1:$D$4115,1,FALSE)</f>
        <v>successful</v>
      </c>
      <c r="D368">
        <v>134</v>
      </c>
      <c r="K368" t="s">
        <v>8219</v>
      </c>
      <c r="L368">
        <v>23</v>
      </c>
    </row>
    <row r="369" spans="1:12" x14ac:dyDescent="0.3">
      <c r="A369" t="s">
        <v>8219</v>
      </c>
      <c r="C369" t="str">
        <f>VLOOKUP(KickStarterData!F369,$A$1:$D$4115,1,FALSE)</f>
        <v>successful</v>
      </c>
      <c r="D369">
        <v>119</v>
      </c>
      <c r="K369" t="s">
        <v>8219</v>
      </c>
      <c r="L369">
        <v>158</v>
      </c>
    </row>
    <row r="370" spans="1:12" x14ac:dyDescent="0.3">
      <c r="A370" t="s">
        <v>8219</v>
      </c>
      <c r="C370" t="str">
        <f>VLOOKUP(KickStarterData!F370,$A$1:$D$4115,1,FALSE)</f>
        <v>successful</v>
      </c>
      <c r="D370">
        <v>159</v>
      </c>
      <c r="K370" t="s">
        <v>8219</v>
      </c>
      <c r="L370">
        <v>30</v>
      </c>
    </row>
    <row r="371" spans="1:12" x14ac:dyDescent="0.3">
      <c r="A371" t="s">
        <v>8219</v>
      </c>
      <c r="C371" t="str">
        <f>VLOOKUP(KickStarterData!F371,$A$1:$D$4115,1,FALSE)</f>
        <v>successful</v>
      </c>
      <c r="D371">
        <v>167</v>
      </c>
      <c r="K371" t="s">
        <v>8219</v>
      </c>
      <c r="L371">
        <v>18</v>
      </c>
    </row>
    <row r="372" spans="1:12" x14ac:dyDescent="0.3">
      <c r="A372" t="s">
        <v>8219</v>
      </c>
      <c r="C372" t="str">
        <f>VLOOKUP(KickStarterData!F372,$A$1:$D$4115,1,FALSE)</f>
        <v>successful</v>
      </c>
      <c r="D372">
        <v>43</v>
      </c>
      <c r="K372" t="s">
        <v>8219</v>
      </c>
      <c r="L372">
        <v>29</v>
      </c>
    </row>
    <row r="373" spans="1:12" x14ac:dyDescent="0.3">
      <c r="A373" t="s">
        <v>8219</v>
      </c>
      <c r="C373" t="str">
        <f>VLOOKUP(KickStarterData!F373,$A$1:$D$4115,1,FALSE)</f>
        <v>successful</v>
      </c>
      <c r="D373">
        <v>1062</v>
      </c>
      <c r="K373" t="s">
        <v>8219</v>
      </c>
      <c r="L373">
        <v>31</v>
      </c>
    </row>
    <row r="374" spans="1:12" x14ac:dyDescent="0.3">
      <c r="A374" t="s">
        <v>8219</v>
      </c>
      <c r="C374" t="str">
        <f>VLOOKUP(KickStarterData!F374,$A$1:$D$4115,1,FALSE)</f>
        <v>successful</v>
      </c>
      <c r="D374">
        <v>9</v>
      </c>
      <c r="K374" t="s">
        <v>8219</v>
      </c>
      <c r="L374">
        <v>173</v>
      </c>
    </row>
    <row r="375" spans="1:12" x14ac:dyDescent="0.3">
      <c r="A375" t="s">
        <v>8219</v>
      </c>
      <c r="C375" t="str">
        <f>VLOOKUP(KickStarterData!F375,$A$1:$D$4115,1,FALSE)</f>
        <v>successful</v>
      </c>
      <c r="D375">
        <v>89</v>
      </c>
      <c r="K375" t="s">
        <v>8219</v>
      </c>
      <c r="L375">
        <v>17</v>
      </c>
    </row>
    <row r="376" spans="1:12" x14ac:dyDescent="0.3">
      <c r="A376" t="s">
        <v>8219</v>
      </c>
      <c r="C376" t="str">
        <f>VLOOKUP(KickStarterData!F376,$A$1:$D$4115,1,FALSE)</f>
        <v>successful</v>
      </c>
      <c r="D376">
        <v>174</v>
      </c>
      <c r="K376" t="s">
        <v>8219</v>
      </c>
      <c r="L376">
        <v>48</v>
      </c>
    </row>
    <row r="377" spans="1:12" x14ac:dyDescent="0.3">
      <c r="A377" t="s">
        <v>8219</v>
      </c>
      <c r="C377" t="str">
        <f>VLOOKUP(KickStarterData!F377,$A$1:$D$4115,1,FALSE)</f>
        <v>successful</v>
      </c>
      <c r="D377">
        <v>14</v>
      </c>
      <c r="K377" t="s">
        <v>8219</v>
      </c>
      <c r="L377">
        <v>59</v>
      </c>
    </row>
    <row r="378" spans="1:12" x14ac:dyDescent="0.3">
      <c r="A378" t="s">
        <v>8219</v>
      </c>
      <c r="C378" t="str">
        <f>VLOOKUP(KickStarterData!F378,$A$1:$D$4115,1,FALSE)</f>
        <v>successful</v>
      </c>
      <c r="D378">
        <v>48</v>
      </c>
      <c r="K378" t="s">
        <v>8219</v>
      </c>
      <c r="L378">
        <v>39</v>
      </c>
    </row>
    <row r="379" spans="1:12" x14ac:dyDescent="0.3">
      <c r="A379" t="s">
        <v>8219</v>
      </c>
      <c r="C379" t="str">
        <f>VLOOKUP(KickStarterData!F379,$A$1:$D$4115,1,FALSE)</f>
        <v>successful</v>
      </c>
      <c r="D379">
        <v>133</v>
      </c>
      <c r="K379" t="s">
        <v>8219</v>
      </c>
      <c r="L379">
        <v>59</v>
      </c>
    </row>
    <row r="380" spans="1:12" x14ac:dyDescent="0.3">
      <c r="A380" t="s">
        <v>8219</v>
      </c>
      <c r="C380" t="str">
        <f>VLOOKUP(KickStarterData!F380,$A$1:$D$4115,1,FALSE)</f>
        <v>successful</v>
      </c>
      <c r="D380">
        <v>83</v>
      </c>
      <c r="K380" t="s">
        <v>8219</v>
      </c>
      <c r="L380">
        <v>60</v>
      </c>
    </row>
    <row r="381" spans="1:12" x14ac:dyDescent="0.3">
      <c r="A381" t="s">
        <v>8219</v>
      </c>
      <c r="C381" t="str">
        <f>VLOOKUP(KickStarterData!F381,$A$1:$D$4115,1,FALSE)</f>
        <v>successful</v>
      </c>
      <c r="D381">
        <v>149</v>
      </c>
      <c r="K381" t="s">
        <v>8219</v>
      </c>
      <c r="L381">
        <v>20</v>
      </c>
    </row>
    <row r="382" spans="1:12" x14ac:dyDescent="0.3">
      <c r="A382" t="s">
        <v>8219</v>
      </c>
      <c r="C382" t="str">
        <f>VLOOKUP(KickStarterData!F382,$A$1:$D$4115,1,FALSE)</f>
        <v>successful</v>
      </c>
      <c r="D382">
        <v>49</v>
      </c>
      <c r="K382" t="s">
        <v>8221</v>
      </c>
      <c r="L382">
        <v>1</v>
      </c>
    </row>
    <row r="383" spans="1:12" x14ac:dyDescent="0.3">
      <c r="A383" t="s">
        <v>8219</v>
      </c>
      <c r="C383" t="str">
        <f>VLOOKUP(KickStarterData!F383,$A$1:$D$4115,1,FALSE)</f>
        <v>successful</v>
      </c>
      <c r="D383">
        <v>251</v>
      </c>
      <c r="K383" t="s">
        <v>8221</v>
      </c>
      <c r="L383">
        <v>1</v>
      </c>
    </row>
    <row r="384" spans="1:12" x14ac:dyDescent="0.3">
      <c r="A384" t="s">
        <v>8219</v>
      </c>
      <c r="C384" t="str">
        <f>VLOOKUP(KickStarterData!F384,$A$1:$D$4115,1,FALSE)</f>
        <v>successful</v>
      </c>
      <c r="D384">
        <v>22</v>
      </c>
      <c r="K384" t="s">
        <v>8221</v>
      </c>
      <c r="L384">
        <v>1</v>
      </c>
    </row>
    <row r="385" spans="1:12" x14ac:dyDescent="0.3">
      <c r="A385" t="s">
        <v>8219</v>
      </c>
      <c r="C385" t="str">
        <f>VLOOKUP(KickStarterData!F385,$A$1:$D$4115,1,FALSE)</f>
        <v>successful</v>
      </c>
      <c r="D385">
        <v>48</v>
      </c>
      <c r="K385" t="s">
        <v>8221</v>
      </c>
      <c r="L385">
        <v>2</v>
      </c>
    </row>
    <row r="386" spans="1:12" x14ac:dyDescent="0.3">
      <c r="A386" t="s">
        <v>8219</v>
      </c>
      <c r="C386" t="str">
        <f>VLOOKUP(KickStarterData!F386,$A$1:$D$4115,1,FALSE)</f>
        <v>successful</v>
      </c>
      <c r="D386">
        <v>383</v>
      </c>
      <c r="K386" t="s">
        <v>8221</v>
      </c>
      <c r="L386">
        <v>2</v>
      </c>
    </row>
    <row r="387" spans="1:12" x14ac:dyDescent="0.3">
      <c r="A387" t="s">
        <v>8219</v>
      </c>
      <c r="C387" t="str">
        <f>VLOOKUP(KickStarterData!F387,$A$1:$D$4115,1,FALSE)</f>
        <v>successful</v>
      </c>
      <c r="D387">
        <v>237</v>
      </c>
      <c r="K387" t="s">
        <v>8221</v>
      </c>
      <c r="L387">
        <v>34</v>
      </c>
    </row>
    <row r="388" spans="1:12" x14ac:dyDescent="0.3">
      <c r="A388" t="s">
        <v>8219</v>
      </c>
      <c r="C388" t="str">
        <f>VLOOKUP(KickStarterData!F388,$A$1:$D$4115,1,FALSE)</f>
        <v>successful</v>
      </c>
      <c r="D388">
        <v>13</v>
      </c>
      <c r="K388" t="s">
        <v>8221</v>
      </c>
      <c r="L388">
        <v>2</v>
      </c>
    </row>
    <row r="389" spans="1:12" x14ac:dyDescent="0.3">
      <c r="A389" t="s">
        <v>8219</v>
      </c>
      <c r="C389" t="str">
        <f>VLOOKUP(KickStarterData!F389,$A$1:$D$4115,1,FALSE)</f>
        <v>successful</v>
      </c>
      <c r="D389">
        <v>562</v>
      </c>
      <c r="K389" t="s">
        <v>8221</v>
      </c>
      <c r="L389">
        <v>0</v>
      </c>
    </row>
    <row r="390" spans="1:12" x14ac:dyDescent="0.3">
      <c r="A390" t="s">
        <v>8219</v>
      </c>
      <c r="C390" t="str">
        <f>VLOOKUP(KickStarterData!F390,$A$1:$D$4115,1,FALSE)</f>
        <v>successful</v>
      </c>
      <c r="D390">
        <v>71</v>
      </c>
      <c r="K390" t="s">
        <v>8221</v>
      </c>
      <c r="L390">
        <v>1</v>
      </c>
    </row>
    <row r="391" spans="1:12" x14ac:dyDescent="0.3">
      <c r="A391" t="s">
        <v>8219</v>
      </c>
      <c r="C391" t="str">
        <f>VLOOKUP(KickStarterData!F391,$A$1:$D$4115,1,FALSE)</f>
        <v>successful</v>
      </c>
      <c r="D391">
        <v>1510</v>
      </c>
      <c r="K391" t="s">
        <v>8221</v>
      </c>
      <c r="L391">
        <v>8</v>
      </c>
    </row>
    <row r="392" spans="1:12" x14ac:dyDescent="0.3">
      <c r="A392" t="s">
        <v>8219</v>
      </c>
      <c r="C392" t="str">
        <f>VLOOKUP(KickStarterData!F392,$A$1:$D$4115,1,FALSE)</f>
        <v>successful</v>
      </c>
      <c r="D392">
        <v>14</v>
      </c>
      <c r="K392" t="s">
        <v>8221</v>
      </c>
      <c r="L392">
        <v>4</v>
      </c>
    </row>
    <row r="393" spans="1:12" x14ac:dyDescent="0.3">
      <c r="A393" t="s">
        <v>8219</v>
      </c>
      <c r="C393" t="str">
        <f>VLOOKUP(KickStarterData!F393,$A$1:$D$4115,1,FALSE)</f>
        <v>successful</v>
      </c>
      <c r="D393">
        <v>193</v>
      </c>
      <c r="K393" t="s">
        <v>8221</v>
      </c>
      <c r="L393">
        <v>28</v>
      </c>
    </row>
    <row r="394" spans="1:12" x14ac:dyDescent="0.3">
      <c r="A394" t="s">
        <v>8219</v>
      </c>
      <c r="C394" t="str">
        <f>VLOOKUP(KickStarterData!F394,$A$1:$D$4115,1,FALSE)</f>
        <v>successful</v>
      </c>
      <c r="D394">
        <v>206</v>
      </c>
      <c r="K394" t="s">
        <v>8221</v>
      </c>
      <c r="L394">
        <v>0</v>
      </c>
    </row>
    <row r="395" spans="1:12" x14ac:dyDescent="0.3">
      <c r="A395" t="s">
        <v>8219</v>
      </c>
      <c r="C395" t="str">
        <f>VLOOKUP(KickStarterData!F395,$A$1:$D$4115,1,FALSE)</f>
        <v>successful</v>
      </c>
      <c r="D395">
        <v>351</v>
      </c>
      <c r="K395" t="s">
        <v>8221</v>
      </c>
      <c r="L395">
        <v>6</v>
      </c>
    </row>
    <row r="396" spans="1:12" x14ac:dyDescent="0.3">
      <c r="A396" t="s">
        <v>8219</v>
      </c>
      <c r="C396" t="str">
        <f>VLOOKUP(KickStarterData!F396,$A$1:$D$4115,1,FALSE)</f>
        <v>successful</v>
      </c>
      <c r="D396">
        <v>50</v>
      </c>
      <c r="K396" t="s">
        <v>8221</v>
      </c>
      <c r="L396">
        <v>22</v>
      </c>
    </row>
    <row r="397" spans="1:12" x14ac:dyDescent="0.3">
      <c r="A397" t="s">
        <v>8219</v>
      </c>
      <c r="C397" t="str">
        <f>VLOOKUP(KickStarterData!F397,$A$1:$D$4115,1,FALSE)</f>
        <v>successful</v>
      </c>
      <c r="D397">
        <v>184</v>
      </c>
      <c r="K397" t="s">
        <v>8221</v>
      </c>
      <c r="L397">
        <v>0</v>
      </c>
    </row>
    <row r="398" spans="1:12" x14ac:dyDescent="0.3">
      <c r="A398" t="s">
        <v>8219</v>
      </c>
      <c r="C398" t="str">
        <f>VLOOKUP(KickStarterData!F398,$A$1:$D$4115,1,FALSE)</f>
        <v>successful</v>
      </c>
      <c r="D398">
        <v>196</v>
      </c>
      <c r="K398" t="s">
        <v>8221</v>
      </c>
      <c r="L398">
        <v>1</v>
      </c>
    </row>
    <row r="399" spans="1:12" x14ac:dyDescent="0.3">
      <c r="A399" t="s">
        <v>8219</v>
      </c>
      <c r="C399" t="str">
        <f>VLOOKUP(KickStarterData!F399,$A$1:$D$4115,1,FALSE)</f>
        <v>successful</v>
      </c>
      <c r="D399">
        <v>229</v>
      </c>
      <c r="K399" t="s">
        <v>8221</v>
      </c>
      <c r="L399">
        <v>20</v>
      </c>
    </row>
    <row r="400" spans="1:12" x14ac:dyDescent="0.3">
      <c r="A400" t="s">
        <v>8219</v>
      </c>
      <c r="C400" t="str">
        <f>VLOOKUP(KickStarterData!F400,$A$1:$D$4115,1,FALSE)</f>
        <v>successful</v>
      </c>
      <c r="D400">
        <v>67</v>
      </c>
      <c r="K400" t="s">
        <v>8221</v>
      </c>
      <c r="L400">
        <v>0</v>
      </c>
    </row>
    <row r="401" spans="1:12" x14ac:dyDescent="0.3">
      <c r="A401" t="s">
        <v>8219</v>
      </c>
      <c r="C401" t="str">
        <f>VLOOKUP(KickStarterData!F401,$A$1:$D$4115,1,FALSE)</f>
        <v>successful</v>
      </c>
      <c r="D401">
        <v>95</v>
      </c>
      <c r="K401" t="s">
        <v>8221</v>
      </c>
      <c r="L401">
        <v>1</v>
      </c>
    </row>
    <row r="402" spans="1:12" x14ac:dyDescent="0.3">
      <c r="A402" t="s">
        <v>8219</v>
      </c>
      <c r="C402" t="str">
        <f>VLOOKUP(KickStarterData!F402,$A$1:$D$4115,1,FALSE)</f>
        <v>successful</v>
      </c>
      <c r="D402">
        <v>62</v>
      </c>
      <c r="K402" t="s">
        <v>8221</v>
      </c>
      <c r="L402">
        <v>3</v>
      </c>
    </row>
    <row r="403" spans="1:12" x14ac:dyDescent="0.3">
      <c r="A403" t="s">
        <v>8219</v>
      </c>
      <c r="C403" t="str">
        <f>VLOOKUP(KickStarterData!F403,$A$1:$D$4115,1,FALSE)</f>
        <v>successful</v>
      </c>
      <c r="D403">
        <v>73</v>
      </c>
      <c r="K403" t="s">
        <v>8221</v>
      </c>
      <c r="L403">
        <v>2</v>
      </c>
    </row>
    <row r="404" spans="1:12" x14ac:dyDescent="0.3">
      <c r="A404" t="s">
        <v>8219</v>
      </c>
      <c r="C404" t="str">
        <f>VLOOKUP(KickStarterData!F404,$A$1:$D$4115,1,FALSE)</f>
        <v>successful</v>
      </c>
      <c r="D404">
        <v>43</v>
      </c>
      <c r="K404" t="s">
        <v>8221</v>
      </c>
      <c r="L404">
        <v>0</v>
      </c>
    </row>
    <row r="405" spans="1:12" x14ac:dyDescent="0.3">
      <c r="A405" t="s">
        <v>8219</v>
      </c>
      <c r="C405" t="str">
        <f>VLOOKUP(KickStarterData!F405,$A$1:$D$4115,1,FALSE)</f>
        <v>successful</v>
      </c>
      <c r="D405">
        <v>70</v>
      </c>
      <c r="K405" t="s">
        <v>8221</v>
      </c>
      <c r="L405">
        <v>2</v>
      </c>
    </row>
    <row r="406" spans="1:12" x14ac:dyDescent="0.3">
      <c r="A406" t="s">
        <v>8219</v>
      </c>
      <c r="C406" t="str">
        <f>VLOOKUP(KickStarterData!F406,$A$1:$D$4115,1,FALSE)</f>
        <v>successful</v>
      </c>
      <c r="D406">
        <v>271</v>
      </c>
      <c r="K406" t="s">
        <v>8221</v>
      </c>
      <c r="L406">
        <v>1</v>
      </c>
    </row>
    <row r="407" spans="1:12" x14ac:dyDescent="0.3">
      <c r="A407" t="s">
        <v>8219</v>
      </c>
      <c r="C407" t="str">
        <f>VLOOKUP(KickStarterData!F407,$A$1:$D$4115,1,FALSE)</f>
        <v>successful</v>
      </c>
      <c r="D407">
        <v>55</v>
      </c>
      <c r="K407" t="s">
        <v>8221</v>
      </c>
      <c r="L407">
        <v>0</v>
      </c>
    </row>
    <row r="408" spans="1:12" x14ac:dyDescent="0.3">
      <c r="A408" t="s">
        <v>8219</v>
      </c>
      <c r="C408" t="str">
        <f>VLOOKUP(KickStarterData!F408,$A$1:$D$4115,1,FALSE)</f>
        <v>successful</v>
      </c>
      <c r="D408">
        <v>35</v>
      </c>
      <c r="K408" t="s">
        <v>8221</v>
      </c>
      <c r="L408">
        <v>1</v>
      </c>
    </row>
    <row r="409" spans="1:12" x14ac:dyDescent="0.3">
      <c r="A409" t="s">
        <v>8219</v>
      </c>
      <c r="C409" t="str">
        <f>VLOOKUP(KickStarterData!F409,$A$1:$D$4115,1,FALSE)</f>
        <v>successful</v>
      </c>
      <c r="D409">
        <v>22</v>
      </c>
      <c r="K409" t="s">
        <v>8221</v>
      </c>
      <c r="L409">
        <v>0</v>
      </c>
    </row>
    <row r="410" spans="1:12" x14ac:dyDescent="0.3">
      <c r="A410" t="s">
        <v>8219</v>
      </c>
      <c r="C410" t="str">
        <f>VLOOKUP(KickStarterData!F410,$A$1:$D$4115,1,FALSE)</f>
        <v>successful</v>
      </c>
      <c r="D410">
        <v>38</v>
      </c>
      <c r="K410" t="s">
        <v>8221</v>
      </c>
      <c r="L410">
        <v>5</v>
      </c>
    </row>
    <row r="411" spans="1:12" x14ac:dyDescent="0.3">
      <c r="A411" t="s">
        <v>8219</v>
      </c>
      <c r="C411" t="str">
        <f>VLOOKUP(KickStarterData!F411,$A$1:$D$4115,1,FALSE)</f>
        <v>successful</v>
      </c>
      <c r="D411">
        <v>15</v>
      </c>
      <c r="K411" t="s">
        <v>8221</v>
      </c>
      <c r="L411">
        <v>1</v>
      </c>
    </row>
    <row r="412" spans="1:12" x14ac:dyDescent="0.3">
      <c r="A412" t="s">
        <v>8219</v>
      </c>
      <c r="C412" t="str">
        <f>VLOOKUP(KickStarterData!F412,$A$1:$D$4115,1,FALSE)</f>
        <v>successful</v>
      </c>
      <c r="D412">
        <v>7</v>
      </c>
      <c r="K412" t="s">
        <v>8221</v>
      </c>
      <c r="L412">
        <v>1</v>
      </c>
    </row>
    <row r="413" spans="1:12" x14ac:dyDescent="0.3">
      <c r="A413" t="s">
        <v>8219</v>
      </c>
      <c r="C413" t="str">
        <f>VLOOKUP(KickStarterData!F413,$A$1:$D$4115,1,FALSE)</f>
        <v>successful</v>
      </c>
      <c r="D413">
        <v>241</v>
      </c>
      <c r="K413" t="s">
        <v>8221</v>
      </c>
      <c r="L413">
        <v>2</v>
      </c>
    </row>
    <row r="414" spans="1:12" x14ac:dyDescent="0.3">
      <c r="A414" t="s">
        <v>8219</v>
      </c>
      <c r="C414" t="str">
        <f>VLOOKUP(KickStarterData!F414,$A$1:$D$4115,1,FALSE)</f>
        <v>successful</v>
      </c>
      <c r="D414">
        <v>55</v>
      </c>
      <c r="K414" t="s">
        <v>8221</v>
      </c>
      <c r="L414">
        <v>0</v>
      </c>
    </row>
    <row r="415" spans="1:12" x14ac:dyDescent="0.3">
      <c r="A415" t="s">
        <v>8219</v>
      </c>
      <c r="C415" t="str">
        <f>VLOOKUP(KickStarterData!F415,$A$1:$D$4115,1,FALSE)</f>
        <v>successful</v>
      </c>
      <c r="D415">
        <v>171</v>
      </c>
      <c r="K415" t="s">
        <v>8221</v>
      </c>
      <c r="L415">
        <v>9</v>
      </c>
    </row>
    <row r="416" spans="1:12" x14ac:dyDescent="0.3">
      <c r="A416" t="s">
        <v>8219</v>
      </c>
      <c r="C416" t="str">
        <f>VLOOKUP(KickStarterData!F416,$A$1:$D$4115,1,FALSE)</f>
        <v>successful</v>
      </c>
      <c r="D416">
        <v>208</v>
      </c>
      <c r="K416" t="s">
        <v>8221</v>
      </c>
      <c r="L416">
        <v>4</v>
      </c>
    </row>
    <row r="417" spans="1:12" x14ac:dyDescent="0.3">
      <c r="A417" t="s">
        <v>8219</v>
      </c>
      <c r="C417" t="str">
        <f>VLOOKUP(KickStarterData!F417,$A$1:$D$4115,1,FALSE)</f>
        <v>successful</v>
      </c>
      <c r="D417">
        <v>21</v>
      </c>
      <c r="K417" t="s">
        <v>8221</v>
      </c>
      <c r="L417">
        <v>4</v>
      </c>
    </row>
    <row r="418" spans="1:12" x14ac:dyDescent="0.3">
      <c r="A418" t="s">
        <v>8219</v>
      </c>
      <c r="C418" t="str">
        <f>VLOOKUP(KickStarterData!F418,$A$1:$D$4115,1,FALSE)</f>
        <v>successful</v>
      </c>
      <c r="D418">
        <v>25</v>
      </c>
      <c r="K418" t="s">
        <v>8221</v>
      </c>
      <c r="L418">
        <v>1</v>
      </c>
    </row>
    <row r="419" spans="1:12" x14ac:dyDescent="0.3">
      <c r="A419" t="s">
        <v>8219</v>
      </c>
      <c r="C419" t="str">
        <f>VLOOKUP(KickStarterData!F419,$A$1:$D$4115,1,FALSE)</f>
        <v>successful</v>
      </c>
      <c r="D419">
        <v>52</v>
      </c>
      <c r="K419" t="s">
        <v>8221</v>
      </c>
      <c r="L419">
        <v>1</v>
      </c>
    </row>
    <row r="420" spans="1:12" x14ac:dyDescent="0.3">
      <c r="A420" t="s">
        <v>8219</v>
      </c>
      <c r="C420" t="str">
        <f>VLOOKUP(KickStarterData!F420,$A$1:$D$4115,1,FALSE)</f>
        <v>successful</v>
      </c>
      <c r="D420">
        <v>104</v>
      </c>
      <c r="K420" t="s">
        <v>8221</v>
      </c>
      <c r="L420">
        <v>7</v>
      </c>
    </row>
    <row r="421" spans="1:12" x14ac:dyDescent="0.3">
      <c r="A421" t="s">
        <v>8219</v>
      </c>
      <c r="C421" t="str">
        <f>VLOOKUP(KickStarterData!F421,$A$1:$D$4115,1,FALSE)</f>
        <v>successful</v>
      </c>
      <c r="D421">
        <v>73</v>
      </c>
      <c r="K421" t="s">
        <v>8221</v>
      </c>
      <c r="L421">
        <v>5</v>
      </c>
    </row>
    <row r="422" spans="1:12" x14ac:dyDescent="0.3">
      <c r="A422" t="s">
        <v>8221</v>
      </c>
      <c r="C422" t="str">
        <f>VLOOKUP(KickStarterData!F422,$A$1:$D$4115,1,FALSE)</f>
        <v>failed</v>
      </c>
      <c r="D422">
        <v>3</v>
      </c>
      <c r="K422" t="s">
        <v>8221</v>
      </c>
      <c r="L422">
        <v>1</v>
      </c>
    </row>
    <row r="423" spans="1:12" x14ac:dyDescent="0.3">
      <c r="A423" t="s">
        <v>8221</v>
      </c>
      <c r="C423" t="str">
        <f>VLOOKUP(KickStarterData!F423,$A$1:$D$4115,1,FALSE)</f>
        <v>failed</v>
      </c>
      <c r="D423">
        <v>6</v>
      </c>
      <c r="K423" t="s">
        <v>8221</v>
      </c>
      <c r="L423">
        <v>0</v>
      </c>
    </row>
    <row r="424" spans="1:12" x14ac:dyDescent="0.3">
      <c r="A424" t="s">
        <v>8221</v>
      </c>
      <c r="C424" t="str">
        <f>VLOOKUP(KickStarterData!F424,$A$1:$D$4115,1,FALSE)</f>
        <v>failed</v>
      </c>
      <c r="D424">
        <v>12</v>
      </c>
      <c r="K424" t="s">
        <v>8221</v>
      </c>
      <c r="L424">
        <v>0</v>
      </c>
    </row>
    <row r="425" spans="1:12" x14ac:dyDescent="0.3">
      <c r="A425" t="s">
        <v>8221</v>
      </c>
      <c r="C425" t="str">
        <f>VLOOKUP(KickStarterData!F425,$A$1:$D$4115,1,FALSE)</f>
        <v>failed</v>
      </c>
      <c r="D425">
        <v>13</v>
      </c>
      <c r="K425" t="s">
        <v>8221</v>
      </c>
      <c r="L425">
        <v>1</v>
      </c>
    </row>
    <row r="426" spans="1:12" x14ac:dyDescent="0.3">
      <c r="A426" t="s">
        <v>8221</v>
      </c>
      <c r="C426" t="str">
        <f>VLOOKUP(KickStarterData!F426,$A$1:$D$4115,1,FALSE)</f>
        <v>failed</v>
      </c>
      <c r="D426">
        <v>5</v>
      </c>
      <c r="K426" t="s">
        <v>8221</v>
      </c>
      <c r="L426">
        <v>2</v>
      </c>
    </row>
    <row r="427" spans="1:12" x14ac:dyDescent="0.3">
      <c r="A427" t="s">
        <v>8221</v>
      </c>
      <c r="C427" t="str">
        <f>VLOOKUP(KickStarterData!F427,$A$1:$D$4115,1,FALSE)</f>
        <v>failed</v>
      </c>
      <c r="D427">
        <v>2</v>
      </c>
      <c r="K427" t="s">
        <v>8221</v>
      </c>
      <c r="L427">
        <v>0</v>
      </c>
    </row>
    <row r="428" spans="1:12" x14ac:dyDescent="0.3">
      <c r="A428" t="s">
        <v>8221</v>
      </c>
      <c r="C428" t="str">
        <f>VLOOKUP(KickStarterData!F428,$A$1:$D$4115,1,FALSE)</f>
        <v>failed</v>
      </c>
      <c r="D428">
        <v>8</v>
      </c>
      <c r="K428" t="s">
        <v>8221</v>
      </c>
      <c r="L428">
        <v>4</v>
      </c>
    </row>
    <row r="429" spans="1:12" x14ac:dyDescent="0.3">
      <c r="A429" t="s">
        <v>8221</v>
      </c>
      <c r="C429" t="str">
        <f>VLOOKUP(KickStarterData!F429,$A$1:$D$4115,1,FALSE)</f>
        <v>failed</v>
      </c>
      <c r="D429">
        <v>0</v>
      </c>
      <c r="K429" t="s">
        <v>8221</v>
      </c>
      <c r="L429">
        <v>7</v>
      </c>
    </row>
    <row r="430" spans="1:12" x14ac:dyDescent="0.3">
      <c r="A430" t="s">
        <v>8221</v>
      </c>
      <c r="C430" t="str">
        <f>VLOOKUP(KickStarterData!F430,$A$1:$D$4115,1,FALSE)</f>
        <v>failed</v>
      </c>
      <c r="D430">
        <v>13</v>
      </c>
      <c r="K430" t="s">
        <v>8221</v>
      </c>
      <c r="L430">
        <v>2</v>
      </c>
    </row>
    <row r="431" spans="1:12" x14ac:dyDescent="0.3">
      <c r="A431" t="s">
        <v>8221</v>
      </c>
      <c r="C431" t="str">
        <f>VLOOKUP(KickStarterData!F431,$A$1:$D$4115,1,FALSE)</f>
        <v>failed</v>
      </c>
      <c r="D431">
        <v>0</v>
      </c>
      <c r="K431" t="s">
        <v>8221</v>
      </c>
      <c r="L431">
        <v>1</v>
      </c>
    </row>
    <row r="432" spans="1:12" x14ac:dyDescent="0.3">
      <c r="A432" t="s">
        <v>8221</v>
      </c>
      <c r="C432" t="str">
        <f>VLOOKUP(KickStarterData!F432,$A$1:$D$4115,1,FALSE)</f>
        <v>failed</v>
      </c>
      <c r="D432">
        <v>5</v>
      </c>
      <c r="K432" t="s">
        <v>8221</v>
      </c>
      <c r="L432">
        <v>9</v>
      </c>
    </row>
    <row r="433" spans="1:12" x14ac:dyDescent="0.3">
      <c r="A433" t="s">
        <v>8221</v>
      </c>
      <c r="C433" t="str">
        <f>VLOOKUP(KickStarterData!F433,$A$1:$D$4115,1,FALSE)</f>
        <v>failed</v>
      </c>
      <c r="D433">
        <v>8</v>
      </c>
      <c r="K433" t="s">
        <v>8221</v>
      </c>
      <c r="L433">
        <v>2</v>
      </c>
    </row>
    <row r="434" spans="1:12" x14ac:dyDescent="0.3">
      <c r="A434" t="s">
        <v>8221</v>
      </c>
      <c r="C434" t="str">
        <f>VLOOKUP(KickStarterData!F434,$A$1:$D$4115,1,FALSE)</f>
        <v>failed</v>
      </c>
      <c r="D434">
        <v>8</v>
      </c>
      <c r="K434" t="s">
        <v>8221</v>
      </c>
      <c r="L434">
        <v>1</v>
      </c>
    </row>
    <row r="435" spans="1:12" x14ac:dyDescent="0.3">
      <c r="A435" t="s">
        <v>8221</v>
      </c>
      <c r="C435" t="str">
        <f>VLOOKUP(KickStarterData!F435,$A$1:$D$4115,1,FALSE)</f>
        <v>failed</v>
      </c>
      <c r="D435">
        <v>0</v>
      </c>
      <c r="K435" t="s">
        <v>8221</v>
      </c>
      <c r="L435">
        <v>7</v>
      </c>
    </row>
    <row r="436" spans="1:12" x14ac:dyDescent="0.3">
      <c r="A436" t="s">
        <v>8221</v>
      </c>
      <c r="C436" t="str">
        <f>VLOOKUP(KickStarterData!F436,$A$1:$D$4115,1,FALSE)</f>
        <v>failed</v>
      </c>
      <c r="D436">
        <v>2</v>
      </c>
      <c r="K436" t="s">
        <v>8221</v>
      </c>
      <c r="L436">
        <v>2</v>
      </c>
    </row>
    <row r="437" spans="1:12" x14ac:dyDescent="0.3">
      <c r="A437" t="s">
        <v>8221</v>
      </c>
      <c r="C437" t="str">
        <f>VLOOKUP(KickStarterData!F437,$A$1:$D$4115,1,FALSE)</f>
        <v>failed</v>
      </c>
      <c r="D437">
        <v>3</v>
      </c>
      <c r="K437" t="s">
        <v>8221</v>
      </c>
      <c r="L437">
        <v>8</v>
      </c>
    </row>
    <row r="438" spans="1:12" x14ac:dyDescent="0.3">
      <c r="A438" t="s">
        <v>8221</v>
      </c>
      <c r="C438" t="str">
        <f>VLOOKUP(KickStarterData!F438,$A$1:$D$4115,1,FALSE)</f>
        <v>failed</v>
      </c>
      <c r="D438">
        <v>0</v>
      </c>
      <c r="K438" t="s">
        <v>8221</v>
      </c>
      <c r="L438">
        <v>2</v>
      </c>
    </row>
    <row r="439" spans="1:12" x14ac:dyDescent="0.3">
      <c r="A439" t="s">
        <v>8221</v>
      </c>
      <c r="C439" t="str">
        <f>VLOOKUP(KickStarterData!F439,$A$1:$D$4115,1,FALSE)</f>
        <v>failed</v>
      </c>
      <c r="D439">
        <v>0</v>
      </c>
      <c r="K439" t="s">
        <v>8221</v>
      </c>
      <c r="L439">
        <v>2</v>
      </c>
    </row>
    <row r="440" spans="1:12" x14ac:dyDescent="0.3">
      <c r="A440" t="s">
        <v>8221</v>
      </c>
      <c r="C440" t="str">
        <f>VLOOKUP(KickStarterData!F440,$A$1:$D$4115,1,FALSE)</f>
        <v>failed</v>
      </c>
      <c r="D440">
        <v>11</v>
      </c>
      <c r="K440" t="s">
        <v>8221</v>
      </c>
      <c r="L440">
        <v>7</v>
      </c>
    </row>
    <row r="441" spans="1:12" x14ac:dyDescent="0.3">
      <c r="A441" t="s">
        <v>8221</v>
      </c>
      <c r="C441" t="str">
        <f>VLOOKUP(KickStarterData!F441,$A$1:$D$4115,1,FALSE)</f>
        <v>failed</v>
      </c>
      <c r="D441">
        <v>0</v>
      </c>
      <c r="K441" t="s">
        <v>8221</v>
      </c>
      <c r="L441">
        <v>2</v>
      </c>
    </row>
    <row r="442" spans="1:12" x14ac:dyDescent="0.3">
      <c r="A442" t="s">
        <v>8221</v>
      </c>
      <c r="C442" t="str">
        <f>VLOOKUP(KickStarterData!F442,$A$1:$D$4115,1,FALSE)</f>
        <v>failed</v>
      </c>
      <c r="D442">
        <v>1</v>
      </c>
      <c r="K442" t="s">
        <v>8220</v>
      </c>
      <c r="L442">
        <v>1</v>
      </c>
    </row>
    <row r="443" spans="1:12" x14ac:dyDescent="0.3">
      <c r="A443" t="s">
        <v>8221</v>
      </c>
      <c r="C443" t="str">
        <f>VLOOKUP(KickStarterData!F443,$A$1:$D$4115,1,FALSE)</f>
        <v>failed</v>
      </c>
      <c r="D443">
        <v>0</v>
      </c>
      <c r="K443" t="s">
        <v>8220</v>
      </c>
      <c r="L443">
        <v>6</v>
      </c>
    </row>
    <row r="444" spans="1:12" x14ac:dyDescent="0.3">
      <c r="A444" t="s">
        <v>8221</v>
      </c>
      <c r="C444" t="str">
        <f>VLOOKUP(KickStarterData!F444,$A$1:$D$4115,1,FALSE)</f>
        <v>failed</v>
      </c>
      <c r="D444">
        <v>17</v>
      </c>
      <c r="K444" t="s">
        <v>8220</v>
      </c>
      <c r="L444">
        <v>0</v>
      </c>
    </row>
    <row r="445" spans="1:12" x14ac:dyDescent="0.3">
      <c r="A445" t="s">
        <v>8221</v>
      </c>
      <c r="C445" t="str">
        <f>VLOOKUP(KickStarterData!F445,$A$1:$D$4115,1,FALSE)</f>
        <v>failed</v>
      </c>
      <c r="D445">
        <v>2</v>
      </c>
      <c r="K445" t="s">
        <v>8220</v>
      </c>
      <c r="L445">
        <v>13</v>
      </c>
    </row>
    <row r="446" spans="1:12" x14ac:dyDescent="0.3">
      <c r="A446" t="s">
        <v>8221</v>
      </c>
      <c r="C446" t="str">
        <f>VLOOKUP(KickStarterData!F446,$A$1:$D$4115,1,FALSE)</f>
        <v>failed</v>
      </c>
      <c r="D446">
        <v>1</v>
      </c>
      <c r="K446" t="s">
        <v>8220</v>
      </c>
      <c r="L446">
        <v>0</v>
      </c>
    </row>
    <row r="447" spans="1:12" x14ac:dyDescent="0.3">
      <c r="A447" t="s">
        <v>8221</v>
      </c>
      <c r="C447" t="str">
        <f>VLOOKUP(KickStarterData!F447,$A$1:$D$4115,1,FALSE)</f>
        <v>failed</v>
      </c>
      <c r="D447">
        <v>2</v>
      </c>
      <c r="K447" t="s">
        <v>8220</v>
      </c>
      <c r="L447">
        <v>8</v>
      </c>
    </row>
    <row r="448" spans="1:12" x14ac:dyDescent="0.3">
      <c r="A448" t="s">
        <v>8221</v>
      </c>
      <c r="C448" t="str">
        <f>VLOOKUP(KickStarterData!F448,$A$1:$D$4115,1,FALSE)</f>
        <v>failed</v>
      </c>
      <c r="D448">
        <v>16</v>
      </c>
      <c r="K448" t="s">
        <v>8220</v>
      </c>
      <c r="L448">
        <v>1</v>
      </c>
    </row>
    <row r="449" spans="1:12" x14ac:dyDescent="0.3">
      <c r="A449" t="s">
        <v>8221</v>
      </c>
      <c r="C449" t="str">
        <f>VLOOKUP(KickStarterData!F449,$A$1:$D$4115,1,FALSE)</f>
        <v>failed</v>
      </c>
      <c r="D449">
        <v>1</v>
      </c>
      <c r="K449" t="s">
        <v>8220</v>
      </c>
      <c r="L449">
        <v>0</v>
      </c>
    </row>
    <row r="450" spans="1:12" x14ac:dyDescent="0.3">
      <c r="A450" t="s">
        <v>8221</v>
      </c>
      <c r="C450" t="str">
        <f>VLOOKUP(KickStarterData!F450,$A$1:$D$4115,1,FALSE)</f>
        <v>failed</v>
      </c>
      <c r="D450">
        <v>4</v>
      </c>
      <c r="K450" t="s">
        <v>8220</v>
      </c>
      <c r="L450">
        <v>5</v>
      </c>
    </row>
    <row r="451" spans="1:12" x14ac:dyDescent="0.3">
      <c r="A451" t="s">
        <v>8221</v>
      </c>
      <c r="C451" t="str">
        <f>VLOOKUP(KickStarterData!F451,$A$1:$D$4115,1,FALSE)</f>
        <v>failed</v>
      </c>
      <c r="D451">
        <v>5</v>
      </c>
      <c r="K451" t="s">
        <v>8220</v>
      </c>
      <c r="L451">
        <v>1</v>
      </c>
    </row>
    <row r="452" spans="1:12" x14ac:dyDescent="0.3">
      <c r="A452" t="s">
        <v>8221</v>
      </c>
      <c r="C452" t="str">
        <f>VLOOKUP(KickStarterData!F452,$A$1:$D$4115,1,FALSE)</f>
        <v>failed</v>
      </c>
      <c r="D452">
        <v>7</v>
      </c>
      <c r="K452" t="s">
        <v>8220</v>
      </c>
      <c r="L452">
        <v>0</v>
      </c>
    </row>
    <row r="453" spans="1:12" x14ac:dyDescent="0.3">
      <c r="A453" t="s">
        <v>8221</v>
      </c>
      <c r="C453" t="str">
        <f>VLOOKUP(KickStarterData!F453,$A$1:$D$4115,1,FALSE)</f>
        <v>failed</v>
      </c>
      <c r="D453">
        <v>0</v>
      </c>
      <c r="K453" t="s">
        <v>8220</v>
      </c>
      <c r="L453">
        <v>0</v>
      </c>
    </row>
    <row r="454" spans="1:12" x14ac:dyDescent="0.3">
      <c r="A454" t="s">
        <v>8221</v>
      </c>
      <c r="C454" t="str">
        <f>VLOOKUP(KickStarterData!F454,$A$1:$D$4115,1,FALSE)</f>
        <v>failed</v>
      </c>
      <c r="D454">
        <v>12</v>
      </c>
      <c r="K454" t="s">
        <v>8220</v>
      </c>
      <c r="L454">
        <v>0</v>
      </c>
    </row>
    <row r="455" spans="1:12" x14ac:dyDescent="0.3">
      <c r="A455" t="s">
        <v>8221</v>
      </c>
      <c r="C455" t="str">
        <f>VLOOKUP(KickStarterData!F455,$A$1:$D$4115,1,FALSE)</f>
        <v>failed</v>
      </c>
      <c r="D455">
        <v>2</v>
      </c>
      <c r="K455" t="s">
        <v>8220</v>
      </c>
      <c r="L455">
        <v>121</v>
      </c>
    </row>
    <row r="456" spans="1:12" x14ac:dyDescent="0.3">
      <c r="A456" t="s">
        <v>8221</v>
      </c>
      <c r="C456" t="str">
        <f>VLOOKUP(KickStarterData!F456,$A$1:$D$4115,1,FALSE)</f>
        <v>failed</v>
      </c>
      <c r="D456">
        <v>5</v>
      </c>
      <c r="K456" t="s">
        <v>8220</v>
      </c>
      <c r="L456">
        <v>0</v>
      </c>
    </row>
    <row r="457" spans="1:12" x14ac:dyDescent="0.3">
      <c r="A457" t="s">
        <v>8221</v>
      </c>
      <c r="C457" t="str">
        <f>VLOOKUP(KickStarterData!F457,$A$1:$D$4115,1,FALSE)</f>
        <v>failed</v>
      </c>
      <c r="D457">
        <v>2</v>
      </c>
      <c r="K457" t="s">
        <v>8220</v>
      </c>
      <c r="L457">
        <v>0</v>
      </c>
    </row>
    <row r="458" spans="1:12" x14ac:dyDescent="0.3">
      <c r="A458" t="s">
        <v>8221</v>
      </c>
      <c r="C458" t="str">
        <f>VLOOKUP(KickStarterData!F458,$A$1:$D$4115,1,FALSE)</f>
        <v>failed</v>
      </c>
      <c r="D458">
        <v>3</v>
      </c>
      <c r="K458" t="s">
        <v>8220</v>
      </c>
      <c r="L458">
        <v>0</v>
      </c>
    </row>
    <row r="459" spans="1:12" x14ac:dyDescent="0.3">
      <c r="A459" t="s">
        <v>8221</v>
      </c>
      <c r="C459" t="str">
        <f>VLOOKUP(KickStarterData!F459,$A$1:$D$4115,1,FALSE)</f>
        <v>failed</v>
      </c>
      <c r="D459">
        <v>0</v>
      </c>
      <c r="K459" t="s">
        <v>8220</v>
      </c>
      <c r="L459">
        <v>3</v>
      </c>
    </row>
    <row r="460" spans="1:12" x14ac:dyDescent="0.3">
      <c r="A460" t="s">
        <v>8221</v>
      </c>
      <c r="C460" t="str">
        <f>VLOOKUP(KickStarterData!F460,$A$1:$D$4115,1,FALSE)</f>
        <v>failed</v>
      </c>
      <c r="D460">
        <v>49</v>
      </c>
      <c r="K460" t="s">
        <v>8220</v>
      </c>
      <c r="L460">
        <v>0</v>
      </c>
    </row>
    <row r="461" spans="1:12" x14ac:dyDescent="0.3">
      <c r="A461" t="s">
        <v>8221</v>
      </c>
      <c r="C461" t="str">
        <f>VLOOKUP(KickStarterData!F461,$A$1:$D$4115,1,FALSE)</f>
        <v>failed</v>
      </c>
      <c r="D461">
        <v>1</v>
      </c>
      <c r="K461" t="s">
        <v>8220</v>
      </c>
      <c r="L461">
        <v>1</v>
      </c>
    </row>
    <row r="462" spans="1:12" x14ac:dyDescent="0.3">
      <c r="A462" t="s">
        <v>8221</v>
      </c>
      <c r="C462" t="str">
        <f>VLOOKUP(KickStarterData!F462,$A$1:$D$4115,1,FALSE)</f>
        <v>failed</v>
      </c>
      <c r="D462">
        <v>2</v>
      </c>
      <c r="K462" t="s">
        <v>8220</v>
      </c>
      <c r="L462">
        <v>1</v>
      </c>
    </row>
    <row r="463" spans="1:12" x14ac:dyDescent="0.3">
      <c r="A463" t="s">
        <v>8221</v>
      </c>
      <c r="C463" t="str">
        <f>VLOOKUP(KickStarterData!F463,$A$1:$D$4115,1,FALSE)</f>
        <v>failed</v>
      </c>
      <c r="D463">
        <v>0</v>
      </c>
      <c r="K463" t="s">
        <v>8220</v>
      </c>
      <c r="L463">
        <v>3</v>
      </c>
    </row>
    <row r="464" spans="1:12" x14ac:dyDescent="0.3">
      <c r="A464" t="s">
        <v>8221</v>
      </c>
      <c r="C464" t="str">
        <f>VLOOKUP(KickStarterData!F464,$A$1:$D$4115,1,FALSE)</f>
        <v>failed</v>
      </c>
      <c r="D464">
        <v>0</v>
      </c>
      <c r="K464" t="s">
        <v>8220</v>
      </c>
      <c r="L464">
        <v>9</v>
      </c>
    </row>
    <row r="465" spans="1:12" x14ac:dyDescent="0.3">
      <c r="A465" t="s">
        <v>8221</v>
      </c>
      <c r="C465" t="str">
        <f>VLOOKUP(KickStarterData!F465,$A$1:$D$4115,1,FALSE)</f>
        <v>failed</v>
      </c>
      <c r="D465">
        <v>11</v>
      </c>
      <c r="K465" t="s">
        <v>8220</v>
      </c>
      <c r="L465">
        <v>0</v>
      </c>
    </row>
    <row r="466" spans="1:12" x14ac:dyDescent="0.3">
      <c r="A466" t="s">
        <v>8221</v>
      </c>
      <c r="C466" t="str">
        <f>VLOOKUP(KickStarterData!F466,$A$1:$D$4115,1,FALSE)</f>
        <v>failed</v>
      </c>
      <c r="D466">
        <v>1</v>
      </c>
      <c r="K466" t="s">
        <v>8220</v>
      </c>
      <c r="L466">
        <v>0</v>
      </c>
    </row>
    <row r="467" spans="1:12" x14ac:dyDescent="0.3">
      <c r="A467" t="s">
        <v>8221</v>
      </c>
      <c r="C467" t="str">
        <f>VLOOKUP(KickStarterData!F467,$A$1:$D$4115,1,FALSE)</f>
        <v>failed</v>
      </c>
      <c r="D467">
        <v>8</v>
      </c>
      <c r="K467" t="s">
        <v>8220</v>
      </c>
      <c r="L467">
        <v>0</v>
      </c>
    </row>
    <row r="468" spans="1:12" x14ac:dyDescent="0.3">
      <c r="A468" t="s">
        <v>8221</v>
      </c>
      <c r="C468" t="str">
        <f>VLOOKUP(KickStarterData!F468,$A$1:$D$4115,1,FALSE)</f>
        <v>failed</v>
      </c>
      <c r="D468">
        <v>5</v>
      </c>
      <c r="K468" t="s">
        <v>8220</v>
      </c>
      <c r="L468">
        <v>39</v>
      </c>
    </row>
    <row r="469" spans="1:12" x14ac:dyDescent="0.3">
      <c r="A469" t="s">
        <v>8221</v>
      </c>
      <c r="C469" t="str">
        <f>VLOOKUP(KickStarterData!F469,$A$1:$D$4115,1,FALSE)</f>
        <v>failed</v>
      </c>
      <c r="D469">
        <v>39</v>
      </c>
      <c r="K469" t="s">
        <v>8220</v>
      </c>
      <c r="L469">
        <v>1</v>
      </c>
    </row>
    <row r="470" spans="1:12" x14ac:dyDescent="0.3">
      <c r="A470" t="s">
        <v>8221</v>
      </c>
      <c r="C470" t="str">
        <f>VLOOKUP(KickStarterData!F470,$A$1:$D$4115,1,FALSE)</f>
        <v>failed</v>
      </c>
      <c r="D470">
        <v>0</v>
      </c>
      <c r="K470" t="s">
        <v>8220</v>
      </c>
      <c r="L470">
        <v>0</v>
      </c>
    </row>
    <row r="471" spans="1:12" x14ac:dyDescent="0.3">
      <c r="A471" t="s">
        <v>8221</v>
      </c>
      <c r="C471" t="str">
        <f>VLOOKUP(KickStarterData!F471,$A$1:$D$4115,1,FALSE)</f>
        <v>failed</v>
      </c>
      <c r="D471">
        <v>0</v>
      </c>
      <c r="K471" t="s">
        <v>8220</v>
      </c>
      <c r="L471">
        <v>3</v>
      </c>
    </row>
    <row r="472" spans="1:12" x14ac:dyDescent="0.3">
      <c r="A472" t="s">
        <v>8221</v>
      </c>
      <c r="C472" t="str">
        <f>VLOOKUP(KickStarterData!F472,$A$1:$D$4115,1,FALSE)</f>
        <v>failed</v>
      </c>
      <c r="D472">
        <v>2</v>
      </c>
      <c r="K472" t="s">
        <v>8220</v>
      </c>
      <c r="L472">
        <v>1</v>
      </c>
    </row>
    <row r="473" spans="1:12" x14ac:dyDescent="0.3">
      <c r="A473" t="s">
        <v>8221</v>
      </c>
      <c r="C473" t="str">
        <f>VLOOKUP(KickStarterData!F473,$A$1:$D$4115,1,FALSE)</f>
        <v>failed</v>
      </c>
      <c r="D473">
        <v>170</v>
      </c>
      <c r="K473" t="s">
        <v>8220</v>
      </c>
      <c r="L473">
        <v>9</v>
      </c>
    </row>
    <row r="474" spans="1:12" x14ac:dyDescent="0.3">
      <c r="A474" t="s">
        <v>8221</v>
      </c>
      <c r="C474" t="str">
        <f>VLOOKUP(KickStarterData!F474,$A$1:$D$4115,1,FALSE)</f>
        <v>failed</v>
      </c>
      <c r="D474">
        <v>5</v>
      </c>
      <c r="K474" t="s">
        <v>8220</v>
      </c>
      <c r="L474">
        <v>0</v>
      </c>
    </row>
    <row r="475" spans="1:12" x14ac:dyDescent="0.3">
      <c r="A475" t="s">
        <v>8221</v>
      </c>
      <c r="C475" t="str">
        <f>VLOOKUP(KickStarterData!F475,$A$1:$D$4115,1,FALSE)</f>
        <v>failed</v>
      </c>
      <c r="D475">
        <v>14</v>
      </c>
      <c r="K475" t="s">
        <v>8220</v>
      </c>
      <c r="L475">
        <v>25</v>
      </c>
    </row>
    <row r="476" spans="1:12" x14ac:dyDescent="0.3">
      <c r="A476" t="s">
        <v>8221</v>
      </c>
      <c r="C476" t="str">
        <f>VLOOKUP(KickStarterData!F476,$A$1:$D$4115,1,FALSE)</f>
        <v>failed</v>
      </c>
      <c r="D476">
        <v>1</v>
      </c>
      <c r="K476" t="s">
        <v>8220</v>
      </c>
      <c r="L476">
        <v>1</v>
      </c>
    </row>
    <row r="477" spans="1:12" x14ac:dyDescent="0.3">
      <c r="A477" t="s">
        <v>8221</v>
      </c>
      <c r="C477" t="str">
        <f>VLOOKUP(KickStarterData!F477,$A$1:$D$4115,1,FALSE)</f>
        <v>failed</v>
      </c>
      <c r="D477">
        <v>0</v>
      </c>
      <c r="K477" t="s">
        <v>8220</v>
      </c>
      <c r="L477">
        <v>1</v>
      </c>
    </row>
    <row r="478" spans="1:12" x14ac:dyDescent="0.3">
      <c r="A478" t="s">
        <v>8221</v>
      </c>
      <c r="C478" t="str">
        <f>VLOOKUP(KickStarterData!F478,$A$1:$D$4115,1,FALSE)</f>
        <v>failed</v>
      </c>
      <c r="D478">
        <v>124</v>
      </c>
      <c r="K478" t="s">
        <v>8220</v>
      </c>
      <c r="L478">
        <v>1</v>
      </c>
    </row>
    <row r="479" spans="1:12" x14ac:dyDescent="0.3">
      <c r="A479" t="s">
        <v>8221</v>
      </c>
      <c r="C479" t="str">
        <f>VLOOKUP(KickStarterData!F479,$A$1:$D$4115,1,FALSE)</f>
        <v>failed</v>
      </c>
      <c r="D479">
        <v>0</v>
      </c>
      <c r="K479" t="s">
        <v>8220</v>
      </c>
      <c r="L479">
        <v>0</v>
      </c>
    </row>
    <row r="480" spans="1:12" x14ac:dyDescent="0.3">
      <c r="A480" t="s">
        <v>8221</v>
      </c>
      <c r="C480" t="str">
        <f>VLOOKUP(KickStarterData!F480,$A$1:$D$4115,1,FALSE)</f>
        <v>failed</v>
      </c>
      <c r="D480">
        <v>0</v>
      </c>
      <c r="K480" t="s">
        <v>8220</v>
      </c>
      <c r="L480">
        <v>6</v>
      </c>
    </row>
    <row r="481" spans="1:12" x14ac:dyDescent="0.3">
      <c r="A481" t="s">
        <v>8221</v>
      </c>
      <c r="C481" t="str">
        <f>VLOOKUP(KickStarterData!F481,$A$1:$D$4115,1,FALSE)</f>
        <v>failed</v>
      </c>
      <c r="D481">
        <v>55</v>
      </c>
      <c r="K481" t="s">
        <v>8220</v>
      </c>
      <c r="L481">
        <v>1</v>
      </c>
    </row>
    <row r="482" spans="1:12" x14ac:dyDescent="0.3">
      <c r="A482" t="s">
        <v>8221</v>
      </c>
      <c r="C482" t="str">
        <f>VLOOKUP(KickStarterData!F482,$A$1:$D$4115,1,FALSE)</f>
        <v>failed</v>
      </c>
      <c r="D482">
        <v>140</v>
      </c>
      <c r="K482" t="s">
        <v>8219</v>
      </c>
      <c r="L482">
        <v>2</v>
      </c>
    </row>
    <row r="483" spans="1:12" x14ac:dyDescent="0.3">
      <c r="A483" t="s">
        <v>8221</v>
      </c>
      <c r="C483" t="str">
        <f>VLOOKUP(KickStarterData!F483,$A$1:$D$4115,1,FALSE)</f>
        <v>failed</v>
      </c>
      <c r="D483">
        <v>21</v>
      </c>
      <c r="K483" t="s">
        <v>8219</v>
      </c>
      <c r="L483">
        <v>315</v>
      </c>
    </row>
    <row r="484" spans="1:12" x14ac:dyDescent="0.3">
      <c r="A484" t="s">
        <v>8221</v>
      </c>
      <c r="C484" t="str">
        <f>VLOOKUP(KickStarterData!F484,$A$1:$D$4115,1,FALSE)</f>
        <v>failed</v>
      </c>
      <c r="D484">
        <v>1</v>
      </c>
      <c r="K484" t="s">
        <v>8219</v>
      </c>
      <c r="L484">
        <v>2174</v>
      </c>
    </row>
    <row r="485" spans="1:12" x14ac:dyDescent="0.3">
      <c r="A485" t="s">
        <v>8221</v>
      </c>
      <c r="C485" t="str">
        <f>VLOOKUP(KickStarterData!F485,$A$1:$D$4115,1,FALSE)</f>
        <v>failed</v>
      </c>
      <c r="D485">
        <v>147</v>
      </c>
      <c r="K485" t="s">
        <v>8219</v>
      </c>
      <c r="L485">
        <v>152</v>
      </c>
    </row>
    <row r="486" spans="1:12" x14ac:dyDescent="0.3">
      <c r="A486" t="s">
        <v>8221</v>
      </c>
      <c r="C486" t="str">
        <f>VLOOKUP(KickStarterData!F486,$A$1:$D$4115,1,FALSE)</f>
        <v>failed</v>
      </c>
      <c r="D486">
        <v>11</v>
      </c>
      <c r="K486" t="s">
        <v>8219</v>
      </c>
      <c r="L486">
        <v>1021</v>
      </c>
    </row>
    <row r="487" spans="1:12" x14ac:dyDescent="0.3">
      <c r="A487" t="s">
        <v>8221</v>
      </c>
      <c r="C487" t="str">
        <f>VLOOKUP(KickStarterData!F487,$A$1:$D$4115,1,FALSE)</f>
        <v>failed</v>
      </c>
      <c r="D487">
        <v>125</v>
      </c>
      <c r="K487" t="s">
        <v>8219</v>
      </c>
      <c r="L487">
        <v>237</v>
      </c>
    </row>
    <row r="488" spans="1:12" x14ac:dyDescent="0.3">
      <c r="A488" t="s">
        <v>8221</v>
      </c>
      <c r="C488" t="str">
        <f>VLOOKUP(KickStarterData!F488,$A$1:$D$4115,1,FALSE)</f>
        <v>failed</v>
      </c>
      <c r="D488">
        <v>1</v>
      </c>
      <c r="K488" t="s">
        <v>8219</v>
      </c>
      <c r="L488">
        <v>27</v>
      </c>
    </row>
    <row r="489" spans="1:12" x14ac:dyDescent="0.3">
      <c r="A489" t="s">
        <v>8221</v>
      </c>
      <c r="C489" t="str">
        <f>VLOOKUP(KickStarterData!F489,$A$1:$D$4115,1,FALSE)</f>
        <v>failed</v>
      </c>
      <c r="D489">
        <v>0</v>
      </c>
      <c r="K489" t="s">
        <v>8219</v>
      </c>
      <c r="L489">
        <v>17</v>
      </c>
    </row>
    <row r="490" spans="1:12" x14ac:dyDescent="0.3">
      <c r="A490" t="s">
        <v>8221</v>
      </c>
      <c r="C490" t="str">
        <f>VLOOKUP(KickStarterData!F490,$A$1:$D$4115,1,FALSE)</f>
        <v>failed</v>
      </c>
      <c r="D490">
        <v>0</v>
      </c>
      <c r="K490" t="s">
        <v>8219</v>
      </c>
      <c r="L490">
        <v>27</v>
      </c>
    </row>
    <row r="491" spans="1:12" x14ac:dyDescent="0.3">
      <c r="A491" t="s">
        <v>8221</v>
      </c>
      <c r="C491" t="str">
        <f>VLOOKUP(KickStarterData!F491,$A$1:$D$4115,1,FALSE)</f>
        <v>failed</v>
      </c>
      <c r="D491">
        <v>3</v>
      </c>
      <c r="K491" t="s">
        <v>8219</v>
      </c>
      <c r="L491">
        <v>82</v>
      </c>
    </row>
    <row r="492" spans="1:12" x14ac:dyDescent="0.3">
      <c r="A492" t="s">
        <v>8221</v>
      </c>
      <c r="C492" t="str">
        <f>VLOOKUP(KickStarterData!F492,$A$1:$D$4115,1,FALSE)</f>
        <v>failed</v>
      </c>
      <c r="D492">
        <v>0</v>
      </c>
      <c r="K492" t="s">
        <v>8219</v>
      </c>
      <c r="L492">
        <v>48</v>
      </c>
    </row>
    <row r="493" spans="1:12" x14ac:dyDescent="0.3">
      <c r="A493" t="s">
        <v>8221</v>
      </c>
      <c r="C493" t="str">
        <f>VLOOKUP(KickStarterData!F493,$A$1:$D$4115,1,FALSE)</f>
        <v>failed</v>
      </c>
      <c r="D493">
        <v>0</v>
      </c>
      <c r="K493" t="s">
        <v>8219</v>
      </c>
      <c r="L493">
        <v>105</v>
      </c>
    </row>
    <row r="494" spans="1:12" x14ac:dyDescent="0.3">
      <c r="A494" t="s">
        <v>8221</v>
      </c>
      <c r="C494" t="str">
        <f>VLOOKUP(KickStarterData!F494,$A$1:$D$4115,1,FALSE)</f>
        <v>failed</v>
      </c>
      <c r="D494">
        <v>0</v>
      </c>
      <c r="K494" t="s">
        <v>8219</v>
      </c>
      <c r="L494">
        <v>28</v>
      </c>
    </row>
    <row r="495" spans="1:12" x14ac:dyDescent="0.3">
      <c r="A495" t="s">
        <v>8221</v>
      </c>
      <c r="C495" t="str">
        <f>VLOOKUP(KickStarterData!F495,$A$1:$D$4115,1,FALSE)</f>
        <v>failed</v>
      </c>
      <c r="D495">
        <v>0</v>
      </c>
      <c r="K495" t="s">
        <v>8219</v>
      </c>
      <c r="L495">
        <v>1107</v>
      </c>
    </row>
    <row r="496" spans="1:12" x14ac:dyDescent="0.3">
      <c r="A496" t="s">
        <v>8221</v>
      </c>
      <c r="C496" t="str">
        <f>VLOOKUP(KickStarterData!F496,$A$1:$D$4115,1,FALSE)</f>
        <v>failed</v>
      </c>
      <c r="D496">
        <v>3</v>
      </c>
      <c r="K496" t="s">
        <v>8219</v>
      </c>
      <c r="L496">
        <v>1013</v>
      </c>
    </row>
    <row r="497" spans="1:12" x14ac:dyDescent="0.3">
      <c r="A497" t="s">
        <v>8221</v>
      </c>
      <c r="C497" t="str">
        <f>VLOOKUP(KickStarterData!F497,$A$1:$D$4115,1,FALSE)</f>
        <v>failed</v>
      </c>
      <c r="D497">
        <v>0</v>
      </c>
      <c r="K497" t="s">
        <v>8219</v>
      </c>
      <c r="L497">
        <v>274</v>
      </c>
    </row>
    <row r="498" spans="1:12" x14ac:dyDescent="0.3">
      <c r="A498" t="s">
        <v>8221</v>
      </c>
      <c r="C498" t="str">
        <f>VLOOKUP(KickStarterData!F498,$A$1:$D$4115,1,FALSE)</f>
        <v>failed</v>
      </c>
      <c r="D498">
        <v>1</v>
      </c>
      <c r="K498" t="s">
        <v>8219</v>
      </c>
      <c r="L498">
        <v>87</v>
      </c>
    </row>
    <row r="499" spans="1:12" x14ac:dyDescent="0.3">
      <c r="A499" t="s">
        <v>8221</v>
      </c>
      <c r="C499" t="str">
        <f>VLOOKUP(KickStarterData!F499,$A$1:$D$4115,1,FALSE)</f>
        <v>failed</v>
      </c>
      <c r="D499">
        <v>3</v>
      </c>
      <c r="K499" t="s">
        <v>8219</v>
      </c>
      <c r="L499">
        <v>99</v>
      </c>
    </row>
    <row r="500" spans="1:12" x14ac:dyDescent="0.3">
      <c r="A500" t="s">
        <v>8221</v>
      </c>
      <c r="C500" t="str">
        <f>VLOOKUP(KickStarterData!F500,$A$1:$D$4115,1,FALSE)</f>
        <v>failed</v>
      </c>
      <c r="D500">
        <v>22</v>
      </c>
      <c r="K500" t="s">
        <v>8219</v>
      </c>
      <c r="L500">
        <v>276</v>
      </c>
    </row>
    <row r="501" spans="1:12" x14ac:dyDescent="0.3">
      <c r="A501" t="s">
        <v>8221</v>
      </c>
      <c r="C501" t="str">
        <f>VLOOKUP(KickStarterData!F501,$A$1:$D$4115,1,FALSE)</f>
        <v>failed</v>
      </c>
      <c r="D501">
        <v>26</v>
      </c>
      <c r="K501" t="s">
        <v>8219</v>
      </c>
      <c r="L501">
        <v>21</v>
      </c>
    </row>
    <row r="502" spans="1:12" x14ac:dyDescent="0.3">
      <c r="A502" t="s">
        <v>8221</v>
      </c>
      <c r="C502" t="str">
        <f>VLOOKUP(KickStarterData!F502,$A$1:$D$4115,1,FALSE)</f>
        <v>failed</v>
      </c>
      <c r="D502">
        <v>4</v>
      </c>
      <c r="K502" t="s">
        <v>8221</v>
      </c>
      <c r="L502">
        <v>18</v>
      </c>
    </row>
    <row r="503" spans="1:12" x14ac:dyDescent="0.3">
      <c r="A503" t="s">
        <v>8221</v>
      </c>
      <c r="C503" t="str">
        <f>VLOOKUP(KickStarterData!F503,$A$1:$D$4115,1,FALSE)</f>
        <v>failed</v>
      </c>
      <c r="D503">
        <v>0</v>
      </c>
      <c r="K503" t="s">
        <v>8221</v>
      </c>
      <c r="L503">
        <v>9</v>
      </c>
    </row>
    <row r="504" spans="1:12" x14ac:dyDescent="0.3">
      <c r="A504" t="s">
        <v>8221</v>
      </c>
      <c r="C504" t="str">
        <f>VLOOKUP(KickStarterData!F504,$A$1:$D$4115,1,FALSE)</f>
        <v>failed</v>
      </c>
      <c r="D504">
        <v>4</v>
      </c>
      <c r="K504" t="s">
        <v>8221</v>
      </c>
      <c r="L504">
        <v>4</v>
      </c>
    </row>
    <row r="505" spans="1:12" x14ac:dyDescent="0.3">
      <c r="A505" t="s">
        <v>8221</v>
      </c>
      <c r="C505" t="str">
        <f>VLOOKUP(KickStarterData!F505,$A$1:$D$4115,1,FALSE)</f>
        <v>failed</v>
      </c>
      <c r="D505">
        <v>9</v>
      </c>
      <c r="K505" t="s">
        <v>8221</v>
      </c>
      <c r="L505">
        <v>7</v>
      </c>
    </row>
    <row r="506" spans="1:12" x14ac:dyDescent="0.3">
      <c r="A506" t="s">
        <v>8221</v>
      </c>
      <c r="C506" t="str">
        <f>VLOOKUP(KickStarterData!F506,$A$1:$D$4115,1,FALSE)</f>
        <v>failed</v>
      </c>
      <c r="D506">
        <v>5</v>
      </c>
      <c r="K506" t="s">
        <v>8221</v>
      </c>
      <c r="L506">
        <v>29</v>
      </c>
    </row>
    <row r="507" spans="1:12" x14ac:dyDescent="0.3">
      <c r="A507" t="s">
        <v>8221</v>
      </c>
      <c r="C507" t="str">
        <f>VLOOKUP(KickStarterData!F507,$A$1:$D$4115,1,FALSE)</f>
        <v>failed</v>
      </c>
      <c r="D507">
        <v>14</v>
      </c>
      <c r="K507" t="s">
        <v>8221</v>
      </c>
      <c r="L507">
        <v>12</v>
      </c>
    </row>
    <row r="508" spans="1:12" x14ac:dyDescent="0.3">
      <c r="A508" t="s">
        <v>8221</v>
      </c>
      <c r="C508" t="str">
        <f>VLOOKUP(KickStarterData!F508,$A$1:$D$4115,1,FALSE)</f>
        <v>failed</v>
      </c>
      <c r="D508">
        <v>1</v>
      </c>
      <c r="K508" t="s">
        <v>8221</v>
      </c>
      <c r="L508">
        <v>4</v>
      </c>
    </row>
    <row r="509" spans="1:12" x14ac:dyDescent="0.3">
      <c r="A509" t="s">
        <v>8221</v>
      </c>
      <c r="C509" t="str">
        <f>VLOOKUP(KickStarterData!F509,$A$1:$D$4115,1,FALSE)</f>
        <v>failed</v>
      </c>
      <c r="D509">
        <v>10</v>
      </c>
      <c r="K509" t="s">
        <v>8221</v>
      </c>
      <c r="L509">
        <v>28</v>
      </c>
    </row>
    <row r="510" spans="1:12" x14ac:dyDescent="0.3">
      <c r="A510" t="s">
        <v>8221</v>
      </c>
      <c r="C510" t="str">
        <f>VLOOKUP(KickStarterData!F510,$A$1:$D$4115,1,FALSE)</f>
        <v>failed</v>
      </c>
      <c r="D510">
        <v>3</v>
      </c>
      <c r="K510" t="s">
        <v>8221</v>
      </c>
      <c r="L510">
        <v>25</v>
      </c>
    </row>
    <row r="511" spans="1:12" x14ac:dyDescent="0.3">
      <c r="A511" t="s">
        <v>8221</v>
      </c>
      <c r="C511" t="str">
        <f>VLOOKUP(KickStarterData!F511,$A$1:$D$4115,1,FALSE)</f>
        <v>failed</v>
      </c>
      <c r="D511">
        <v>1</v>
      </c>
      <c r="K511" t="s">
        <v>8221</v>
      </c>
      <c r="L511">
        <v>28</v>
      </c>
    </row>
    <row r="512" spans="1:12" x14ac:dyDescent="0.3">
      <c r="A512" t="s">
        <v>8221</v>
      </c>
      <c r="C512" t="str">
        <f>VLOOKUP(KickStarterData!F512,$A$1:$D$4115,1,FALSE)</f>
        <v>failed</v>
      </c>
      <c r="D512">
        <v>0</v>
      </c>
      <c r="K512" t="s">
        <v>8221</v>
      </c>
      <c r="L512">
        <v>310</v>
      </c>
    </row>
    <row r="513" spans="1:12" x14ac:dyDescent="0.3">
      <c r="A513" t="s">
        <v>8221</v>
      </c>
      <c r="C513" t="str">
        <f>VLOOKUP(KickStarterData!F513,$A$1:$D$4115,1,FALSE)</f>
        <v>failed</v>
      </c>
      <c r="D513">
        <v>5</v>
      </c>
      <c r="K513" t="s">
        <v>8221</v>
      </c>
      <c r="L513">
        <v>15</v>
      </c>
    </row>
    <row r="514" spans="1:12" x14ac:dyDescent="0.3">
      <c r="A514" t="s">
        <v>8221</v>
      </c>
      <c r="C514" t="str">
        <f>VLOOKUP(KickStarterData!F514,$A$1:$D$4115,1,FALSE)</f>
        <v>failed</v>
      </c>
      <c r="D514">
        <v>2</v>
      </c>
      <c r="K514" t="s">
        <v>8221</v>
      </c>
      <c r="L514">
        <v>215</v>
      </c>
    </row>
    <row r="515" spans="1:12" x14ac:dyDescent="0.3">
      <c r="A515" t="s">
        <v>8221</v>
      </c>
      <c r="C515" t="str">
        <f>VLOOKUP(KickStarterData!F515,$A$1:$D$4115,1,FALSE)</f>
        <v>failed</v>
      </c>
      <c r="D515">
        <v>68</v>
      </c>
      <c r="K515" t="s">
        <v>8221</v>
      </c>
      <c r="L515">
        <v>3</v>
      </c>
    </row>
    <row r="516" spans="1:12" x14ac:dyDescent="0.3">
      <c r="A516" t="s">
        <v>8221</v>
      </c>
      <c r="C516" t="str">
        <f>VLOOKUP(KickStarterData!F516,$A$1:$D$4115,1,FALSE)</f>
        <v>failed</v>
      </c>
      <c r="D516">
        <v>3</v>
      </c>
      <c r="K516" t="s">
        <v>8221</v>
      </c>
      <c r="L516">
        <v>2</v>
      </c>
    </row>
    <row r="517" spans="1:12" x14ac:dyDescent="0.3">
      <c r="A517" t="s">
        <v>8221</v>
      </c>
      <c r="C517" t="str">
        <f>VLOOKUP(KickStarterData!F517,$A$1:$D$4115,1,FALSE)</f>
        <v>failed</v>
      </c>
      <c r="D517">
        <v>34</v>
      </c>
      <c r="K517" t="s">
        <v>8221</v>
      </c>
      <c r="L517">
        <v>26</v>
      </c>
    </row>
    <row r="518" spans="1:12" x14ac:dyDescent="0.3">
      <c r="A518" t="s">
        <v>8221</v>
      </c>
      <c r="C518" t="str">
        <f>VLOOKUP(KickStarterData!F518,$A$1:$D$4115,1,FALSE)</f>
        <v>failed</v>
      </c>
      <c r="D518">
        <v>0</v>
      </c>
      <c r="K518" t="s">
        <v>8221</v>
      </c>
      <c r="L518">
        <v>24</v>
      </c>
    </row>
    <row r="519" spans="1:12" x14ac:dyDescent="0.3">
      <c r="A519" t="s">
        <v>8221</v>
      </c>
      <c r="C519" t="str">
        <f>VLOOKUP(KickStarterData!F519,$A$1:$D$4115,1,FALSE)</f>
        <v>failed</v>
      </c>
      <c r="D519">
        <v>3</v>
      </c>
      <c r="K519" t="s">
        <v>8221</v>
      </c>
      <c r="L519">
        <v>96</v>
      </c>
    </row>
    <row r="520" spans="1:12" x14ac:dyDescent="0.3">
      <c r="A520" t="s">
        <v>8221</v>
      </c>
      <c r="C520" t="str">
        <f>VLOOKUP(KickStarterData!F520,$A$1:$D$4115,1,FALSE)</f>
        <v>failed</v>
      </c>
      <c r="D520">
        <v>0</v>
      </c>
      <c r="K520" t="s">
        <v>8221</v>
      </c>
      <c r="L520">
        <v>17</v>
      </c>
    </row>
    <row r="521" spans="1:12" x14ac:dyDescent="0.3">
      <c r="A521" t="s">
        <v>8221</v>
      </c>
      <c r="C521" t="str">
        <f>VLOOKUP(KickStarterData!F521,$A$1:$D$4115,1,FALSE)</f>
        <v>failed</v>
      </c>
      <c r="D521">
        <v>70</v>
      </c>
      <c r="K521" t="s">
        <v>8221</v>
      </c>
      <c r="L521">
        <v>94</v>
      </c>
    </row>
    <row r="522" spans="1:12" x14ac:dyDescent="0.3">
      <c r="A522" t="s">
        <v>8219</v>
      </c>
      <c r="C522" t="str">
        <f>VLOOKUP(KickStarterData!F522,$A$1:$D$4115,1,FALSE)</f>
        <v>successful</v>
      </c>
      <c r="D522">
        <v>34</v>
      </c>
      <c r="K522" t="s">
        <v>8221</v>
      </c>
      <c r="L522">
        <v>129</v>
      </c>
    </row>
    <row r="523" spans="1:12" x14ac:dyDescent="0.3">
      <c r="A523" t="s">
        <v>8219</v>
      </c>
      <c r="C523" t="str">
        <f>VLOOKUP(KickStarterData!F523,$A$1:$D$4115,1,FALSE)</f>
        <v>successful</v>
      </c>
      <c r="D523">
        <v>56</v>
      </c>
      <c r="K523" t="s">
        <v>8221</v>
      </c>
      <c r="L523">
        <v>1</v>
      </c>
    </row>
    <row r="524" spans="1:12" x14ac:dyDescent="0.3">
      <c r="A524" t="s">
        <v>8219</v>
      </c>
      <c r="C524" t="str">
        <f>VLOOKUP(KickStarterData!F524,$A$1:$D$4115,1,FALSE)</f>
        <v>successful</v>
      </c>
      <c r="D524">
        <v>31</v>
      </c>
      <c r="K524" t="s">
        <v>8221</v>
      </c>
      <c r="L524">
        <v>4</v>
      </c>
    </row>
    <row r="525" spans="1:12" x14ac:dyDescent="0.3">
      <c r="A525" t="s">
        <v>8219</v>
      </c>
      <c r="C525" t="str">
        <f>VLOOKUP(KickStarterData!F525,$A$1:$D$4115,1,FALSE)</f>
        <v>successful</v>
      </c>
      <c r="D525">
        <v>84</v>
      </c>
      <c r="K525" t="s">
        <v>8221</v>
      </c>
      <c r="L525">
        <v>3</v>
      </c>
    </row>
    <row r="526" spans="1:12" x14ac:dyDescent="0.3">
      <c r="A526" t="s">
        <v>8219</v>
      </c>
      <c r="C526" t="str">
        <f>VLOOKUP(KickStarterData!F526,$A$1:$D$4115,1,FALSE)</f>
        <v>successful</v>
      </c>
      <c r="D526">
        <v>130</v>
      </c>
      <c r="K526" t="s">
        <v>8221</v>
      </c>
      <c r="L526">
        <v>135</v>
      </c>
    </row>
    <row r="527" spans="1:12" x14ac:dyDescent="0.3">
      <c r="A527" t="s">
        <v>8219</v>
      </c>
      <c r="C527" t="str">
        <f>VLOOKUP(KickStarterData!F527,$A$1:$D$4115,1,FALSE)</f>
        <v>successful</v>
      </c>
      <c r="D527">
        <v>12</v>
      </c>
      <c r="K527" t="s">
        <v>8221</v>
      </c>
      <c r="L527">
        <v>10</v>
      </c>
    </row>
    <row r="528" spans="1:12" x14ac:dyDescent="0.3">
      <c r="A528" t="s">
        <v>8219</v>
      </c>
      <c r="C528" t="str">
        <f>VLOOKUP(KickStarterData!F528,$A$1:$D$4115,1,FALSE)</f>
        <v>successful</v>
      </c>
      <c r="D528">
        <v>23</v>
      </c>
      <c r="K528" t="s">
        <v>8221</v>
      </c>
      <c r="L528">
        <v>0</v>
      </c>
    </row>
    <row r="529" spans="1:12" x14ac:dyDescent="0.3">
      <c r="A529" t="s">
        <v>8219</v>
      </c>
      <c r="C529" t="str">
        <f>VLOOKUP(KickStarterData!F529,$A$1:$D$4115,1,FALSE)</f>
        <v>successful</v>
      </c>
      <c r="D529">
        <v>158</v>
      </c>
      <c r="K529" t="s">
        <v>8221</v>
      </c>
      <c r="L529">
        <v>6</v>
      </c>
    </row>
    <row r="530" spans="1:12" x14ac:dyDescent="0.3">
      <c r="A530" t="s">
        <v>8219</v>
      </c>
      <c r="C530" t="str">
        <f>VLOOKUP(KickStarterData!F530,$A$1:$D$4115,1,FALSE)</f>
        <v>successful</v>
      </c>
      <c r="D530">
        <v>30</v>
      </c>
      <c r="K530" t="s">
        <v>8221</v>
      </c>
      <c r="L530">
        <v>36</v>
      </c>
    </row>
    <row r="531" spans="1:12" x14ac:dyDescent="0.3">
      <c r="A531" t="s">
        <v>8219</v>
      </c>
      <c r="C531" t="str">
        <f>VLOOKUP(KickStarterData!F531,$A$1:$D$4115,1,FALSE)</f>
        <v>successful</v>
      </c>
      <c r="D531">
        <v>18</v>
      </c>
      <c r="K531" t="s">
        <v>8221</v>
      </c>
      <c r="L531">
        <v>336</v>
      </c>
    </row>
    <row r="532" spans="1:12" x14ac:dyDescent="0.3">
      <c r="A532" t="s">
        <v>8219</v>
      </c>
      <c r="C532" t="str">
        <f>VLOOKUP(KickStarterData!F532,$A$1:$D$4115,1,FALSE)</f>
        <v>successful</v>
      </c>
      <c r="D532">
        <v>29</v>
      </c>
      <c r="K532" t="s">
        <v>8221</v>
      </c>
      <c r="L532">
        <v>34</v>
      </c>
    </row>
    <row r="533" spans="1:12" x14ac:dyDescent="0.3">
      <c r="A533" t="s">
        <v>8219</v>
      </c>
      <c r="C533" t="str">
        <f>VLOOKUP(KickStarterData!F533,$A$1:$D$4115,1,FALSE)</f>
        <v>successful</v>
      </c>
      <c r="D533">
        <v>31</v>
      </c>
      <c r="K533" t="s">
        <v>8221</v>
      </c>
      <c r="L533">
        <v>10</v>
      </c>
    </row>
    <row r="534" spans="1:12" x14ac:dyDescent="0.3">
      <c r="A534" t="s">
        <v>8219</v>
      </c>
      <c r="C534" t="str">
        <f>VLOOKUP(KickStarterData!F534,$A$1:$D$4115,1,FALSE)</f>
        <v>successful</v>
      </c>
      <c r="D534">
        <v>173</v>
      </c>
      <c r="K534" t="s">
        <v>8221</v>
      </c>
      <c r="L534">
        <v>201</v>
      </c>
    </row>
    <row r="535" spans="1:12" x14ac:dyDescent="0.3">
      <c r="A535" t="s">
        <v>8219</v>
      </c>
      <c r="C535" t="str">
        <f>VLOOKUP(KickStarterData!F535,$A$1:$D$4115,1,FALSE)</f>
        <v>successful</v>
      </c>
      <c r="D535">
        <v>17</v>
      </c>
      <c r="K535" t="s">
        <v>8221</v>
      </c>
      <c r="L535">
        <v>296</v>
      </c>
    </row>
    <row r="536" spans="1:12" x14ac:dyDescent="0.3">
      <c r="A536" t="s">
        <v>8219</v>
      </c>
      <c r="C536" t="str">
        <f>VLOOKUP(KickStarterData!F536,$A$1:$D$4115,1,FALSE)</f>
        <v>successful</v>
      </c>
      <c r="D536">
        <v>48</v>
      </c>
      <c r="K536" t="s">
        <v>8221</v>
      </c>
      <c r="L536">
        <v>7</v>
      </c>
    </row>
    <row r="537" spans="1:12" x14ac:dyDescent="0.3">
      <c r="A537" t="s">
        <v>8219</v>
      </c>
      <c r="C537" t="str">
        <f>VLOOKUP(KickStarterData!F537,$A$1:$D$4115,1,FALSE)</f>
        <v>successful</v>
      </c>
      <c r="D537">
        <v>59</v>
      </c>
      <c r="K537" t="s">
        <v>8221</v>
      </c>
      <c r="L537">
        <v>7</v>
      </c>
    </row>
    <row r="538" spans="1:12" x14ac:dyDescent="0.3">
      <c r="A538" t="s">
        <v>8219</v>
      </c>
      <c r="C538" t="str">
        <f>VLOOKUP(KickStarterData!F538,$A$1:$D$4115,1,FALSE)</f>
        <v>successful</v>
      </c>
      <c r="D538">
        <v>39</v>
      </c>
      <c r="K538" t="s">
        <v>8221</v>
      </c>
      <c r="L538">
        <v>1</v>
      </c>
    </row>
    <row r="539" spans="1:12" x14ac:dyDescent="0.3">
      <c r="A539" t="s">
        <v>8219</v>
      </c>
      <c r="C539" t="str">
        <f>VLOOKUP(KickStarterData!F539,$A$1:$D$4115,1,FALSE)</f>
        <v>successful</v>
      </c>
      <c r="D539">
        <v>59</v>
      </c>
      <c r="K539" t="s">
        <v>8221</v>
      </c>
      <c r="L539">
        <v>114</v>
      </c>
    </row>
    <row r="540" spans="1:12" x14ac:dyDescent="0.3">
      <c r="A540" t="s">
        <v>8219</v>
      </c>
      <c r="C540" t="str">
        <f>VLOOKUP(KickStarterData!F540,$A$1:$D$4115,1,FALSE)</f>
        <v>successful</v>
      </c>
      <c r="D540">
        <v>60</v>
      </c>
      <c r="K540" t="s">
        <v>8221</v>
      </c>
      <c r="L540">
        <v>29</v>
      </c>
    </row>
    <row r="541" spans="1:12" x14ac:dyDescent="0.3">
      <c r="A541" t="s">
        <v>8219</v>
      </c>
      <c r="C541" t="str">
        <f>VLOOKUP(KickStarterData!F541,$A$1:$D$4115,1,FALSE)</f>
        <v>successful</v>
      </c>
      <c r="D541">
        <v>20</v>
      </c>
      <c r="K541" t="s">
        <v>8221</v>
      </c>
      <c r="L541">
        <v>890</v>
      </c>
    </row>
    <row r="542" spans="1:12" x14ac:dyDescent="0.3">
      <c r="A542" t="s">
        <v>8221</v>
      </c>
      <c r="C542" t="str">
        <f>VLOOKUP(KickStarterData!F542,$A$1:$D$4115,1,FALSE)</f>
        <v>failed</v>
      </c>
      <c r="D542">
        <v>1</v>
      </c>
      <c r="K542" t="s">
        <v>8221</v>
      </c>
      <c r="L542">
        <v>31</v>
      </c>
    </row>
    <row r="543" spans="1:12" x14ac:dyDescent="0.3">
      <c r="A543" t="s">
        <v>8221</v>
      </c>
      <c r="C543" t="str">
        <f>VLOOKUP(KickStarterData!F543,$A$1:$D$4115,1,FALSE)</f>
        <v>failed</v>
      </c>
      <c r="D543">
        <v>1</v>
      </c>
      <c r="K543" t="s">
        <v>8221</v>
      </c>
      <c r="L543">
        <v>21</v>
      </c>
    </row>
    <row r="544" spans="1:12" x14ac:dyDescent="0.3">
      <c r="A544" t="s">
        <v>8221</v>
      </c>
      <c r="C544" t="str">
        <f>VLOOKUP(KickStarterData!F544,$A$1:$D$4115,1,FALSE)</f>
        <v>failed</v>
      </c>
      <c r="D544">
        <v>1</v>
      </c>
      <c r="K544" t="s">
        <v>8221</v>
      </c>
      <c r="L544">
        <v>37</v>
      </c>
    </row>
    <row r="545" spans="1:12" x14ac:dyDescent="0.3">
      <c r="A545" t="s">
        <v>8221</v>
      </c>
      <c r="C545" t="str">
        <f>VLOOKUP(KickStarterData!F545,$A$1:$D$4115,1,FALSE)</f>
        <v>failed</v>
      </c>
      <c r="D545">
        <v>2</v>
      </c>
      <c r="K545" t="s">
        <v>8221</v>
      </c>
      <c r="L545">
        <v>7</v>
      </c>
    </row>
    <row r="546" spans="1:12" x14ac:dyDescent="0.3">
      <c r="A546" t="s">
        <v>8221</v>
      </c>
      <c r="C546" t="str">
        <f>VLOOKUP(KickStarterData!F546,$A$1:$D$4115,1,FALSE)</f>
        <v>failed</v>
      </c>
      <c r="D546">
        <v>2</v>
      </c>
      <c r="K546" t="s">
        <v>8221</v>
      </c>
      <c r="L546">
        <v>4</v>
      </c>
    </row>
    <row r="547" spans="1:12" x14ac:dyDescent="0.3">
      <c r="A547" t="s">
        <v>8221</v>
      </c>
      <c r="C547" t="str">
        <f>VLOOKUP(KickStarterData!F547,$A$1:$D$4115,1,FALSE)</f>
        <v>failed</v>
      </c>
      <c r="D547">
        <v>34</v>
      </c>
      <c r="K547" t="s">
        <v>8221</v>
      </c>
      <c r="L547">
        <v>5</v>
      </c>
    </row>
    <row r="548" spans="1:12" x14ac:dyDescent="0.3">
      <c r="A548" t="s">
        <v>8221</v>
      </c>
      <c r="C548" t="str">
        <f>VLOOKUP(KickStarterData!F548,$A$1:$D$4115,1,FALSE)</f>
        <v>failed</v>
      </c>
      <c r="D548">
        <v>2</v>
      </c>
      <c r="K548" t="s">
        <v>8221</v>
      </c>
      <c r="L548">
        <v>0</v>
      </c>
    </row>
    <row r="549" spans="1:12" x14ac:dyDescent="0.3">
      <c r="A549" t="s">
        <v>8221</v>
      </c>
      <c r="C549" t="str">
        <f>VLOOKUP(KickStarterData!F549,$A$1:$D$4115,1,FALSE)</f>
        <v>failed</v>
      </c>
      <c r="D549">
        <v>0</v>
      </c>
      <c r="K549" t="s">
        <v>8221</v>
      </c>
      <c r="L549">
        <v>456</v>
      </c>
    </row>
    <row r="550" spans="1:12" x14ac:dyDescent="0.3">
      <c r="A550" t="s">
        <v>8221</v>
      </c>
      <c r="C550" t="str">
        <f>VLOOKUP(KickStarterData!F550,$A$1:$D$4115,1,FALSE)</f>
        <v>failed</v>
      </c>
      <c r="D550">
        <v>1</v>
      </c>
      <c r="K550" t="s">
        <v>8221</v>
      </c>
      <c r="L550">
        <v>369</v>
      </c>
    </row>
    <row r="551" spans="1:12" x14ac:dyDescent="0.3">
      <c r="A551" t="s">
        <v>8221</v>
      </c>
      <c r="C551" t="str">
        <f>VLOOKUP(KickStarterData!F551,$A$1:$D$4115,1,FALSE)</f>
        <v>failed</v>
      </c>
      <c r="D551">
        <v>8</v>
      </c>
      <c r="K551" t="s">
        <v>8221</v>
      </c>
      <c r="L551">
        <v>2</v>
      </c>
    </row>
    <row r="552" spans="1:12" x14ac:dyDescent="0.3">
      <c r="A552" t="s">
        <v>8221</v>
      </c>
      <c r="C552" t="str">
        <f>VLOOKUP(KickStarterData!F552,$A$1:$D$4115,1,FALSE)</f>
        <v>failed</v>
      </c>
      <c r="D552">
        <v>4</v>
      </c>
      <c r="K552" t="s">
        <v>8221</v>
      </c>
      <c r="L552">
        <v>0</v>
      </c>
    </row>
    <row r="553" spans="1:12" x14ac:dyDescent="0.3">
      <c r="A553" t="s">
        <v>8221</v>
      </c>
      <c r="C553" t="str">
        <f>VLOOKUP(KickStarterData!F553,$A$1:$D$4115,1,FALSE)</f>
        <v>failed</v>
      </c>
      <c r="D553">
        <v>28</v>
      </c>
      <c r="K553" t="s">
        <v>8221</v>
      </c>
      <c r="L553">
        <v>338</v>
      </c>
    </row>
    <row r="554" spans="1:12" x14ac:dyDescent="0.3">
      <c r="A554" t="s">
        <v>8221</v>
      </c>
      <c r="C554" t="str">
        <f>VLOOKUP(KickStarterData!F554,$A$1:$D$4115,1,FALSE)</f>
        <v>failed</v>
      </c>
      <c r="D554">
        <v>0</v>
      </c>
      <c r="K554" t="s">
        <v>8221</v>
      </c>
      <c r="L554">
        <v>4</v>
      </c>
    </row>
    <row r="555" spans="1:12" x14ac:dyDescent="0.3">
      <c r="A555" t="s">
        <v>8221</v>
      </c>
      <c r="C555" t="str">
        <f>VLOOKUP(KickStarterData!F555,$A$1:$D$4115,1,FALSE)</f>
        <v>failed</v>
      </c>
      <c r="D555">
        <v>6</v>
      </c>
      <c r="K555" t="s">
        <v>8221</v>
      </c>
      <c r="L555">
        <v>1</v>
      </c>
    </row>
    <row r="556" spans="1:12" x14ac:dyDescent="0.3">
      <c r="A556" t="s">
        <v>8221</v>
      </c>
      <c r="C556" t="str">
        <f>VLOOKUP(KickStarterData!F556,$A$1:$D$4115,1,FALSE)</f>
        <v>failed</v>
      </c>
      <c r="D556">
        <v>22</v>
      </c>
      <c r="K556" t="s">
        <v>8221</v>
      </c>
      <c r="L556">
        <v>28</v>
      </c>
    </row>
    <row r="557" spans="1:12" x14ac:dyDescent="0.3">
      <c r="A557" t="s">
        <v>8221</v>
      </c>
      <c r="C557" t="str">
        <f>VLOOKUP(KickStarterData!F557,$A$1:$D$4115,1,FALSE)</f>
        <v>failed</v>
      </c>
      <c r="D557">
        <v>0</v>
      </c>
      <c r="K557" t="s">
        <v>8221</v>
      </c>
      <c r="L557">
        <v>12</v>
      </c>
    </row>
    <row r="558" spans="1:12" x14ac:dyDescent="0.3">
      <c r="A558" t="s">
        <v>8221</v>
      </c>
      <c r="C558" t="str">
        <f>VLOOKUP(KickStarterData!F558,$A$1:$D$4115,1,FALSE)</f>
        <v>failed</v>
      </c>
      <c r="D558">
        <v>1</v>
      </c>
      <c r="K558" t="s">
        <v>8221</v>
      </c>
      <c r="L558">
        <v>16</v>
      </c>
    </row>
    <row r="559" spans="1:12" x14ac:dyDescent="0.3">
      <c r="A559" t="s">
        <v>8221</v>
      </c>
      <c r="C559" t="str">
        <f>VLOOKUP(KickStarterData!F559,$A$1:$D$4115,1,FALSE)</f>
        <v>failed</v>
      </c>
      <c r="D559">
        <v>20</v>
      </c>
      <c r="K559" t="s">
        <v>8221</v>
      </c>
      <c r="L559">
        <v>4</v>
      </c>
    </row>
    <row r="560" spans="1:12" x14ac:dyDescent="0.3">
      <c r="A560" t="s">
        <v>8221</v>
      </c>
      <c r="C560" t="str">
        <f>VLOOKUP(KickStarterData!F560,$A$1:$D$4115,1,FALSE)</f>
        <v>failed</v>
      </c>
      <c r="D560">
        <v>0</v>
      </c>
      <c r="K560" t="s">
        <v>8221</v>
      </c>
      <c r="L560">
        <v>4</v>
      </c>
    </row>
    <row r="561" spans="1:12" x14ac:dyDescent="0.3">
      <c r="A561" t="s">
        <v>8221</v>
      </c>
      <c r="C561" t="str">
        <f>VLOOKUP(KickStarterData!F561,$A$1:$D$4115,1,FALSE)</f>
        <v>failed</v>
      </c>
      <c r="D561">
        <v>1</v>
      </c>
      <c r="K561" t="s">
        <v>8221</v>
      </c>
      <c r="L561">
        <v>10</v>
      </c>
    </row>
    <row r="562" spans="1:12" x14ac:dyDescent="0.3">
      <c r="A562" t="s">
        <v>8221</v>
      </c>
      <c r="C562" t="str">
        <f>VLOOKUP(KickStarterData!F562,$A$1:$D$4115,1,FALSE)</f>
        <v>failed</v>
      </c>
      <c r="D562">
        <v>3</v>
      </c>
      <c r="K562" t="s">
        <v>8219</v>
      </c>
      <c r="L562">
        <v>41</v>
      </c>
    </row>
    <row r="563" spans="1:12" x14ac:dyDescent="0.3">
      <c r="A563" t="s">
        <v>8221</v>
      </c>
      <c r="C563" t="str">
        <f>VLOOKUP(KickStarterData!F563,$A$1:$D$4115,1,FALSE)</f>
        <v>failed</v>
      </c>
      <c r="D563">
        <v>2</v>
      </c>
      <c r="K563" t="s">
        <v>8219</v>
      </c>
      <c r="L563">
        <v>119</v>
      </c>
    </row>
    <row r="564" spans="1:12" x14ac:dyDescent="0.3">
      <c r="A564" t="s">
        <v>8221</v>
      </c>
      <c r="C564" t="str">
        <f>VLOOKUP(KickStarterData!F564,$A$1:$D$4115,1,FALSE)</f>
        <v>failed</v>
      </c>
      <c r="D564">
        <v>0</v>
      </c>
      <c r="K564" t="s">
        <v>8219</v>
      </c>
      <c r="L564">
        <v>153</v>
      </c>
    </row>
    <row r="565" spans="1:12" x14ac:dyDescent="0.3">
      <c r="A565" t="s">
        <v>8221</v>
      </c>
      <c r="C565" t="str">
        <f>VLOOKUP(KickStarterData!F565,$A$1:$D$4115,1,FALSE)</f>
        <v>failed</v>
      </c>
      <c r="D565">
        <v>2</v>
      </c>
      <c r="K565" t="s">
        <v>8219</v>
      </c>
      <c r="L565">
        <v>100</v>
      </c>
    </row>
    <row r="566" spans="1:12" x14ac:dyDescent="0.3">
      <c r="A566" t="s">
        <v>8221</v>
      </c>
      <c r="C566" t="str">
        <f>VLOOKUP(KickStarterData!F566,$A$1:$D$4115,1,FALSE)</f>
        <v>failed</v>
      </c>
      <c r="D566">
        <v>1</v>
      </c>
      <c r="K566" t="s">
        <v>8219</v>
      </c>
      <c r="L566">
        <v>143</v>
      </c>
    </row>
    <row r="567" spans="1:12" x14ac:dyDescent="0.3">
      <c r="A567" t="s">
        <v>8221</v>
      </c>
      <c r="C567" t="str">
        <f>VLOOKUP(KickStarterData!F567,$A$1:$D$4115,1,FALSE)</f>
        <v>failed</v>
      </c>
      <c r="D567">
        <v>0</v>
      </c>
      <c r="K567" t="s">
        <v>8219</v>
      </c>
      <c r="L567">
        <v>140</v>
      </c>
    </row>
    <row r="568" spans="1:12" x14ac:dyDescent="0.3">
      <c r="A568" t="s">
        <v>8221</v>
      </c>
      <c r="C568" t="str">
        <f>VLOOKUP(KickStarterData!F568,$A$1:$D$4115,1,FALSE)</f>
        <v>failed</v>
      </c>
      <c r="D568">
        <v>1</v>
      </c>
      <c r="K568" t="s">
        <v>8219</v>
      </c>
      <c r="L568">
        <v>35</v>
      </c>
    </row>
    <row r="569" spans="1:12" x14ac:dyDescent="0.3">
      <c r="A569" t="s">
        <v>8221</v>
      </c>
      <c r="C569" t="str">
        <f>VLOOKUP(KickStarterData!F569,$A$1:$D$4115,1,FALSE)</f>
        <v>failed</v>
      </c>
      <c r="D569">
        <v>0</v>
      </c>
      <c r="K569" t="s">
        <v>8219</v>
      </c>
      <c r="L569">
        <v>149</v>
      </c>
    </row>
    <row r="570" spans="1:12" x14ac:dyDescent="0.3">
      <c r="A570" t="s">
        <v>8221</v>
      </c>
      <c r="C570" t="str">
        <f>VLOOKUP(KickStarterData!F570,$A$1:$D$4115,1,FALSE)</f>
        <v>failed</v>
      </c>
      <c r="D570">
        <v>5</v>
      </c>
      <c r="K570" t="s">
        <v>8219</v>
      </c>
      <c r="L570">
        <v>130</v>
      </c>
    </row>
    <row r="571" spans="1:12" x14ac:dyDescent="0.3">
      <c r="A571" t="s">
        <v>8221</v>
      </c>
      <c r="C571" t="str">
        <f>VLOOKUP(KickStarterData!F571,$A$1:$D$4115,1,FALSE)</f>
        <v>failed</v>
      </c>
      <c r="D571">
        <v>1</v>
      </c>
      <c r="K571" t="s">
        <v>8219</v>
      </c>
      <c r="L571">
        <v>120</v>
      </c>
    </row>
    <row r="572" spans="1:12" x14ac:dyDescent="0.3">
      <c r="A572" t="s">
        <v>8221</v>
      </c>
      <c r="C572" t="str">
        <f>VLOOKUP(KickStarterData!F572,$A$1:$D$4115,1,FALSE)</f>
        <v>failed</v>
      </c>
      <c r="D572">
        <v>1</v>
      </c>
      <c r="K572" t="s">
        <v>8219</v>
      </c>
      <c r="L572">
        <v>265</v>
      </c>
    </row>
    <row r="573" spans="1:12" x14ac:dyDescent="0.3">
      <c r="A573" t="s">
        <v>8221</v>
      </c>
      <c r="C573" t="str">
        <f>VLOOKUP(KickStarterData!F573,$A$1:$D$4115,1,FALSE)</f>
        <v>failed</v>
      </c>
      <c r="D573">
        <v>2</v>
      </c>
      <c r="K573" t="s">
        <v>8219</v>
      </c>
      <c r="L573">
        <v>71</v>
      </c>
    </row>
    <row r="574" spans="1:12" x14ac:dyDescent="0.3">
      <c r="A574" t="s">
        <v>8221</v>
      </c>
      <c r="C574" t="str">
        <f>VLOOKUP(KickStarterData!F574,$A$1:$D$4115,1,FALSE)</f>
        <v>failed</v>
      </c>
      <c r="D574">
        <v>0</v>
      </c>
      <c r="K574" t="s">
        <v>8219</v>
      </c>
      <c r="L574">
        <v>13</v>
      </c>
    </row>
    <row r="575" spans="1:12" x14ac:dyDescent="0.3">
      <c r="A575" t="s">
        <v>8221</v>
      </c>
      <c r="C575" t="str">
        <f>VLOOKUP(KickStarterData!F575,$A$1:$D$4115,1,FALSE)</f>
        <v>failed</v>
      </c>
      <c r="D575">
        <v>9</v>
      </c>
      <c r="K575" t="s">
        <v>8219</v>
      </c>
      <c r="L575">
        <v>169</v>
      </c>
    </row>
    <row r="576" spans="1:12" x14ac:dyDescent="0.3">
      <c r="A576" t="s">
        <v>8221</v>
      </c>
      <c r="C576" t="str">
        <f>VLOOKUP(KickStarterData!F576,$A$1:$D$4115,1,FALSE)</f>
        <v>failed</v>
      </c>
      <c r="D576">
        <v>4</v>
      </c>
      <c r="K576" t="s">
        <v>8219</v>
      </c>
      <c r="L576">
        <v>57</v>
      </c>
    </row>
    <row r="577" spans="1:12" x14ac:dyDescent="0.3">
      <c r="A577" t="s">
        <v>8221</v>
      </c>
      <c r="C577" t="str">
        <f>VLOOKUP(KickStarterData!F577,$A$1:$D$4115,1,FALSE)</f>
        <v>failed</v>
      </c>
      <c r="D577">
        <v>4</v>
      </c>
      <c r="K577" t="s">
        <v>8219</v>
      </c>
      <c r="L577">
        <v>229</v>
      </c>
    </row>
    <row r="578" spans="1:12" x14ac:dyDescent="0.3">
      <c r="A578" t="s">
        <v>8221</v>
      </c>
      <c r="C578" t="str">
        <f>VLOOKUP(KickStarterData!F578,$A$1:$D$4115,1,FALSE)</f>
        <v>failed</v>
      </c>
      <c r="D578">
        <v>1</v>
      </c>
      <c r="K578" t="s">
        <v>8219</v>
      </c>
      <c r="L578">
        <v>108</v>
      </c>
    </row>
    <row r="579" spans="1:12" x14ac:dyDescent="0.3">
      <c r="A579" t="s">
        <v>8221</v>
      </c>
      <c r="C579" t="str">
        <f>VLOOKUP(KickStarterData!F579,$A$1:$D$4115,1,FALSE)</f>
        <v>failed</v>
      </c>
      <c r="D579">
        <v>1</v>
      </c>
      <c r="K579" t="s">
        <v>8219</v>
      </c>
      <c r="L579">
        <v>108</v>
      </c>
    </row>
    <row r="580" spans="1:12" x14ac:dyDescent="0.3">
      <c r="A580" t="s">
        <v>8221</v>
      </c>
      <c r="C580" t="str">
        <f>VLOOKUP(KickStarterData!F580,$A$1:$D$4115,1,FALSE)</f>
        <v>failed</v>
      </c>
      <c r="D580">
        <v>7</v>
      </c>
      <c r="K580" t="s">
        <v>8219</v>
      </c>
      <c r="L580">
        <v>41</v>
      </c>
    </row>
    <row r="581" spans="1:12" x14ac:dyDescent="0.3">
      <c r="A581" t="s">
        <v>8221</v>
      </c>
      <c r="C581" t="str">
        <f>VLOOKUP(KickStarterData!F581,$A$1:$D$4115,1,FALSE)</f>
        <v>failed</v>
      </c>
      <c r="D581">
        <v>5</v>
      </c>
      <c r="K581" t="s">
        <v>8219</v>
      </c>
      <c r="L581">
        <v>139</v>
      </c>
    </row>
    <row r="582" spans="1:12" x14ac:dyDescent="0.3">
      <c r="A582" t="s">
        <v>8221</v>
      </c>
      <c r="C582" t="str">
        <f>VLOOKUP(KickStarterData!F582,$A$1:$D$4115,1,FALSE)</f>
        <v>failed</v>
      </c>
      <c r="D582">
        <v>1</v>
      </c>
      <c r="K582" t="s">
        <v>8219</v>
      </c>
      <c r="L582">
        <v>19</v>
      </c>
    </row>
    <row r="583" spans="1:12" x14ac:dyDescent="0.3">
      <c r="A583" t="s">
        <v>8221</v>
      </c>
      <c r="C583" t="str">
        <f>VLOOKUP(KickStarterData!F583,$A$1:$D$4115,1,FALSE)</f>
        <v>failed</v>
      </c>
      <c r="D583">
        <v>0</v>
      </c>
      <c r="K583" t="s">
        <v>8219</v>
      </c>
      <c r="L583">
        <v>94</v>
      </c>
    </row>
    <row r="584" spans="1:12" x14ac:dyDescent="0.3">
      <c r="A584" t="s">
        <v>8221</v>
      </c>
      <c r="C584" t="str">
        <f>VLOOKUP(KickStarterData!F584,$A$1:$D$4115,1,FALSE)</f>
        <v>failed</v>
      </c>
      <c r="D584">
        <v>0</v>
      </c>
      <c r="K584" t="s">
        <v>8219</v>
      </c>
      <c r="L584">
        <v>23</v>
      </c>
    </row>
    <row r="585" spans="1:12" x14ac:dyDescent="0.3">
      <c r="A585" t="s">
        <v>8221</v>
      </c>
      <c r="C585" t="str">
        <f>VLOOKUP(KickStarterData!F585,$A$1:$D$4115,1,FALSE)</f>
        <v>failed</v>
      </c>
      <c r="D585">
        <v>1</v>
      </c>
      <c r="K585" t="s">
        <v>8219</v>
      </c>
      <c r="L585">
        <v>15</v>
      </c>
    </row>
    <row r="586" spans="1:12" x14ac:dyDescent="0.3">
      <c r="A586" t="s">
        <v>8221</v>
      </c>
      <c r="C586" t="str">
        <f>VLOOKUP(KickStarterData!F586,$A$1:$D$4115,1,FALSE)</f>
        <v>failed</v>
      </c>
      <c r="D586">
        <v>2</v>
      </c>
      <c r="K586" t="s">
        <v>8219</v>
      </c>
      <c r="L586">
        <v>62</v>
      </c>
    </row>
    <row r="587" spans="1:12" x14ac:dyDescent="0.3">
      <c r="A587" t="s">
        <v>8221</v>
      </c>
      <c r="C587" t="str">
        <f>VLOOKUP(KickStarterData!F587,$A$1:$D$4115,1,FALSE)</f>
        <v>failed</v>
      </c>
      <c r="D587">
        <v>0</v>
      </c>
      <c r="K587" t="s">
        <v>8219</v>
      </c>
      <c r="L587">
        <v>74</v>
      </c>
    </row>
    <row r="588" spans="1:12" x14ac:dyDescent="0.3">
      <c r="A588" t="s">
        <v>8221</v>
      </c>
      <c r="C588" t="str">
        <f>VLOOKUP(KickStarterData!F588,$A$1:$D$4115,1,FALSE)</f>
        <v>failed</v>
      </c>
      <c r="D588">
        <v>4</v>
      </c>
      <c r="K588" t="s">
        <v>8219</v>
      </c>
      <c r="L588">
        <v>97</v>
      </c>
    </row>
    <row r="589" spans="1:12" x14ac:dyDescent="0.3">
      <c r="A589" t="s">
        <v>8221</v>
      </c>
      <c r="C589" t="str">
        <f>VLOOKUP(KickStarterData!F589,$A$1:$D$4115,1,FALSE)</f>
        <v>failed</v>
      </c>
      <c r="D589">
        <v>7</v>
      </c>
      <c r="K589" t="s">
        <v>8219</v>
      </c>
      <c r="L589">
        <v>55</v>
      </c>
    </row>
    <row r="590" spans="1:12" x14ac:dyDescent="0.3">
      <c r="A590" t="s">
        <v>8221</v>
      </c>
      <c r="C590" t="str">
        <f>VLOOKUP(KickStarterData!F590,$A$1:$D$4115,1,FALSE)</f>
        <v>failed</v>
      </c>
      <c r="D590">
        <v>2</v>
      </c>
      <c r="K590" t="s">
        <v>8219</v>
      </c>
      <c r="L590">
        <v>44</v>
      </c>
    </row>
    <row r="591" spans="1:12" x14ac:dyDescent="0.3">
      <c r="A591" t="s">
        <v>8221</v>
      </c>
      <c r="C591" t="str">
        <f>VLOOKUP(KickStarterData!F591,$A$1:$D$4115,1,FALSE)</f>
        <v>failed</v>
      </c>
      <c r="D591">
        <v>1</v>
      </c>
      <c r="K591" t="s">
        <v>8219</v>
      </c>
      <c r="L591">
        <v>110</v>
      </c>
    </row>
    <row r="592" spans="1:12" x14ac:dyDescent="0.3">
      <c r="A592" t="s">
        <v>8221</v>
      </c>
      <c r="C592" t="str">
        <f>VLOOKUP(KickStarterData!F592,$A$1:$D$4115,1,FALSE)</f>
        <v>failed</v>
      </c>
      <c r="D592">
        <v>9</v>
      </c>
      <c r="K592" t="s">
        <v>8219</v>
      </c>
      <c r="L592">
        <v>59</v>
      </c>
    </row>
    <row r="593" spans="1:12" x14ac:dyDescent="0.3">
      <c r="A593" t="s">
        <v>8221</v>
      </c>
      <c r="C593" t="str">
        <f>VLOOKUP(KickStarterData!F593,$A$1:$D$4115,1,FALSE)</f>
        <v>failed</v>
      </c>
      <c r="D593">
        <v>2</v>
      </c>
      <c r="K593" t="s">
        <v>8219</v>
      </c>
      <c r="L593">
        <v>62</v>
      </c>
    </row>
    <row r="594" spans="1:12" x14ac:dyDescent="0.3">
      <c r="A594" t="s">
        <v>8221</v>
      </c>
      <c r="C594" t="str">
        <f>VLOOKUP(KickStarterData!F594,$A$1:$D$4115,1,FALSE)</f>
        <v>failed</v>
      </c>
      <c r="D594">
        <v>1</v>
      </c>
      <c r="K594" t="s">
        <v>8219</v>
      </c>
      <c r="L594">
        <v>105</v>
      </c>
    </row>
    <row r="595" spans="1:12" x14ac:dyDescent="0.3">
      <c r="A595" t="s">
        <v>8221</v>
      </c>
      <c r="C595" t="str">
        <f>VLOOKUP(KickStarterData!F595,$A$1:$D$4115,1,FALSE)</f>
        <v>failed</v>
      </c>
      <c r="D595">
        <v>7</v>
      </c>
      <c r="K595" t="s">
        <v>8219</v>
      </c>
      <c r="L595">
        <v>26</v>
      </c>
    </row>
    <row r="596" spans="1:12" x14ac:dyDescent="0.3">
      <c r="A596" t="s">
        <v>8221</v>
      </c>
      <c r="C596" t="str">
        <f>VLOOKUP(KickStarterData!F596,$A$1:$D$4115,1,FALSE)</f>
        <v>failed</v>
      </c>
      <c r="D596">
        <v>2</v>
      </c>
      <c r="K596" t="s">
        <v>8219</v>
      </c>
      <c r="L596">
        <v>49</v>
      </c>
    </row>
    <row r="597" spans="1:12" x14ac:dyDescent="0.3">
      <c r="A597" t="s">
        <v>8221</v>
      </c>
      <c r="C597" t="str">
        <f>VLOOKUP(KickStarterData!F597,$A$1:$D$4115,1,FALSE)</f>
        <v>failed</v>
      </c>
      <c r="D597">
        <v>8</v>
      </c>
      <c r="K597" t="s">
        <v>8219</v>
      </c>
      <c r="L597">
        <v>68</v>
      </c>
    </row>
    <row r="598" spans="1:12" x14ac:dyDescent="0.3">
      <c r="A598" t="s">
        <v>8221</v>
      </c>
      <c r="C598" t="str">
        <f>VLOOKUP(KickStarterData!F598,$A$1:$D$4115,1,FALSE)</f>
        <v>failed</v>
      </c>
      <c r="D598">
        <v>2</v>
      </c>
      <c r="K598" t="s">
        <v>8219</v>
      </c>
      <c r="L598">
        <v>22</v>
      </c>
    </row>
    <row r="599" spans="1:12" x14ac:dyDescent="0.3">
      <c r="A599" t="s">
        <v>8221</v>
      </c>
      <c r="C599" t="str">
        <f>VLOOKUP(KickStarterData!F599,$A$1:$D$4115,1,FALSE)</f>
        <v>failed</v>
      </c>
      <c r="D599">
        <v>2</v>
      </c>
      <c r="K599" t="s">
        <v>8219</v>
      </c>
      <c r="L599">
        <v>18</v>
      </c>
    </row>
    <row r="600" spans="1:12" x14ac:dyDescent="0.3">
      <c r="A600" t="s">
        <v>8221</v>
      </c>
      <c r="C600" t="str">
        <f>VLOOKUP(KickStarterData!F600,$A$1:$D$4115,1,FALSE)</f>
        <v>failed</v>
      </c>
      <c r="D600">
        <v>7</v>
      </c>
      <c r="K600" t="s">
        <v>8219</v>
      </c>
      <c r="L600">
        <v>19</v>
      </c>
    </row>
    <row r="601" spans="1:12" x14ac:dyDescent="0.3">
      <c r="A601" t="s">
        <v>8221</v>
      </c>
      <c r="C601" t="str">
        <f>VLOOKUP(KickStarterData!F601,$A$1:$D$4115,1,FALSE)</f>
        <v>failed</v>
      </c>
      <c r="D601">
        <v>2</v>
      </c>
      <c r="K601" t="s">
        <v>8219</v>
      </c>
      <c r="L601">
        <v>99</v>
      </c>
    </row>
    <row r="602" spans="1:12" x14ac:dyDescent="0.3">
      <c r="A602" t="s">
        <v>8220</v>
      </c>
      <c r="C602" t="str">
        <f>VLOOKUP(KickStarterData!F602,$A$1:$D$4115,1,FALSE)</f>
        <v>canceled</v>
      </c>
      <c r="D602">
        <v>1</v>
      </c>
      <c r="K602" t="s">
        <v>8221</v>
      </c>
      <c r="L602">
        <v>0</v>
      </c>
    </row>
    <row r="603" spans="1:12" x14ac:dyDescent="0.3">
      <c r="A603" t="s">
        <v>8220</v>
      </c>
      <c r="C603" t="str">
        <f>VLOOKUP(KickStarterData!F603,$A$1:$D$4115,1,FALSE)</f>
        <v>canceled</v>
      </c>
      <c r="D603">
        <v>6</v>
      </c>
      <c r="K603" t="s">
        <v>8221</v>
      </c>
      <c r="L603">
        <v>6</v>
      </c>
    </row>
    <row r="604" spans="1:12" x14ac:dyDescent="0.3">
      <c r="A604" t="s">
        <v>8220</v>
      </c>
      <c r="C604" t="str">
        <f>VLOOKUP(KickStarterData!F604,$A$1:$D$4115,1,FALSE)</f>
        <v>canceled</v>
      </c>
      <c r="D604">
        <v>0</v>
      </c>
      <c r="K604" t="s">
        <v>8221</v>
      </c>
      <c r="L604">
        <v>0</v>
      </c>
    </row>
    <row r="605" spans="1:12" x14ac:dyDescent="0.3">
      <c r="A605" t="s">
        <v>8220</v>
      </c>
      <c r="C605" t="str">
        <f>VLOOKUP(KickStarterData!F605,$A$1:$D$4115,1,FALSE)</f>
        <v>canceled</v>
      </c>
      <c r="D605">
        <v>13</v>
      </c>
      <c r="K605" t="s">
        <v>8221</v>
      </c>
      <c r="L605">
        <v>1</v>
      </c>
    </row>
    <row r="606" spans="1:12" x14ac:dyDescent="0.3">
      <c r="A606" t="s">
        <v>8220</v>
      </c>
      <c r="C606" t="str">
        <f>VLOOKUP(KickStarterData!F606,$A$1:$D$4115,1,FALSE)</f>
        <v>canceled</v>
      </c>
      <c r="D606">
        <v>0</v>
      </c>
      <c r="K606" t="s">
        <v>8221</v>
      </c>
      <c r="L606">
        <v>0</v>
      </c>
    </row>
    <row r="607" spans="1:12" x14ac:dyDescent="0.3">
      <c r="A607" t="s">
        <v>8220</v>
      </c>
      <c r="C607" t="str">
        <f>VLOOKUP(KickStarterData!F607,$A$1:$D$4115,1,FALSE)</f>
        <v>canceled</v>
      </c>
      <c r="D607">
        <v>8</v>
      </c>
      <c r="K607" t="s">
        <v>8221</v>
      </c>
      <c r="L607">
        <v>44</v>
      </c>
    </row>
    <row r="608" spans="1:12" x14ac:dyDescent="0.3">
      <c r="A608" t="s">
        <v>8220</v>
      </c>
      <c r="C608" t="str">
        <f>VLOOKUP(KickStarterData!F608,$A$1:$D$4115,1,FALSE)</f>
        <v>canceled</v>
      </c>
      <c r="D608">
        <v>1</v>
      </c>
      <c r="K608" t="s">
        <v>8221</v>
      </c>
      <c r="L608">
        <v>0</v>
      </c>
    </row>
    <row r="609" spans="1:12" x14ac:dyDescent="0.3">
      <c r="A609" t="s">
        <v>8220</v>
      </c>
      <c r="C609" t="str">
        <f>VLOOKUP(KickStarterData!F609,$A$1:$D$4115,1,FALSE)</f>
        <v>canceled</v>
      </c>
      <c r="D609">
        <v>0</v>
      </c>
      <c r="K609" t="s">
        <v>8221</v>
      </c>
      <c r="L609">
        <v>3</v>
      </c>
    </row>
    <row r="610" spans="1:12" x14ac:dyDescent="0.3">
      <c r="A610" t="s">
        <v>8220</v>
      </c>
      <c r="C610" t="str">
        <f>VLOOKUP(KickStarterData!F610,$A$1:$D$4115,1,FALSE)</f>
        <v>canceled</v>
      </c>
      <c r="D610">
        <v>5</v>
      </c>
      <c r="K610" t="s">
        <v>8221</v>
      </c>
      <c r="L610">
        <v>0</v>
      </c>
    </row>
    <row r="611" spans="1:12" x14ac:dyDescent="0.3">
      <c r="A611" t="s">
        <v>8220</v>
      </c>
      <c r="C611" t="str">
        <f>VLOOKUP(KickStarterData!F611,$A$1:$D$4115,1,FALSE)</f>
        <v>canceled</v>
      </c>
      <c r="D611">
        <v>1</v>
      </c>
      <c r="K611" t="s">
        <v>8221</v>
      </c>
      <c r="L611">
        <v>52</v>
      </c>
    </row>
    <row r="612" spans="1:12" x14ac:dyDescent="0.3">
      <c r="A612" t="s">
        <v>8220</v>
      </c>
      <c r="C612" t="str">
        <f>VLOOKUP(KickStarterData!F612,$A$1:$D$4115,1,FALSE)</f>
        <v>canceled</v>
      </c>
      <c r="D612">
        <v>0</v>
      </c>
      <c r="K612" t="s">
        <v>8221</v>
      </c>
      <c r="L612">
        <v>0</v>
      </c>
    </row>
    <row r="613" spans="1:12" x14ac:dyDescent="0.3">
      <c r="A613" t="s">
        <v>8220</v>
      </c>
      <c r="C613" t="str">
        <f>VLOOKUP(KickStarterData!F613,$A$1:$D$4115,1,FALSE)</f>
        <v>canceled</v>
      </c>
      <c r="D613">
        <v>0</v>
      </c>
      <c r="K613" t="s">
        <v>8221</v>
      </c>
      <c r="L613">
        <v>1</v>
      </c>
    </row>
    <row r="614" spans="1:12" x14ac:dyDescent="0.3">
      <c r="A614" t="s">
        <v>8220</v>
      </c>
      <c r="C614" t="str">
        <f>VLOOKUP(KickStarterData!F614,$A$1:$D$4115,1,FALSE)</f>
        <v>canceled</v>
      </c>
      <c r="D614">
        <v>0</v>
      </c>
      <c r="K614" t="s">
        <v>8221</v>
      </c>
      <c r="L614">
        <v>1</v>
      </c>
    </row>
    <row r="615" spans="1:12" x14ac:dyDescent="0.3">
      <c r="A615" t="s">
        <v>8220</v>
      </c>
      <c r="C615" t="str">
        <f>VLOOKUP(KickStarterData!F615,$A$1:$D$4115,1,FALSE)</f>
        <v>canceled</v>
      </c>
      <c r="D615">
        <v>121</v>
      </c>
      <c r="K615" t="s">
        <v>8221</v>
      </c>
      <c r="L615">
        <v>2</v>
      </c>
    </row>
    <row r="616" spans="1:12" x14ac:dyDescent="0.3">
      <c r="A616" t="s">
        <v>8220</v>
      </c>
      <c r="C616" t="str">
        <f>VLOOKUP(KickStarterData!F616,$A$1:$D$4115,1,FALSE)</f>
        <v>canceled</v>
      </c>
      <c r="D616">
        <v>0</v>
      </c>
      <c r="K616" t="s">
        <v>8221</v>
      </c>
      <c r="L616">
        <v>9</v>
      </c>
    </row>
    <row r="617" spans="1:12" x14ac:dyDescent="0.3">
      <c r="A617" t="s">
        <v>8220</v>
      </c>
      <c r="C617" t="str">
        <f>VLOOKUP(KickStarterData!F617,$A$1:$D$4115,1,FALSE)</f>
        <v>canceled</v>
      </c>
      <c r="D617">
        <v>0</v>
      </c>
      <c r="K617" t="s">
        <v>8221</v>
      </c>
      <c r="L617">
        <v>5</v>
      </c>
    </row>
    <row r="618" spans="1:12" x14ac:dyDescent="0.3">
      <c r="A618" t="s">
        <v>8220</v>
      </c>
      <c r="C618" t="str">
        <f>VLOOKUP(KickStarterData!F618,$A$1:$D$4115,1,FALSE)</f>
        <v>canceled</v>
      </c>
      <c r="D618">
        <v>0</v>
      </c>
      <c r="K618" t="s">
        <v>8221</v>
      </c>
      <c r="L618">
        <v>57</v>
      </c>
    </row>
    <row r="619" spans="1:12" x14ac:dyDescent="0.3">
      <c r="A619" t="s">
        <v>8220</v>
      </c>
      <c r="C619" t="str">
        <f>VLOOKUP(KickStarterData!F619,$A$1:$D$4115,1,FALSE)</f>
        <v>canceled</v>
      </c>
      <c r="D619">
        <v>3</v>
      </c>
      <c r="K619" t="s">
        <v>8221</v>
      </c>
      <c r="L619">
        <v>3</v>
      </c>
    </row>
    <row r="620" spans="1:12" x14ac:dyDescent="0.3">
      <c r="A620" t="s">
        <v>8220</v>
      </c>
      <c r="C620" t="str">
        <f>VLOOKUP(KickStarterData!F620,$A$1:$D$4115,1,FALSE)</f>
        <v>canceled</v>
      </c>
      <c r="D620">
        <v>0</v>
      </c>
      <c r="K620" t="s">
        <v>8221</v>
      </c>
      <c r="L620">
        <v>1</v>
      </c>
    </row>
    <row r="621" spans="1:12" x14ac:dyDescent="0.3">
      <c r="A621" t="s">
        <v>8220</v>
      </c>
      <c r="C621" t="str">
        <f>VLOOKUP(KickStarterData!F621,$A$1:$D$4115,1,FALSE)</f>
        <v>canceled</v>
      </c>
      <c r="D621">
        <v>1</v>
      </c>
      <c r="K621" t="s">
        <v>8221</v>
      </c>
      <c r="L621">
        <v>6</v>
      </c>
    </row>
    <row r="622" spans="1:12" x14ac:dyDescent="0.3">
      <c r="A622" t="s">
        <v>8220</v>
      </c>
      <c r="C622" t="str">
        <f>VLOOKUP(KickStarterData!F622,$A$1:$D$4115,1,FALSE)</f>
        <v>canceled</v>
      </c>
      <c r="D622">
        <v>1</v>
      </c>
      <c r="K622" t="s">
        <v>8219</v>
      </c>
      <c r="L622">
        <v>27</v>
      </c>
    </row>
    <row r="623" spans="1:12" x14ac:dyDescent="0.3">
      <c r="A623" t="s">
        <v>8220</v>
      </c>
      <c r="C623" t="str">
        <f>VLOOKUP(KickStarterData!F623,$A$1:$D$4115,1,FALSE)</f>
        <v>canceled</v>
      </c>
      <c r="D623">
        <v>3</v>
      </c>
      <c r="K623" t="s">
        <v>8219</v>
      </c>
      <c r="L623">
        <v>25</v>
      </c>
    </row>
    <row r="624" spans="1:12" x14ac:dyDescent="0.3">
      <c r="A624" t="s">
        <v>8220</v>
      </c>
      <c r="C624" t="str">
        <f>VLOOKUP(KickStarterData!F624,$A$1:$D$4115,1,FALSE)</f>
        <v>canceled</v>
      </c>
      <c r="D624">
        <v>9</v>
      </c>
      <c r="K624" t="s">
        <v>8219</v>
      </c>
      <c r="L624">
        <v>14</v>
      </c>
    </row>
    <row r="625" spans="1:12" x14ac:dyDescent="0.3">
      <c r="A625" t="s">
        <v>8220</v>
      </c>
      <c r="C625" t="str">
        <f>VLOOKUP(KickStarterData!F625,$A$1:$D$4115,1,FALSE)</f>
        <v>canceled</v>
      </c>
      <c r="D625">
        <v>0</v>
      </c>
      <c r="K625" t="s">
        <v>8219</v>
      </c>
      <c r="L625">
        <v>35</v>
      </c>
    </row>
    <row r="626" spans="1:12" x14ac:dyDescent="0.3">
      <c r="A626" t="s">
        <v>8220</v>
      </c>
      <c r="C626" t="str">
        <f>VLOOKUP(KickStarterData!F626,$A$1:$D$4115,1,FALSE)</f>
        <v>canceled</v>
      </c>
      <c r="D626">
        <v>0</v>
      </c>
      <c r="K626" t="s">
        <v>8219</v>
      </c>
      <c r="L626">
        <v>10</v>
      </c>
    </row>
    <row r="627" spans="1:12" x14ac:dyDescent="0.3">
      <c r="A627" t="s">
        <v>8220</v>
      </c>
      <c r="C627" t="str">
        <f>VLOOKUP(KickStarterData!F627,$A$1:$D$4115,1,FALSE)</f>
        <v>canceled</v>
      </c>
      <c r="D627">
        <v>0</v>
      </c>
      <c r="K627" t="s">
        <v>8219</v>
      </c>
      <c r="L627">
        <v>29</v>
      </c>
    </row>
    <row r="628" spans="1:12" x14ac:dyDescent="0.3">
      <c r="A628" t="s">
        <v>8220</v>
      </c>
      <c r="C628" t="str">
        <f>VLOOKUP(KickStarterData!F628,$A$1:$D$4115,1,FALSE)</f>
        <v>canceled</v>
      </c>
      <c r="D628">
        <v>39</v>
      </c>
      <c r="K628" t="s">
        <v>8219</v>
      </c>
      <c r="L628">
        <v>44</v>
      </c>
    </row>
    <row r="629" spans="1:12" x14ac:dyDescent="0.3">
      <c r="A629" t="s">
        <v>8220</v>
      </c>
      <c r="C629" t="str">
        <f>VLOOKUP(KickStarterData!F629,$A$1:$D$4115,1,FALSE)</f>
        <v>canceled</v>
      </c>
      <c r="D629">
        <v>1</v>
      </c>
      <c r="K629" t="s">
        <v>8219</v>
      </c>
      <c r="L629">
        <v>17</v>
      </c>
    </row>
    <row r="630" spans="1:12" x14ac:dyDescent="0.3">
      <c r="A630" t="s">
        <v>8220</v>
      </c>
      <c r="C630" t="str">
        <f>VLOOKUP(KickStarterData!F630,$A$1:$D$4115,1,FALSE)</f>
        <v>canceled</v>
      </c>
      <c r="D630">
        <v>0</v>
      </c>
      <c r="K630" t="s">
        <v>8219</v>
      </c>
      <c r="L630">
        <v>34</v>
      </c>
    </row>
    <row r="631" spans="1:12" x14ac:dyDescent="0.3">
      <c r="A631" t="s">
        <v>8220</v>
      </c>
      <c r="C631" t="str">
        <f>VLOOKUP(KickStarterData!F631,$A$1:$D$4115,1,FALSE)</f>
        <v>canceled</v>
      </c>
      <c r="D631">
        <v>3</v>
      </c>
      <c r="K631" t="s">
        <v>8219</v>
      </c>
      <c r="L631">
        <v>14</v>
      </c>
    </row>
    <row r="632" spans="1:12" x14ac:dyDescent="0.3">
      <c r="A632" t="s">
        <v>8220</v>
      </c>
      <c r="C632" t="str">
        <f>VLOOKUP(KickStarterData!F632,$A$1:$D$4115,1,FALSE)</f>
        <v>canceled</v>
      </c>
      <c r="D632">
        <v>1</v>
      </c>
      <c r="K632" t="s">
        <v>8219</v>
      </c>
      <c r="L632">
        <v>156</v>
      </c>
    </row>
    <row r="633" spans="1:12" x14ac:dyDescent="0.3">
      <c r="A633" t="s">
        <v>8220</v>
      </c>
      <c r="C633" t="str">
        <f>VLOOKUP(KickStarterData!F633,$A$1:$D$4115,1,FALSE)</f>
        <v>canceled</v>
      </c>
      <c r="D633">
        <v>9</v>
      </c>
      <c r="K633" t="s">
        <v>8219</v>
      </c>
      <c r="L633">
        <v>128</v>
      </c>
    </row>
    <row r="634" spans="1:12" x14ac:dyDescent="0.3">
      <c r="A634" t="s">
        <v>8220</v>
      </c>
      <c r="C634" t="str">
        <f>VLOOKUP(KickStarterData!F634,$A$1:$D$4115,1,FALSE)</f>
        <v>canceled</v>
      </c>
      <c r="D634">
        <v>0</v>
      </c>
      <c r="K634" t="s">
        <v>8219</v>
      </c>
      <c r="L634">
        <v>60</v>
      </c>
    </row>
    <row r="635" spans="1:12" x14ac:dyDescent="0.3">
      <c r="A635" t="s">
        <v>8220</v>
      </c>
      <c r="C635" t="str">
        <f>VLOOKUP(KickStarterData!F635,$A$1:$D$4115,1,FALSE)</f>
        <v>canceled</v>
      </c>
      <c r="D635">
        <v>25</v>
      </c>
      <c r="K635" t="s">
        <v>8219</v>
      </c>
      <c r="L635">
        <v>32</v>
      </c>
    </row>
    <row r="636" spans="1:12" x14ac:dyDescent="0.3">
      <c r="A636" t="s">
        <v>8220</v>
      </c>
      <c r="C636" t="str">
        <f>VLOOKUP(KickStarterData!F636,$A$1:$D$4115,1,FALSE)</f>
        <v>canceled</v>
      </c>
      <c r="D636">
        <v>1</v>
      </c>
      <c r="K636" t="s">
        <v>8219</v>
      </c>
      <c r="L636">
        <v>53</v>
      </c>
    </row>
    <row r="637" spans="1:12" x14ac:dyDescent="0.3">
      <c r="A637" t="s">
        <v>8220</v>
      </c>
      <c r="C637" t="str">
        <f>VLOOKUP(KickStarterData!F637,$A$1:$D$4115,1,FALSE)</f>
        <v>canceled</v>
      </c>
      <c r="D637">
        <v>1</v>
      </c>
      <c r="K637" t="s">
        <v>8219</v>
      </c>
      <c r="L637">
        <v>184</v>
      </c>
    </row>
    <row r="638" spans="1:12" x14ac:dyDescent="0.3">
      <c r="A638" t="s">
        <v>8220</v>
      </c>
      <c r="C638" t="str">
        <f>VLOOKUP(KickStarterData!F638,$A$1:$D$4115,1,FALSE)</f>
        <v>canceled</v>
      </c>
      <c r="D638">
        <v>1</v>
      </c>
      <c r="K638" t="s">
        <v>8219</v>
      </c>
      <c r="L638">
        <v>90</v>
      </c>
    </row>
    <row r="639" spans="1:12" x14ac:dyDescent="0.3">
      <c r="A639" t="s">
        <v>8220</v>
      </c>
      <c r="C639" t="str">
        <f>VLOOKUP(KickStarterData!F639,$A$1:$D$4115,1,FALSE)</f>
        <v>canceled</v>
      </c>
      <c r="D639">
        <v>0</v>
      </c>
      <c r="K639" t="s">
        <v>8219</v>
      </c>
      <c r="L639">
        <v>71</v>
      </c>
    </row>
    <row r="640" spans="1:12" x14ac:dyDescent="0.3">
      <c r="A640" t="s">
        <v>8220</v>
      </c>
      <c r="C640" t="str">
        <f>VLOOKUP(KickStarterData!F640,$A$1:$D$4115,1,FALSE)</f>
        <v>canceled</v>
      </c>
      <c r="D640">
        <v>6</v>
      </c>
      <c r="K640" t="s">
        <v>8219</v>
      </c>
      <c r="L640">
        <v>87</v>
      </c>
    </row>
    <row r="641" spans="1:12" x14ac:dyDescent="0.3">
      <c r="A641" t="s">
        <v>8220</v>
      </c>
      <c r="C641" t="str">
        <f>VLOOKUP(KickStarterData!F641,$A$1:$D$4115,1,FALSE)</f>
        <v>canceled</v>
      </c>
      <c r="D641">
        <v>1</v>
      </c>
      <c r="K641" t="s">
        <v>8219</v>
      </c>
      <c r="L641">
        <v>28</v>
      </c>
    </row>
    <row r="642" spans="1:12" x14ac:dyDescent="0.3">
      <c r="A642" t="s">
        <v>8219</v>
      </c>
      <c r="C642" t="str">
        <f>VLOOKUP(KickStarterData!F642,$A$1:$D$4115,1,FALSE)</f>
        <v>successful</v>
      </c>
      <c r="D642">
        <v>2</v>
      </c>
      <c r="K642" t="s">
        <v>8219</v>
      </c>
      <c r="L642">
        <v>56</v>
      </c>
    </row>
    <row r="643" spans="1:12" x14ac:dyDescent="0.3">
      <c r="A643" t="s">
        <v>8219</v>
      </c>
      <c r="C643" t="str">
        <f>VLOOKUP(KickStarterData!F643,$A$1:$D$4115,1,FALSE)</f>
        <v>successful</v>
      </c>
      <c r="D643">
        <v>315</v>
      </c>
      <c r="K643" t="s">
        <v>8219</v>
      </c>
      <c r="L643">
        <v>51</v>
      </c>
    </row>
    <row r="644" spans="1:12" x14ac:dyDescent="0.3">
      <c r="A644" t="s">
        <v>8219</v>
      </c>
      <c r="C644" t="str">
        <f>VLOOKUP(KickStarterData!F644,$A$1:$D$4115,1,FALSE)</f>
        <v>successful</v>
      </c>
      <c r="D644">
        <v>2174</v>
      </c>
      <c r="K644" t="s">
        <v>8219</v>
      </c>
      <c r="L644">
        <v>75</v>
      </c>
    </row>
    <row r="645" spans="1:12" x14ac:dyDescent="0.3">
      <c r="A645" t="s">
        <v>8219</v>
      </c>
      <c r="C645" t="str">
        <f>VLOOKUP(KickStarterData!F645,$A$1:$D$4115,1,FALSE)</f>
        <v>successful</v>
      </c>
      <c r="D645">
        <v>152</v>
      </c>
      <c r="K645" t="s">
        <v>8219</v>
      </c>
      <c r="L645">
        <v>38</v>
      </c>
    </row>
    <row r="646" spans="1:12" x14ac:dyDescent="0.3">
      <c r="A646" t="s">
        <v>8219</v>
      </c>
      <c r="C646" t="str">
        <f>VLOOKUP(KickStarterData!F646,$A$1:$D$4115,1,FALSE)</f>
        <v>successful</v>
      </c>
      <c r="D646">
        <v>1021</v>
      </c>
      <c r="K646" t="s">
        <v>8219</v>
      </c>
      <c r="L646">
        <v>18</v>
      </c>
    </row>
    <row r="647" spans="1:12" x14ac:dyDescent="0.3">
      <c r="A647" t="s">
        <v>8219</v>
      </c>
      <c r="C647" t="str">
        <f>VLOOKUP(KickStarterData!F647,$A$1:$D$4115,1,FALSE)</f>
        <v>successful</v>
      </c>
      <c r="D647">
        <v>237</v>
      </c>
      <c r="K647" t="s">
        <v>8219</v>
      </c>
      <c r="L647">
        <v>54</v>
      </c>
    </row>
    <row r="648" spans="1:12" x14ac:dyDescent="0.3">
      <c r="A648" t="s">
        <v>8219</v>
      </c>
      <c r="C648" t="str">
        <f>VLOOKUP(KickStarterData!F648,$A$1:$D$4115,1,FALSE)</f>
        <v>successful</v>
      </c>
      <c r="D648">
        <v>27</v>
      </c>
      <c r="K648" t="s">
        <v>8219</v>
      </c>
      <c r="L648">
        <v>71</v>
      </c>
    </row>
    <row r="649" spans="1:12" x14ac:dyDescent="0.3">
      <c r="A649" t="s">
        <v>8219</v>
      </c>
      <c r="C649" t="str">
        <f>VLOOKUP(KickStarterData!F649,$A$1:$D$4115,1,FALSE)</f>
        <v>successful</v>
      </c>
      <c r="D649">
        <v>17</v>
      </c>
      <c r="K649" t="s">
        <v>8219</v>
      </c>
      <c r="L649">
        <v>57</v>
      </c>
    </row>
    <row r="650" spans="1:12" x14ac:dyDescent="0.3">
      <c r="A650" t="s">
        <v>8219</v>
      </c>
      <c r="C650" t="str">
        <f>VLOOKUP(KickStarterData!F650,$A$1:$D$4115,1,FALSE)</f>
        <v>successful</v>
      </c>
      <c r="D650">
        <v>27</v>
      </c>
      <c r="K650" t="s">
        <v>8219</v>
      </c>
      <c r="L650">
        <v>43</v>
      </c>
    </row>
    <row r="651" spans="1:12" x14ac:dyDescent="0.3">
      <c r="A651" t="s">
        <v>8219</v>
      </c>
      <c r="C651" t="str">
        <f>VLOOKUP(KickStarterData!F651,$A$1:$D$4115,1,FALSE)</f>
        <v>successful</v>
      </c>
      <c r="D651">
        <v>82</v>
      </c>
      <c r="K651" t="s">
        <v>8219</v>
      </c>
      <c r="L651">
        <v>52</v>
      </c>
    </row>
    <row r="652" spans="1:12" x14ac:dyDescent="0.3">
      <c r="A652" t="s">
        <v>8219</v>
      </c>
      <c r="C652" t="str">
        <f>VLOOKUP(KickStarterData!F652,$A$1:$D$4115,1,FALSE)</f>
        <v>successful</v>
      </c>
      <c r="D652">
        <v>48</v>
      </c>
      <c r="K652" t="s">
        <v>8219</v>
      </c>
      <c r="L652">
        <v>27</v>
      </c>
    </row>
    <row r="653" spans="1:12" x14ac:dyDescent="0.3">
      <c r="A653" t="s">
        <v>8219</v>
      </c>
      <c r="C653" t="str">
        <f>VLOOKUP(KickStarterData!F653,$A$1:$D$4115,1,FALSE)</f>
        <v>successful</v>
      </c>
      <c r="D653">
        <v>105</v>
      </c>
      <c r="K653" t="s">
        <v>8219</v>
      </c>
      <c r="L653">
        <v>12</v>
      </c>
    </row>
    <row r="654" spans="1:12" x14ac:dyDescent="0.3">
      <c r="A654" t="s">
        <v>8219</v>
      </c>
      <c r="C654" t="str">
        <f>VLOOKUP(KickStarterData!F654,$A$1:$D$4115,1,FALSE)</f>
        <v>successful</v>
      </c>
      <c r="D654">
        <v>28</v>
      </c>
      <c r="K654" t="s">
        <v>8219</v>
      </c>
      <c r="L654">
        <v>33</v>
      </c>
    </row>
    <row r="655" spans="1:12" x14ac:dyDescent="0.3">
      <c r="A655" t="s">
        <v>8219</v>
      </c>
      <c r="C655" t="str">
        <f>VLOOKUP(KickStarterData!F655,$A$1:$D$4115,1,FALSE)</f>
        <v>successful</v>
      </c>
      <c r="D655">
        <v>1107</v>
      </c>
      <c r="K655" t="s">
        <v>8219</v>
      </c>
      <c r="L655">
        <v>96</v>
      </c>
    </row>
    <row r="656" spans="1:12" x14ac:dyDescent="0.3">
      <c r="A656" t="s">
        <v>8219</v>
      </c>
      <c r="C656" t="str">
        <f>VLOOKUP(KickStarterData!F656,$A$1:$D$4115,1,FALSE)</f>
        <v>successful</v>
      </c>
      <c r="D656">
        <v>1013</v>
      </c>
      <c r="K656" t="s">
        <v>8219</v>
      </c>
      <c r="L656">
        <v>28</v>
      </c>
    </row>
    <row r="657" spans="1:12" x14ac:dyDescent="0.3">
      <c r="A657" t="s">
        <v>8219</v>
      </c>
      <c r="C657" t="str">
        <f>VLOOKUP(KickStarterData!F657,$A$1:$D$4115,1,FALSE)</f>
        <v>successful</v>
      </c>
      <c r="D657">
        <v>274</v>
      </c>
      <c r="K657" t="s">
        <v>8219</v>
      </c>
      <c r="L657">
        <v>43</v>
      </c>
    </row>
    <row r="658" spans="1:12" x14ac:dyDescent="0.3">
      <c r="A658" t="s">
        <v>8219</v>
      </c>
      <c r="C658" t="str">
        <f>VLOOKUP(KickStarterData!F658,$A$1:$D$4115,1,FALSE)</f>
        <v>successful</v>
      </c>
      <c r="D658">
        <v>87</v>
      </c>
      <c r="K658" t="s">
        <v>8219</v>
      </c>
      <c r="L658">
        <v>205</v>
      </c>
    </row>
    <row r="659" spans="1:12" x14ac:dyDescent="0.3">
      <c r="A659" t="s">
        <v>8219</v>
      </c>
      <c r="C659" t="str">
        <f>VLOOKUP(KickStarterData!F659,$A$1:$D$4115,1,FALSE)</f>
        <v>successful</v>
      </c>
      <c r="D659">
        <v>99</v>
      </c>
      <c r="K659" t="s">
        <v>8219</v>
      </c>
      <c r="L659">
        <v>23</v>
      </c>
    </row>
    <row r="660" spans="1:12" x14ac:dyDescent="0.3">
      <c r="A660" t="s">
        <v>8219</v>
      </c>
      <c r="C660" t="str">
        <f>VLOOKUP(KickStarterData!F660,$A$1:$D$4115,1,FALSE)</f>
        <v>successful</v>
      </c>
      <c r="D660">
        <v>276</v>
      </c>
      <c r="K660" t="s">
        <v>8219</v>
      </c>
      <c r="L660">
        <v>19</v>
      </c>
    </row>
    <row r="661" spans="1:12" x14ac:dyDescent="0.3">
      <c r="A661" t="s">
        <v>8219</v>
      </c>
      <c r="C661" t="str">
        <f>VLOOKUP(KickStarterData!F661,$A$1:$D$4115,1,FALSE)</f>
        <v>successful</v>
      </c>
      <c r="D661">
        <v>21</v>
      </c>
      <c r="K661" t="s">
        <v>8219</v>
      </c>
      <c r="L661">
        <v>14</v>
      </c>
    </row>
    <row r="662" spans="1:12" x14ac:dyDescent="0.3">
      <c r="A662" t="s">
        <v>8221</v>
      </c>
      <c r="C662" t="str">
        <f>VLOOKUP(KickStarterData!F662,$A$1:$D$4115,1,FALSE)</f>
        <v>failed</v>
      </c>
      <c r="D662">
        <v>18</v>
      </c>
      <c r="K662" t="s">
        <v>8219</v>
      </c>
      <c r="L662">
        <v>38</v>
      </c>
    </row>
    <row r="663" spans="1:12" x14ac:dyDescent="0.3">
      <c r="A663" t="s">
        <v>8221</v>
      </c>
      <c r="C663" t="str">
        <f>VLOOKUP(KickStarterData!F663,$A$1:$D$4115,1,FALSE)</f>
        <v>failed</v>
      </c>
      <c r="D663">
        <v>9</v>
      </c>
      <c r="K663" t="s">
        <v>8219</v>
      </c>
      <c r="L663">
        <v>78</v>
      </c>
    </row>
    <row r="664" spans="1:12" x14ac:dyDescent="0.3">
      <c r="A664" t="s">
        <v>8221</v>
      </c>
      <c r="C664" t="str">
        <f>VLOOKUP(KickStarterData!F664,$A$1:$D$4115,1,FALSE)</f>
        <v>failed</v>
      </c>
      <c r="D664">
        <v>4</v>
      </c>
      <c r="K664" t="s">
        <v>8219</v>
      </c>
      <c r="L664">
        <v>69</v>
      </c>
    </row>
    <row r="665" spans="1:12" x14ac:dyDescent="0.3">
      <c r="A665" t="s">
        <v>8221</v>
      </c>
      <c r="C665" t="str">
        <f>VLOOKUP(KickStarterData!F665,$A$1:$D$4115,1,FALSE)</f>
        <v>failed</v>
      </c>
      <c r="D665">
        <v>7</v>
      </c>
      <c r="K665" t="s">
        <v>8219</v>
      </c>
      <c r="L665">
        <v>33</v>
      </c>
    </row>
    <row r="666" spans="1:12" x14ac:dyDescent="0.3">
      <c r="A666" t="s">
        <v>8221</v>
      </c>
      <c r="C666" t="str">
        <f>VLOOKUP(KickStarterData!F666,$A$1:$D$4115,1,FALSE)</f>
        <v>failed</v>
      </c>
      <c r="D666">
        <v>29</v>
      </c>
      <c r="K666" t="s">
        <v>8219</v>
      </c>
      <c r="L666">
        <v>54</v>
      </c>
    </row>
    <row r="667" spans="1:12" x14ac:dyDescent="0.3">
      <c r="A667" t="s">
        <v>8221</v>
      </c>
      <c r="C667" t="str">
        <f>VLOOKUP(KickStarterData!F667,$A$1:$D$4115,1,FALSE)</f>
        <v>failed</v>
      </c>
      <c r="D667">
        <v>12</v>
      </c>
      <c r="K667" t="s">
        <v>8219</v>
      </c>
      <c r="L667">
        <v>99</v>
      </c>
    </row>
    <row r="668" spans="1:12" x14ac:dyDescent="0.3">
      <c r="A668" t="s">
        <v>8221</v>
      </c>
      <c r="C668" t="str">
        <f>VLOOKUP(KickStarterData!F668,$A$1:$D$4115,1,FALSE)</f>
        <v>failed</v>
      </c>
      <c r="D668">
        <v>4</v>
      </c>
      <c r="K668" t="s">
        <v>8219</v>
      </c>
      <c r="L668">
        <v>49</v>
      </c>
    </row>
    <row r="669" spans="1:12" x14ac:dyDescent="0.3">
      <c r="A669" t="s">
        <v>8221</v>
      </c>
      <c r="C669" t="str">
        <f>VLOOKUP(KickStarterData!F669,$A$1:$D$4115,1,FALSE)</f>
        <v>failed</v>
      </c>
      <c r="D669">
        <v>28</v>
      </c>
      <c r="K669" t="s">
        <v>8219</v>
      </c>
      <c r="L669">
        <v>11</v>
      </c>
    </row>
    <row r="670" spans="1:12" x14ac:dyDescent="0.3">
      <c r="A670" t="s">
        <v>8221</v>
      </c>
      <c r="C670" t="str">
        <f>VLOOKUP(KickStarterData!F670,$A$1:$D$4115,1,FALSE)</f>
        <v>failed</v>
      </c>
      <c r="D670">
        <v>25</v>
      </c>
      <c r="K670" t="s">
        <v>8219</v>
      </c>
      <c r="L670">
        <v>38</v>
      </c>
    </row>
    <row r="671" spans="1:12" x14ac:dyDescent="0.3">
      <c r="A671" t="s">
        <v>8221</v>
      </c>
      <c r="C671" t="str">
        <f>VLOOKUP(KickStarterData!F671,$A$1:$D$4115,1,FALSE)</f>
        <v>failed</v>
      </c>
      <c r="D671">
        <v>28</v>
      </c>
      <c r="K671" t="s">
        <v>8219</v>
      </c>
      <c r="L671">
        <v>16</v>
      </c>
    </row>
    <row r="672" spans="1:12" x14ac:dyDescent="0.3">
      <c r="A672" t="s">
        <v>8221</v>
      </c>
      <c r="C672" t="str">
        <f>VLOOKUP(KickStarterData!F672,$A$1:$D$4115,1,FALSE)</f>
        <v>failed</v>
      </c>
      <c r="D672">
        <v>310</v>
      </c>
      <c r="K672" t="s">
        <v>8219</v>
      </c>
      <c r="L672">
        <v>32</v>
      </c>
    </row>
    <row r="673" spans="1:12" x14ac:dyDescent="0.3">
      <c r="A673" t="s">
        <v>8221</v>
      </c>
      <c r="C673" t="str">
        <f>VLOOKUP(KickStarterData!F673,$A$1:$D$4115,1,FALSE)</f>
        <v>failed</v>
      </c>
      <c r="D673">
        <v>15</v>
      </c>
      <c r="K673" t="s">
        <v>8219</v>
      </c>
      <c r="L673">
        <v>20</v>
      </c>
    </row>
    <row r="674" spans="1:12" x14ac:dyDescent="0.3">
      <c r="A674" t="s">
        <v>8221</v>
      </c>
      <c r="C674" t="str">
        <f>VLOOKUP(KickStarterData!F674,$A$1:$D$4115,1,FALSE)</f>
        <v>failed</v>
      </c>
      <c r="D674">
        <v>215</v>
      </c>
      <c r="K674" t="s">
        <v>8219</v>
      </c>
      <c r="L674">
        <v>154</v>
      </c>
    </row>
    <row r="675" spans="1:12" x14ac:dyDescent="0.3">
      <c r="A675" t="s">
        <v>8221</v>
      </c>
      <c r="C675" t="str">
        <f>VLOOKUP(KickStarterData!F675,$A$1:$D$4115,1,FALSE)</f>
        <v>failed</v>
      </c>
      <c r="D675">
        <v>3</v>
      </c>
      <c r="K675" t="s">
        <v>8219</v>
      </c>
      <c r="L675">
        <v>41</v>
      </c>
    </row>
    <row r="676" spans="1:12" x14ac:dyDescent="0.3">
      <c r="A676" t="s">
        <v>8221</v>
      </c>
      <c r="C676" t="str">
        <f>VLOOKUP(KickStarterData!F676,$A$1:$D$4115,1,FALSE)</f>
        <v>failed</v>
      </c>
      <c r="D676">
        <v>2</v>
      </c>
      <c r="K676" t="s">
        <v>8219</v>
      </c>
      <c r="L676">
        <v>75</v>
      </c>
    </row>
    <row r="677" spans="1:12" x14ac:dyDescent="0.3">
      <c r="A677" t="s">
        <v>8221</v>
      </c>
      <c r="C677" t="str">
        <f>VLOOKUP(KickStarterData!F677,$A$1:$D$4115,1,FALSE)</f>
        <v>failed</v>
      </c>
      <c r="D677">
        <v>26</v>
      </c>
      <c r="K677" t="s">
        <v>8219</v>
      </c>
      <c r="L677">
        <v>40</v>
      </c>
    </row>
    <row r="678" spans="1:12" x14ac:dyDescent="0.3">
      <c r="A678" t="s">
        <v>8221</v>
      </c>
      <c r="C678" t="str">
        <f>VLOOKUP(KickStarterData!F678,$A$1:$D$4115,1,FALSE)</f>
        <v>failed</v>
      </c>
      <c r="D678">
        <v>24</v>
      </c>
      <c r="K678" t="s">
        <v>8219</v>
      </c>
      <c r="L678">
        <v>46</v>
      </c>
    </row>
    <row r="679" spans="1:12" x14ac:dyDescent="0.3">
      <c r="A679" t="s">
        <v>8221</v>
      </c>
      <c r="C679" t="str">
        <f>VLOOKUP(KickStarterData!F679,$A$1:$D$4115,1,FALSE)</f>
        <v>failed</v>
      </c>
      <c r="D679">
        <v>96</v>
      </c>
      <c r="K679" t="s">
        <v>8219</v>
      </c>
      <c r="L679">
        <v>62</v>
      </c>
    </row>
    <row r="680" spans="1:12" x14ac:dyDescent="0.3">
      <c r="A680" t="s">
        <v>8221</v>
      </c>
      <c r="C680" t="str">
        <f>VLOOKUP(KickStarterData!F680,$A$1:$D$4115,1,FALSE)</f>
        <v>failed</v>
      </c>
      <c r="D680">
        <v>17</v>
      </c>
      <c r="K680" t="s">
        <v>8219</v>
      </c>
      <c r="L680">
        <v>61</v>
      </c>
    </row>
    <row r="681" spans="1:12" x14ac:dyDescent="0.3">
      <c r="A681" t="s">
        <v>8221</v>
      </c>
      <c r="C681" t="str">
        <f>VLOOKUP(KickStarterData!F681,$A$1:$D$4115,1,FALSE)</f>
        <v>failed</v>
      </c>
      <c r="D681">
        <v>94</v>
      </c>
      <c r="K681" t="s">
        <v>8219</v>
      </c>
      <c r="L681">
        <v>96</v>
      </c>
    </row>
    <row r="682" spans="1:12" x14ac:dyDescent="0.3">
      <c r="A682" t="s">
        <v>8221</v>
      </c>
      <c r="C682" t="str">
        <f>VLOOKUP(KickStarterData!F682,$A$1:$D$4115,1,FALSE)</f>
        <v>failed</v>
      </c>
      <c r="D682">
        <v>129</v>
      </c>
      <c r="K682" t="s">
        <v>8219</v>
      </c>
      <c r="L682">
        <v>190</v>
      </c>
    </row>
    <row r="683" spans="1:12" x14ac:dyDescent="0.3">
      <c r="A683" t="s">
        <v>8221</v>
      </c>
      <c r="C683" t="str">
        <f>VLOOKUP(KickStarterData!F683,$A$1:$D$4115,1,FALSE)</f>
        <v>failed</v>
      </c>
      <c r="D683">
        <v>1</v>
      </c>
      <c r="K683" t="s">
        <v>8219</v>
      </c>
      <c r="L683">
        <v>94</v>
      </c>
    </row>
    <row r="684" spans="1:12" x14ac:dyDescent="0.3">
      <c r="A684" t="s">
        <v>8221</v>
      </c>
      <c r="C684" t="str">
        <f>VLOOKUP(KickStarterData!F684,$A$1:$D$4115,1,FALSE)</f>
        <v>failed</v>
      </c>
      <c r="D684">
        <v>4</v>
      </c>
      <c r="K684" t="s">
        <v>8219</v>
      </c>
      <c r="L684">
        <v>39</v>
      </c>
    </row>
    <row r="685" spans="1:12" x14ac:dyDescent="0.3">
      <c r="A685" t="s">
        <v>8221</v>
      </c>
      <c r="C685" t="str">
        <f>VLOOKUP(KickStarterData!F685,$A$1:$D$4115,1,FALSE)</f>
        <v>failed</v>
      </c>
      <c r="D685">
        <v>3</v>
      </c>
      <c r="K685" t="s">
        <v>8219</v>
      </c>
      <c r="L685">
        <v>127</v>
      </c>
    </row>
    <row r="686" spans="1:12" x14ac:dyDescent="0.3">
      <c r="A686" t="s">
        <v>8221</v>
      </c>
      <c r="C686" t="str">
        <f>VLOOKUP(KickStarterData!F686,$A$1:$D$4115,1,FALSE)</f>
        <v>failed</v>
      </c>
      <c r="D686">
        <v>135</v>
      </c>
      <c r="K686" t="s">
        <v>8219</v>
      </c>
      <c r="L686">
        <v>159</v>
      </c>
    </row>
    <row r="687" spans="1:12" x14ac:dyDescent="0.3">
      <c r="A687" t="s">
        <v>8221</v>
      </c>
      <c r="C687" t="str">
        <f>VLOOKUP(KickStarterData!F687,$A$1:$D$4115,1,FALSE)</f>
        <v>failed</v>
      </c>
      <c r="D687">
        <v>10</v>
      </c>
      <c r="K687" t="s">
        <v>8219</v>
      </c>
      <c r="L687">
        <v>177</v>
      </c>
    </row>
    <row r="688" spans="1:12" x14ac:dyDescent="0.3">
      <c r="A688" t="s">
        <v>8221</v>
      </c>
      <c r="C688" t="str">
        <f>VLOOKUP(KickStarterData!F688,$A$1:$D$4115,1,FALSE)</f>
        <v>failed</v>
      </c>
      <c r="D688">
        <v>0</v>
      </c>
      <c r="K688" t="s">
        <v>8219</v>
      </c>
      <c r="L688">
        <v>47</v>
      </c>
    </row>
    <row r="689" spans="1:12" x14ac:dyDescent="0.3">
      <c r="A689" t="s">
        <v>8221</v>
      </c>
      <c r="C689" t="str">
        <f>VLOOKUP(KickStarterData!F689,$A$1:$D$4115,1,FALSE)</f>
        <v>failed</v>
      </c>
      <c r="D689">
        <v>6</v>
      </c>
      <c r="K689" t="s">
        <v>8219</v>
      </c>
      <c r="L689">
        <v>1</v>
      </c>
    </row>
    <row r="690" spans="1:12" x14ac:dyDescent="0.3">
      <c r="A690" t="s">
        <v>8221</v>
      </c>
      <c r="C690" t="str">
        <f>VLOOKUP(KickStarterData!F690,$A$1:$D$4115,1,FALSE)</f>
        <v>failed</v>
      </c>
      <c r="D690">
        <v>36</v>
      </c>
      <c r="K690" t="s">
        <v>8219</v>
      </c>
      <c r="L690">
        <v>16</v>
      </c>
    </row>
    <row r="691" spans="1:12" x14ac:dyDescent="0.3">
      <c r="A691" t="s">
        <v>8221</v>
      </c>
      <c r="C691" t="str">
        <f>VLOOKUP(KickStarterData!F691,$A$1:$D$4115,1,FALSE)</f>
        <v>failed</v>
      </c>
      <c r="D691">
        <v>336</v>
      </c>
      <c r="K691" t="s">
        <v>8219</v>
      </c>
      <c r="L691">
        <v>115</v>
      </c>
    </row>
    <row r="692" spans="1:12" x14ac:dyDescent="0.3">
      <c r="A692" t="s">
        <v>8221</v>
      </c>
      <c r="C692" t="str">
        <f>VLOOKUP(KickStarterData!F692,$A$1:$D$4115,1,FALSE)</f>
        <v>failed</v>
      </c>
      <c r="D692">
        <v>34</v>
      </c>
      <c r="K692" t="s">
        <v>8219</v>
      </c>
      <c r="L692">
        <v>133</v>
      </c>
    </row>
    <row r="693" spans="1:12" x14ac:dyDescent="0.3">
      <c r="A693" t="s">
        <v>8221</v>
      </c>
      <c r="C693" t="str">
        <f>VLOOKUP(KickStarterData!F693,$A$1:$D$4115,1,FALSE)</f>
        <v>failed</v>
      </c>
      <c r="D693">
        <v>10</v>
      </c>
      <c r="K693" t="s">
        <v>8219</v>
      </c>
      <c r="L693">
        <v>70</v>
      </c>
    </row>
    <row r="694" spans="1:12" x14ac:dyDescent="0.3">
      <c r="A694" t="s">
        <v>8221</v>
      </c>
      <c r="C694" t="str">
        <f>VLOOKUP(KickStarterData!F694,$A$1:$D$4115,1,FALSE)</f>
        <v>failed</v>
      </c>
      <c r="D694">
        <v>201</v>
      </c>
      <c r="K694" t="s">
        <v>8219</v>
      </c>
      <c r="L694">
        <v>62</v>
      </c>
    </row>
    <row r="695" spans="1:12" x14ac:dyDescent="0.3">
      <c r="A695" t="s">
        <v>8221</v>
      </c>
      <c r="C695" t="str">
        <f>VLOOKUP(KickStarterData!F695,$A$1:$D$4115,1,FALSE)</f>
        <v>failed</v>
      </c>
      <c r="D695">
        <v>296</v>
      </c>
      <c r="K695" t="s">
        <v>8219</v>
      </c>
      <c r="L695">
        <v>10</v>
      </c>
    </row>
    <row r="696" spans="1:12" x14ac:dyDescent="0.3">
      <c r="A696" t="s">
        <v>8221</v>
      </c>
      <c r="C696" t="str">
        <f>VLOOKUP(KickStarterData!F696,$A$1:$D$4115,1,FALSE)</f>
        <v>failed</v>
      </c>
      <c r="D696">
        <v>7</v>
      </c>
      <c r="K696" t="s">
        <v>8219</v>
      </c>
      <c r="L696">
        <v>499</v>
      </c>
    </row>
    <row r="697" spans="1:12" x14ac:dyDescent="0.3">
      <c r="A697" t="s">
        <v>8221</v>
      </c>
      <c r="C697" t="str">
        <f>VLOOKUP(KickStarterData!F697,$A$1:$D$4115,1,FALSE)</f>
        <v>failed</v>
      </c>
      <c r="D697">
        <v>7</v>
      </c>
      <c r="K697" t="s">
        <v>8219</v>
      </c>
      <c r="L697">
        <v>47</v>
      </c>
    </row>
    <row r="698" spans="1:12" x14ac:dyDescent="0.3">
      <c r="A698" t="s">
        <v>8221</v>
      </c>
      <c r="C698" t="str">
        <f>VLOOKUP(KickStarterData!F698,$A$1:$D$4115,1,FALSE)</f>
        <v>failed</v>
      </c>
      <c r="D698">
        <v>1</v>
      </c>
      <c r="K698" t="s">
        <v>8219</v>
      </c>
      <c r="L698">
        <v>28</v>
      </c>
    </row>
    <row r="699" spans="1:12" x14ac:dyDescent="0.3">
      <c r="A699" t="s">
        <v>8221</v>
      </c>
      <c r="C699" t="str">
        <f>VLOOKUP(KickStarterData!F699,$A$1:$D$4115,1,FALSE)</f>
        <v>failed</v>
      </c>
      <c r="D699">
        <v>114</v>
      </c>
      <c r="K699" t="s">
        <v>8219</v>
      </c>
      <c r="L699">
        <v>24</v>
      </c>
    </row>
    <row r="700" spans="1:12" x14ac:dyDescent="0.3">
      <c r="A700" t="s">
        <v>8221</v>
      </c>
      <c r="C700" t="str">
        <f>VLOOKUP(KickStarterData!F700,$A$1:$D$4115,1,FALSE)</f>
        <v>failed</v>
      </c>
      <c r="D700">
        <v>29</v>
      </c>
      <c r="K700" t="s">
        <v>8219</v>
      </c>
      <c r="L700">
        <v>76</v>
      </c>
    </row>
    <row r="701" spans="1:12" x14ac:dyDescent="0.3">
      <c r="A701" t="s">
        <v>8221</v>
      </c>
      <c r="C701" t="str">
        <f>VLOOKUP(KickStarterData!F701,$A$1:$D$4115,1,FALSE)</f>
        <v>failed</v>
      </c>
      <c r="D701">
        <v>890</v>
      </c>
      <c r="K701" t="s">
        <v>8219</v>
      </c>
      <c r="L701">
        <v>98</v>
      </c>
    </row>
    <row r="702" spans="1:12" x14ac:dyDescent="0.3">
      <c r="A702" t="s">
        <v>8221</v>
      </c>
      <c r="C702" t="str">
        <f>VLOOKUP(KickStarterData!F702,$A$1:$D$4115,1,FALSE)</f>
        <v>failed</v>
      </c>
      <c r="D702">
        <v>31</v>
      </c>
      <c r="K702" t="s">
        <v>8221</v>
      </c>
      <c r="L702">
        <v>48</v>
      </c>
    </row>
    <row r="703" spans="1:12" x14ac:dyDescent="0.3">
      <c r="A703" t="s">
        <v>8221</v>
      </c>
      <c r="C703" t="str">
        <f>VLOOKUP(KickStarterData!F703,$A$1:$D$4115,1,FALSE)</f>
        <v>failed</v>
      </c>
      <c r="D703">
        <v>21</v>
      </c>
      <c r="K703" t="s">
        <v>8221</v>
      </c>
      <c r="L703">
        <v>2</v>
      </c>
    </row>
    <row r="704" spans="1:12" x14ac:dyDescent="0.3">
      <c r="A704" t="s">
        <v>8221</v>
      </c>
      <c r="C704" t="str">
        <f>VLOOKUP(KickStarterData!F704,$A$1:$D$4115,1,FALSE)</f>
        <v>failed</v>
      </c>
      <c r="D704">
        <v>37</v>
      </c>
      <c r="K704" t="s">
        <v>8221</v>
      </c>
      <c r="L704">
        <v>4</v>
      </c>
    </row>
    <row r="705" spans="1:12" x14ac:dyDescent="0.3">
      <c r="A705" t="s">
        <v>8221</v>
      </c>
      <c r="C705" t="str">
        <f>VLOOKUP(KickStarterData!F705,$A$1:$D$4115,1,FALSE)</f>
        <v>failed</v>
      </c>
      <c r="D705">
        <v>7</v>
      </c>
      <c r="K705" t="s">
        <v>8221</v>
      </c>
      <c r="L705">
        <v>5</v>
      </c>
    </row>
    <row r="706" spans="1:12" x14ac:dyDescent="0.3">
      <c r="A706" t="s">
        <v>8221</v>
      </c>
      <c r="C706" t="str">
        <f>VLOOKUP(KickStarterData!F706,$A$1:$D$4115,1,FALSE)</f>
        <v>failed</v>
      </c>
      <c r="D706">
        <v>4</v>
      </c>
      <c r="K706" t="s">
        <v>8221</v>
      </c>
      <c r="L706">
        <v>79</v>
      </c>
    </row>
    <row r="707" spans="1:12" x14ac:dyDescent="0.3">
      <c r="A707" t="s">
        <v>8221</v>
      </c>
      <c r="C707" t="str">
        <f>VLOOKUP(KickStarterData!F707,$A$1:$D$4115,1,FALSE)</f>
        <v>failed</v>
      </c>
      <c r="D707">
        <v>5</v>
      </c>
      <c r="K707" t="s">
        <v>8221</v>
      </c>
      <c r="L707">
        <v>2</v>
      </c>
    </row>
    <row r="708" spans="1:12" x14ac:dyDescent="0.3">
      <c r="A708" t="s">
        <v>8221</v>
      </c>
      <c r="C708" t="str">
        <f>VLOOKUP(KickStarterData!F708,$A$1:$D$4115,1,FALSE)</f>
        <v>failed</v>
      </c>
      <c r="D708">
        <v>0</v>
      </c>
      <c r="K708" t="s">
        <v>8221</v>
      </c>
      <c r="L708">
        <v>11</v>
      </c>
    </row>
    <row r="709" spans="1:12" x14ac:dyDescent="0.3">
      <c r="A709" t="s">
        <v>8221</v>
      </c>
      <c r="C709" t="str">
        <f>VLOOKUP(KickStarterData!F709,$A$1:$D$4115,1,FALSE)</f>
        <v>failed</v>
      </c>
      <c r="D709">
        <v>456</v>
      </c>
      <c r="K709" t="s">
        <v>8221</v>
      </c>
      <c r="L709">
        <v>11</v>
      </c>
    </row>
    <row r="710" spans="1:12" x14ac:dyDescent="0.3">
      <c r="A710" t="s">
        <v>8221</v>
      </c>
      <c r="C710" t="str">
        <f>VLOOKUP(KickStarterData!F710,$A$1:$D$4115,1,FALSE)</f>
        <v>failed</v>
      </c>
      <c r="D710">
        <v>369</v>
      </c>
      <c r="K710" t="s">
        <v>8221</v>
      </c>
      <c r="L710">
        <v>1</v>
      </c>
    </row>
    <row r="711" spans="1:12" x14ac:dyDescent="0.3">
      <c r="A711" t="s">
        <v>8221</v>
      </c>
      <c r="C711" t="str">
        <f>VLOOKUP(KickStarterData!F711,$A$1:$D$4115,1,FALSE)</f>
        <v>failed</v>
      </c>
      <c r="D711">
        <v>2</v>
      </c>
      <c r="K711" t="s">
        <v>8221</v>
      </c>
      <c r="L711">
        <v>3</v>
      </c>
    </row>
    <row r="712" spans="1:12" x14ac:dyDescent="0.3">
      <c r="A712" t="s">
        <v>8221</v>
      </c>
      <c r="C712" t="str">
        <f>VLOOKUP(KickStarterData!F712,$A$1:$D$4115,1,FALSE)</f>
        <v>failed</v>
      </c>
      <c r="D712">
        <v>0</v>
      </c>
      <c r="K712" t="s">
        <v>8221</v>
      </c>
      <c r="L712">
        <v>5</v>
      </c>
    </row>
    <row r="713" spans="1:12" x14ac:dyDescent="0.3">
      <c r="A713" t="s">
        <v>8221</v>
      </c>
      <c r="C713" t="str">
        <f>VLOOKUP(KickStarterData!F713,$A$1:$D$4115,1,FALSE)</f>
        <v>failed</v>
      </c>
      <c r="D713">
        <v>338</v>
      </c>
      <c r="K713" t="s">
        <v>8221</v>
      </c>
      <c r="L713">
        <v>12</v>
      </c>
    </row>
    <row r="714" spans="1:12" x14ac:dyDescent="0.3">
      <c r="A714" t="s">
        <v>8221</v>
      </c>
      <c r="C714" t="str">
        <f>VLOOKUP(KickStarterData!F714,$A$1:$D$4115,1,FALSE)</f>
        <v>failed</v>
      </c>
      <c r="D714">
        <v>4</v>
      </c>
      <c r="K714" t="s">
        <v>8221</v>
      </c>
      <c r="L714">
        <v>2</v>
      </c>
    </row>
    <row r="715" spans="1:12" x14ac:dyDescent="0.3">
      <c r="A715" t="s">
        <v>8221</v>
      </c>
      <c r="C715" t="str">
        <f>VLOOKUP(KickStarterData!F715,$A$1:$D$4115,1,FALSE)</f>
        <v>failed</v>
      </c>
      <c r="D715">
        <v>1</v>
      </c>
      <c r="K715" t="s">
        <v>8221</v>
      </c>
      <c r="L715">
        <v>5</v>
      </c>
    </row>
    <row r="716" spans="1:12" x14ac:dyDescent="0.3">
      <c r="A716" t="s">
        <v>8221</v>
      </c>
      <c r="C716" t="str">
        <f>VLOOKUP(KickStarterData!F716,$A$1:$D$4115,1,FALSE)</f>
        <v>failed</v>
      </c>
      <c r="D716">
        <v>28</v>
      </c>
      <c r="K716" t="s">
        <v>8221</v>
      </c>
      <c r="L716">
        <v>21</v>
      </c>
    </row>
    <row r="717" spans="1:12" x14ac:dyDescent="0.3">
      <c r="A717" t="s">
        <v>8221</v>
      </c>
      <c r="C717" t="str">
        <f>VLOOKUP(KickStarterData!F717,$A$1:$D$4115,1,FALSE)</f>
        <v>failed</v>
      </c>
      <c r="D717">
        <v>12</v>
      </c>
      <c r="K717" t="s">
        <v>8221</v>
      </c>
      <c r="L717">
        <v>0</v>
      </c>
    </row>
    <row r="718" spans="1:12" x14ac:dyDescent="0.3">
      <c r="A718" t="s">
        <v>8221</v>
      </c>
      <c r="C718" t="str">
        <f>VLOOKUP(KickStarterData!F718,$A$1:$D$4115,1,FALSE)</f>
        <v>failed</v>
      </c>
      <c r="D718">
        <v>16</v>
      </c>
      <c r="K718" t="s">
        <v>8221</v>
      </c>
      <c r="L718">
        <v>45</v>
      </c>
    </row>
    <row r="719" spans="1:12" x14ac:dyDescent="0.3">
      <c r="A719" t="s">
        <v>8221</v>
      </c>
      <c r="C719" t="str">
        <f>VLOOKUP(KickStarterData!F719,$A$1:$D$4115,1,FALSE)</f>
        <v>failed</v>
      </c>
      <c r="D719">
        <v>4</v>
      </c>
      <c r="K719" t="s">
        <v>8221</v>
      </c>
      <c r="L719">
        <v>29</v>
      </c>
    </row>
    <row r="720" spans="1:12" x14ac:dyDescent="0.3">
      <c r="A720" t="s">
        <v>8221</v>
      </c>
      <c r="C720" t="str">
        <f>VLOOKUP(KickStarterData!F720,$A$1:$D$4115,1,FALSE)</f>
        <v>failed</v>
      </c>
      <c r="D720">
        <v>4</v>
      </c>
      <c r="K720" t="s">
        <v>8221</v>
      </c>
      <c r="L720">
        <v>2</v>
      </c>
    </row>
    <row r="721" spans="1:12" x14ac:dyDescent="0.3">
      <c r="A721" t="s">
        <v>8221</v>
      </c>
      <c r="C721" t="str">
        <f>VLOOKUP(KickStarterData!F721,$A$1:$D$4115,1,FALSE)</f>
        <v>failed</v>
      </c>
      <c r="D721">
        <v>10</v>
      </c>
      <c r="K721" t="s">
        <v>8221</v>
      </c>
      <c r="L721">
        <v>30</v>
      </c>
    </row>
    <row r="722" spans="1:12" x14ac:dyDescent="0.3">
      <c r="A722" t="s">
        <v>8219</v>
      </c>
      <c r="C722" t="str">
        <f>VLOOKUP(KickStarterData!F722,$A$1:$D$4115,1,FALSE)</f>
        <v>successful</v>
      </c>
      <c r="D722">
        <v>41</v>
      </c>
      <c r="K722" t="s">
        <v>8221</v>
      </c>
      <c r="L722">
        <v>8</v>
      </c>
    </row>
    <row r="723" spans="1:12" x14ac:dyDescent="0.3">
      <c r="A723" t="s">
        <v>8219</v>
      </c>
      <c r="C723" t="str">
        <f>VLOOKUP(KickStarterData!F723,$A$1:$D$4115,1,FALSE)</f>
        <v>successful</v>
      </c>
      <c r="D723">
        <v>119</v>
      </c>
      <c r="K723" t="s">
        <v>8221</v>
      </c>
      <c r="L723">
        <v>1</v>
      </c>
    </row>
    <row r="724" spans="1:12" x14ac:dyDescent="0.3">
      <c r="A724" t="s">
        <v>8219</v>
      </c>
      <c r="C724" t="str">
        <f>VLOOKUP(KickStarterData!F724,$A$1:$D$4115,1,FALSE)</f>
        <v>successful</v>
      </c>
      <c r="D724">
        <v>153</v>
      </c>
      <c r="K724" t="s">
        <v>8221</v>
      </c>
      <c r="L724">
        <v>14</v>
      </c>
    </row>
    <row r="725" spans="1:12" x14ac:dyDescent="0.3">
      <c r="A725" t="s">
        <v>8219</v>
      </c>
      <c r="C725" t="str">
        <f>VLOOKUP(KickStarterData!F725,$A$1:$D$4115,1,FALSE)</f>
        <v>successful</v>
      </c>
      <c r="D725">
        <v>100</v>
      </c>
      <c r="K725" t="s">
        <v>8221</v>
      </c>
      <c r="L725">
        <v>24</v>
      </c>
    </row>
    <row r="726" spans="1:12" x14ac:dyDescent="0.3">
      <c r="A726" t="s">
        <v>8219</v>
      </c>
      <c r="C726" t="str">
        <f>VLOOKUP(KickStarterData!F726,$A$1:$D$4115,1,FALSE)</f>
        <v>successful</v>
      </c>
      <c r="D726">
        <v>143</v>
      </c>
      <c r="K726" t="s">
        <v>8221</v>
      </c>
      <c r="L726">
        <v>2</v>
      </c>
    </row>
    <row r="727" spans="1:12" x14ac:dyDescent="0.3">
      <c r="A727" t="s">
        <v>8219</v>
      </c>
      <c r="C727" t="str">
        <f>VLOOKUP(KickStarterData!F727,$A$1:$D$4115,1,FALSE)</f>
        <v>successful</v>
      </c>
      <c r="D727">
        <v>140</v>
      </c>
      <c r="K727" t="s">
        <v>8221</v>
      </c>
      <c r="L727">
        <v>21</v>
      </c>
    </row>
    <row r="728" spans="1:12" x14ac:dyDescent="0.3">
      <c r="A728" t="s">
        <v>8219</v>
      </c>
      <c r="C728" t="str">
        <f>VLOOKUP(KickStarterData!F728,$A$1:$D$4115,1,FALSE)</f>
        <v>successful</v>
      </c>
      <c r="D728">
        <v>35</v>
      </c>
      <c r="K728" t="s">
        <v>8221</v>
      </c>
      <c r="L728">
        <v>7</v>
      </c>
    </row>
    <row r="729" spans="1:12" x14ac:dyDescent="0.3">
      <c r="A729" t="s">
        <v>8219</v>
      </c>
      <c r="C729" t="str">
        <f>VLOOKUP(KickStarterData!F729,$A$1:$D$4115,1,FALSE)</f>
        <v>successful</v>
      </c>
      <c r="D729">
        <v>149</v>
      </c>
      <c r="K729" t="s">
        <v>8221</v>
      </c>
      <c r="L729">
        <v>0</v>
      </c>
    </row>
    <row r="730" spans="1:12" x14ac:dyDescent="0.3">
      <c r="A730" t="s">
        <v>8219</v>
      </c>
      <c r="C730" t="str">
        <f>VLOOKUP(KickStarterData!F730,$A$1:$D$4115,1,FALSE)</f>
        <v>successful</v>
      </c>
      <c r="D730">
        <v>130</v>
      </c>
      <c r="K730" t="s">
        <v>8221</v>
      </c>
      <c r="L730">
        <v>4</v>
      </c>
    </row>
    <row r="731" spans="1:12" x14ac:dyDescent="0.3">
      <c r="A731" t="s">
        <v>8219</v>
      </c>
      <c r="C731" t="str">
        <f>VLOOKUP(KickStarterData!F731,$A$1:$D$4115,1,FALSE)</f>
        <v>successful</v>
      </c>
      <c r="D731">
        <v>120</v>
      </c>
      <c r="K731" t="s">
        <v>8221</v>
      </c>
      <c r="L731">
        <v>32</v>
      </c>
    </row>
    <row r="732" spans="1:12" x14ac:dyDescent="0.3">
      <c r="A732" t="s">
        <v>8219</v>
      </c>
      <c r="C732" t="str">
        <f>VLOOKUP(KickStarterData!F732,$A$1:$D$4115,1,FALSE)</f>
        <v>successful</v>
      </c>
      <c r="D732">
        <v>265</v>
      </c>
      <c r="K732" t="s">
        <v>8221</v>
      </c>
      <c r="L732">
        <v>4</v>
      </c>
    </row>
    <row r="733" spans="1:12" x14ac:dyDescent="0.3">
      <c r="A733" t="s">
        <v>8219</v>
      </c>
      <c r="C733" t="str">
        <f>VLOOKUP(KickStarterData!F733,$A$1:$D$4115,1,FALSE)</f>
        <v>successful</v>
      </c>
      <c r="D733">
        <v>71</v>
      </c>
      <c r="K733" t="s">
        <v>8221</v>
      </c>
      <c r="L733">
        <v>9</v>
      </c>
    </row>
    <row r="734" spans="1:12" x14ac:dyDescent="0.3">
      <c r="A734" t="s">
        <v>8219</v>
      </c>
      <c r="C734" t="str">
        <f>VLOOKUP(KickStarterData!F734,$A$1:$D$4115,1,FALSE)</f>
        <v>successful</v>
      </c>
      <c r="D734">
        <v>13</v>
      </c>
      <c r="K734" t="s">
        <v>8221</v>
      </c>
      <c r="L734">
        <v>17</v>
      </c>
    </row>
    <row r="735" spans="1:12" x14ac:dyDescent="0.3">
      <c r="A735" t="s">
        <v>8219</v>
      </c>
      <c r="C735" t="str">
        <f>VLOOKUP(KickStarterData!F735,$A$1:$D$4115,1,FALSE)</f>
        <v>successful</v>
      </c>
      <c r="D735">
        <v>169</v>
      </c>
      <c r="K735" t="s">
        <v>8221</v>
      </c>
      <c r="L735">
        <v>5</v>
      </c>
    </row>
    <row r="736" spans="1:12" x14ac:dyDescent="0.3">
      <c r="A736" t="s">
        <v>8219</v>
      </c>
      <c r="C736" t="str">
        <f>VLOOKUP(KickStarterData!F736,$A$1:$D$4115,1,FALSE)</f>
        <v>successful</v>
      </c>
      <c r="D736">
        <v>57</v>
      </c>
      <c r="K736" t="s">
        <v>8221</v>
      </c>
      <c r="L736">
        <v>53</v>
      </c>
    </row>
    <row r="737" spans="1:12" x14ac:dyDescent="0.3">
      <c r="A737" t="s">
        <v>8219</v>
      </c>
      <c r="C737" t="str">
        <f>VLOOKUP(KickStarterData!F737,$A$1:$D$4115,1,FALSE)</f>
        <v>successful</v>
      </c>
      <c r="D737">
        <v>229</v>
      </c>
      <c r="K737" t="s">
        <v>8221</v>
      </c>
      <c r="L737">
        <v>7</v>
      </c>
    </row>
    <row r="738" spans="1:12" x14ac:dyDescent="0.3">
      <c r="A738" t="s">
        <v>8219</v>
      </c>
      <c r="C738" t="str">
        <f>VLOOKUP(KickStarterData!F738,$A$1:$D$4115,1,FALSE)</f>
        <v>successful</v>
      </c>
      <c r="D738">
        <v>108</v>
      </c>
      <c r="K738" t="s">
        <v>8221</v>
      </c>
      <c r="L738">
        <v>72</v>
      </c>
    </row>
    <row r="739" spans="1:12" x14ac:dyDescent="0.3">
      <c r="A739" t="s">
        <v>8219</v>
      </c>
      <c r="C739" t="str">
        <f>VLOOKUP(KickStarterData!F739,$A$1:$D$4115,1,FALSE)</f>
        <v>successful</v>
      </c>
      <c r="D739">
        <v>108</v>
      </c>
      <c r="K739" t="s">
        <v>8221</v>
      </c>
      <c r="L739">
        <v>0</v>
      </c>
    </row>
    <row r="740" spans="1:12" x14ac:dyDescent="0.3">
      <c r="A740" t="s">
        <v>8219</v>
      </c>
      <c r="C740" t="str">
        <f>VLOOKUP(KickStarterData!F740,$A$1:$D$4115,1,FALSE)</f>
        <v>successful</v>
      </c>
      <c r="D740">
        <v>41</v>
      </c>
      <c r="K740" t="s">
        <v>8221</v>
      </c>
      <c r="L740">
        <v>2</v>
      </c>
    </row>
    <row r="741" spans="1:12" x14ac:dyDescent="0.3">
      <c r="A741" t="s">
        <v>8219</v>
      </c>
      <c r="C741" t="str">
        <f>VLOOKUP(KickStarterData!F741,$A$1:$D$4115,1,FALSE)</f>
        <v>successful</v>
      </c>
      <c r="D741">
        <v>139</v>
      </c>
      <c r="K741" t="s">
        <v>8221</v>
      </c>
      <c r="L741">
        <v>8</v>
      </c>
    </row>
    <row r="742" spans="1:12" x14ac:dyDescent="0.3">
      <c r="A742" t="s">
        <v>8219</v>
      </c>
      <c r="C742" t="str">
        <f>VLOOKUP(KickStarterData!F742,$A$1:$D$4115,1,FALSE)</f>
        <v>successful</v>
      </c>
      <c r="D742">
        <v>19</v>
      </c>
      <c r="K742" t="s">
        <v>8221</v>
      </c>
      <c r="L742">
        <v>2</v>
      </c>
    </row>
    <row r="743" spans="1:12" x14ac:dyDescent="0.3">
      <c r="A743" t="s">
        <v>8219</v>
      </c>
      <c r="C743" t="str">
        <f>VLOOKUP(KickStarterData!F743,$A$1:$D$4115,1,FALSE)</f>
        <v>successful</v>
      </c>
      <c r="D743">
        <v>94</v>
      </c>
      <c r="K743" t="s">
        <v>8221</v>
      </c>
      <c r="L743">
        <v>0</v>
      </c>
    </row>
    <row r="744" spans="1:12" x14ac:dyDescent="0.3">
      <c r="A744" t="s">
        <v>8219</v>
      </c>
      <c r="C744" t="str">
        <f>VLOOKUP(KickStarterData!F744,$A$1:$D$4115,1,FALSE)</f>
        <v>successful</v>
      </c>
      <c r="D744">
        <v>23</v>
      </c>
      <c r="K744" t="s">
        <v>8221</v>
      </c>
      <c r="L744">
        <v>3</v>
      </c>
    </row>
    <row r="745" spans="1:12" x14ac:dyDescent="0.3">
      <c r="A745" t="s">
        <v>8219</v>
      </c>
      <c r="C745" t="str">
        <f>VLOOKUP(KickStarterData!F745,$A$1:$D$4115,1,FALSE)</f>
        <v>successful</v>
      </c>
      <c r="D745">
        <v>15</v>
      </c>
      <c r="K745" t="s">
        <v>8221</v>
      </c>
      <c r="L745">
        <v>4</v>
      </c>
    </row>
    <row r="746" spans="1:12" x14ac:dyDescent="0.3">
      <c r="A746" t="s">
        <v>8219</v>
      </c>
      <c r="C746" t="str">
        <f>VLOOKUP(KickStarterData!F746,$A$1:$D$4115,1,FALSE)</f>
        <v>successful</v>
      </c>
      <c r="D746">
        <v>62</v>
      </c>
      <c r="K746" t="s">
        <v>8221</v>
      </c>
      <c r="L746">
        <v>3</v>
      </c>
    </row>
    <row r="747" spans="1:12" x14ac:dyDescent="0.3">
      <c r="A747" t="s">
        <v>8219</v>
      </c>
      <c r="C747" t="str">
        <f>VLOOKUP(KickStarterData!F747,$A$1:$D$4115,1,FALSE)</f>
        <v>successful</v>
      </c>
      <c r="D747">
        <v>74</v>
      </c>
      <c r="K747" t="s">
        <v>8221</v>
      </c>
      <c r="L747">
        <v>6</v>
      </c>
    </row>
    <row r="748" spans="1:12" x14ac:dyDescent="0.3">
      <c r="A748" t="s">
        <v>8219</v>
      </c>
      <c r="C748" t="str">
        <f>VLOOKUP(KickStarterData!F748,$A$1:$D$4115,1,FALSE)</f>
        <v>successful</v>
      </c>
      <c r="D748">
        <v>97</v>
      </c>
      <c r="K748" t="s">
        <v>8221</v>
      </c>
      <c r="L748">
        <v>0</v>
      </c>
    </row>
    <row r="749" spans="1:12" x14ac:dyDescent="0.3">
      <c r="A749" t="s">
        <v>8219</v>
      </c>
      <c r="C749" t="str">
        <f>VLOOKUP(KickStarterData!F749,$A$1:$D$4115,1,FALSE)</f>
        <v>successful</v>
      </c>
      <c r="D749">
        <v>55</v>
      </c>
      <c r="K749" t="s">
        <v>8221</v>
      </c>
      <c r="L749">
        <v>0</v>
      </c>
    </row>
    <row r="750" spans="1:12" x14ac:dyDescent="0.3">
      <c r="A750" t="s">
        <v>8219</v>
      </c>
      <c r="C750" t="str">
        <f>VLOOKUP(KickStarterData!F750,$A$1:$D$4115,1,FALSE)</f>
        <v>successful</v>
      </c>
      <c r="D750">
        <v>44</v>
      </c>
      <c r="K750" t="s">
        <v>8221</v>
      </c>
      <c r="L750">
        <v>0</v>
      </c>
    </row>
    <row r="751" spans="1:12" x14ac:dyDescent="0.3">
      <c r="A751" t="s">
        <v>8219</v>
      </c>
      <c r="C751" t="str">
        <f>VLOOKUP(KickStarterData!F751,$A$1:$D$4115,1,FALSE)</f>
        <v>successful</v>
      </c>
      <c r="D751">
        <v>110</v>
      </c>
      <c r="K751" t="s">
        <v>8221</v>
      </c>
      <c r="L751">
        <v>8</v>
      </c>
    </row>
    <row r="752" spans="1:12" x14ac:dyDescent="0.3">
      <c r="A752" t="s">
        <v>8219</v>
      </c>
      <c r="C752" t="str">
        <f>VLOOKUP(KickStarterData!F752,$A$1:$D$4115,1,FALSE)</f>
        <v>successful</v>
      </c>
      <c r="D752">
        <v>59</v>
      </c>
      <c r="K752" t="s">
        <v>8221</v>
      </c>
      <c r="L752">
        <v>5</v>
      </c>
    </row>
    <row r="753" spans="1:12" x14ac:dyDescent="0.3">
      <c r="A753" t="s">
        <v>8219</v>
      </c>
      <c r="C753" t="str">
        <f>VLOOKUP(KickStarterData!F753,$A$1:$D$4115,1,FALSE)</f>
        <v>successful</v>
      </c>
      <c r="D753">
        <v>62</v>
      </c>
      <c r="K753" t="s">
        <v>8221</v>
      </c>
      <c r="L753">
        <v>0</v>
      </c>
    </row>
    <row r="754" spans="1:12" x14ac:dyDescent="0.3">
      <c r="A754" t="s">
        <v>8219</v>
      </c>
      <c r="C754" t="str">
        <f>VLOOKUP(KickStarterData!F754,$A$1:$D$4115,1,FALSE)</f>
        <v>successful</v>
      </c>
      <c r="D754">
        <v>105</v>
      </c>
      <c r="K754" t="s">
        <v>8221</v>
      </c>
      <c r="L754">
        <v>2</v>
      </c>
    </row>
    <row r="755" spans="1:12" x14ac:dyDescent="0.3">
      <c r="A755" t="s">
        <v>8219</v>
      </c>
      <c r="C755" t="str">
        <f>VLOOKUP(KickStarterData!F755,$A$1:$D$4115,1,FALSE)</f>
        <v>successful</v>
      </c>
      <c r="D755">
        <v>26</v>
      </c>
      <c r="K755" t="s">
        <v>8221</v>
      </c>
      <c r="L755">
        <v>24</v>
      </c>
    </row>
    <row r="756" spans="1:12" x14ac:dyDescent="0.3">
      <c r="A756" t="s">
        <v>8219</v>
      </c>
      <c r="C756" t="str">
        <f>VLOOKUP(KickStarterData!F756,$A$1:$D$4115,1,FALSE)</f>
        <v>successful</v>
      </c>
      <c r="D756">
        <v>49</v>
      </c>
      <c r="K756" t="s">
        <v>8221</v>
      </c>
      <c r="L756">
        <v>0</v>
      </c>
    </row>
    <row r="757" spans="1:12" x14ac:dyDescent="0.3">
      <c r="A757" t="s">
        <v>8219</v>
      </c>
      <c r="C757" t="str">
        <f>VLOOKUP(KickStarterData!F757,$A$1:$D$4115,1,FALSE)</f>
        <v>successful</v>
      </c>
      <c r="D757">
        <v>68</v>
      </c>
      <c r="K757" t="s">
        <v>8221</v>
      </c>
      <c r="L757">
        <v>9</v>
      </c>
    </row>
    <row r="758" spans="1:12" x14ac:dyDescent="0.3">
      <c r="A758" t="s">
        <v>8219</v>
      </c>
      <c r="C758" t="str">
        <f>VLOOKUP(KickStarterData!F758,$A$1:$D$4115,1,FALSE)</f>
        <v>successful</v>
      </c>
      <c r="D758">
        <v>22</v>
      </c>
      <c r="K758" t="s">
        <v>8221</v>
      </c>
      <c r="L758">
        <v>0</v>
      </c>
    </row>
    <row r="759" spans="1:12" x14ac:dyDescent="0.3">
      <c r="A759" t="s">
        <v>8219</v>
      </c>
      <c r="C759" t="str">
        <f>VLOOKUP(KickStarterData!F759,$A$1:$D$4115,1,FALSE)</f>
        <v>successful</v>
      </c>
      <c r="D759">
        <v>18</v>
      </c>
      <c r="K759" t="s">
        <v>8221</v>
      </c>
      <c r="L759">
        <v>1</v>
      </c>
    </row>
    <row r="760" spans="1:12" x14ac:dyDescent="0.3">
      <c r="A760" t="s">
        <v>8219</v>
      </c>
      <c r="C760" t="str">
        <f>VLOOKUP(KickStarterData!F760,$A$1:$D$4115,1,FALSE)</f>
        <v>successful</v>
      </c>
      <c r="D760">
        <v>19</v>
      </c>
      <c r="K760" t="s">
        <v>8221</v>
      </c>
      <c r="L760">
        <v>10</v>
      </c>
    </row>
    <row r="761" spans="1:12" x14ac:dyDescent="0.3">
      <c r="A761" t="s">
        <v>8219</v>
      </c>
      <c r="C761" t="str">
        <f>VLOOKUP(KickStarterData!F761,$A$1:$D$4115,1,FALSE)</f>
        <v>successful</v>
      </c>
      <c r="D761">
        <v>99</v>
      </c>
      <c r="K761" t="s">
        <v>8221</v>
      </c>
      <c r="L761">
        <v>1</v>
      </c>
    </row>
    <row r="762" spans="1:12" x14ac:dyDescent="0.3">
      <c r="A762" t="s">
        <v>8221</v>
      </c>
      <c r="C762" t="str">
        <f>VLOOKUP(KickStarterData!F762,$A$1:$D$4115,1,FALSE)</f>
        <v>failed</v>
      </c>
      <c r="D762">
        <v>0</v>
      </c>
      <c r="K762" t="s">
        <v>8221</v>
      </c>
      <c r="L762">
        <v>0</v>
      </c>
    </row>
    <row r="763" spans="1:12" x14ac:dyDescent="0.3">
      <c r="A763" t="s">
        <v>8221</v>
      </c>
      <c r="C763" t="str">
        <f>VLOOKUP(KickStarterData!F763,$A$1:$D$4115,1,FALSE)</f>
        <v>failed</v>
      </c>
      <c r="D763">
        <v>6</v>
      </c>
      <c r="K763" t="s">
        <v>8221</v>
      </c>
      <c r="L763">
        <v>20</v>
      </c>
    </row>
    <row r="764" spans="1:12" x14ac:dyDescent="0.3">
      <c r="A764" t="s">
        <v>8221</v>
      </c>
      <c r="C764" t="str">
        <f>VLOOKUP(KickStarterData!F764,$A$1:$D$4115,1,FALSE)</f>
        <v>failed</v>
      </c>
      <c r="D764">
        <v>0</v>
      </c>
      <c r="K764" t="s">
        <v>8221</v>
      </c>
      <c r="L764">
        <v>30</v>
      </c>
    </row>
    <row r="765" spans="1:12" x14ac:dyDescent="0.3">
      <c r="A765" t="s">
        <v>8221</v>
      </c>
      <c r="C765" t="str">
        <f>VLOOKUP(KickStarterData!F765,$A$1:$D$4115,1,FALSE)</f>
        <v>failed</v>
      </c>
      <c r="D765">
        <v>1</v>
      </c>
      <c r="K765" t="s">
        <v>8221</v>
      </c>
      <c r="L765">
        <v>6</v>
      </c>
    </row>
    <row r="766" spans="1:12" x14ac:dyDescent="0.3">
      <c r="A766" t="s">
        <v>8221</v>
      </c>
      <c r="C766" t="str">
        <f>VLOOKUP(KickStarterData!F766,$A$1:$D$4115,1,FALSE)</f>
        <v>failed</v>
      </c>
      <c r="D766">
        <v>0</v>
      </c>
      <c r="K766" t="s">
        <v>8221</v>
      </c>
      <c r="L766">
        <v>15</v>
      </c>
    </row>
    <row r="767" spans="1:12" x14ac:dyDescent="0.3">
      <c r="A767" t="s">
        <v>8221</v>
      </c>
      <c r="C767" t="str">
        <f>VLOOKUP(KickStarterData!F767,$A$1:$D$4115,1,FALSE)</f>
        <v>failed</v>
      </c>
      <c r="D767">
        <v>44</v>
      </c>
      <c r="K767" t="s">
        <v>8221</v>
      </c>
      <c r="L767">
        <v>5</v>
      </c>
    </row>
    <row r="768" spans="1:12" x14ac:dyDescent="0.3">
      <c r="A768" t="s">
        <v>8221</v>
      </c>
      <c r="C768" t="str">
        <f>VLOOKUP(KickStarterData!F768,$A$1:$D$4115,1,FALSE)</f>
        <v>failed</v>
      </c>
      <c r="D768">
        <v>0</v>
      </c>
      <c r="K768" t="s">
        <v>8221</v>
      </c>
      <c r="L768">
        <v>0</v>
      </c>
    </row>
    <row r="769" spans="1:12" x14ac:dyDescent="0.3">
      <c r="A769" t="s">
        <v>8221</v>
      </c>
      <c r="C769" t="str">
        <f>VLOOKUP(KickStarterData!F769,$A$1:$D$4115,1,FALSE)</f>
        <v>failed</v>
      </c>
      <c r="D769">
        <v>3</v>
      </c>
      <c r="K769" t="s">
        <v>8221</v>
      </c>
      <c r="L769">
        <v>0</v>
      </c>
    </row>
    <row r="770" spans="1:12" x14ac:dyDescent="0.3">
      <c r="A770" t="s">
        <v>8221</v>
      </c>
      <c r="C770" t="str">
        <f>VLOOKUP(KickStarterData!F770,$A$1:$D$4115,1,FALSE)</f>
        <v>failed</v>
      </c>
      <c r="D770">
        <v>0</v>
      </c>
      <c r="K770" t="s">
        <v>8221</v>
      </c>
      <c r="L770">
        <v>28</v>
      </c>
    </row>
    <row r="771" spans="1:12" x14ac:dyDescent="0.3">
      <c r="A771" t="s">
        <v>8221</v>
      </c>
      <c r="C771" t="str">
        <f>VLOOKUP(KickStarterData!F771,$A$1:$D$4115,1,FALSE)</f>
        <v>failed</v>
      </c>
      <c r="D771">
        <v>52</v>
      </c>
      <c r="K771" t="s">
        <v>8221</v>
      </c>
      <c r="L771">
        <v>0</v>
      </c>
    </row>
    <row r="772" spans="1:12" x14ac:dyDescent="0.3">
      <c r="A772" t="s">
        <v>8221</v>
      </c>
      <c r="C772" t="str">
        <f>VLOOKUP(KickStarterData!F772,$A$1:$D$4115,1,FALSE)</f>
        <v>failed</v>
      </c>
      <c r="D772">
        <v>0</v>
      </c>
      <c r="K772" t="s">
        <v>8221</v>
      </c>
      <c r="L772">
        <v>5</v>
      </c>
    </row>
    <row r="773" spans="1:12" x14ac:dyDescent="0.3">
      <c r="A773" t="s">
        <v>8221</v>
      </c>
      <c r="C773" t="str">
        <f>VLOOKUP(KickStarterData!F773,$A$1:$D$4115,1,FALSE)</f>
        <v>failed</v>
      </c>
      <c r="D773">
        <v>1</v>
      </c>
      <c r="K773" t="s">
        <v>8221</v>
      </c>
      <c r="L773">
        <v>7</v>
      </c>
    </row>
    <row r="774" spans="1:12" x14ac:dyDescent="0.3">
      <c r="A774" t="s">
        <v>8221</v>
      </c>
      <c r="C774" t="str">
        <f>VLOOKUP(KickStarterData!F774,$A$1:$D$4115,1,FALSE)</f>
        <v>failed</v>
      </c>
      <c r="D774">
        <v>1</v>
      </c>
      <c r="K774" t="s">
        <v>8221</v>
      </c>
      <c r="L774">
        <v>30</v>
      </c>
    </row>
    <row r="775" spans="1:12" x14ac:dyDescent="0.3">
      <c r="A775" t="s">
        <v>8221</v>
      </c>
      <c r="C775" t="str">
        <f>VLOOKUP(KickStarterData!F775,$A$1:$D$4115,1,FALSE)</f>
        <v>failed</v>
      </c>
      <c r="D775">
        <v>2</v>
      </c>
      <c r="K775" t="s">
        <v>8221</v>
      </c>
      <c r="L775">
        <v>2</v>
      </c>
    </row>
    <row r="776" spans="1:12" x14ac:dyDescent="0.3">
      <c r="A776" t="s">
        <v>8221</v>
      </c>
      <c r="C776" t="str">
        <f>VLOOKUP(KickStarterData!F776,$A$1:$D$4115,1,FALSE)</f>
        <v>failed</v>
      </c>
      <c r="D776">
        <v>9</v>
      </c>
      <c r="K776" t="s">
        <v>8221</v>
      </c>
      <c r="L776">
        <v>30</v>
      </c>
    </row>
    <row r="777" spans="1:12" x14ac:dyDescent="0.3">
      <c r="A777" t="s">
        <v>8221</v>
      </c>
      <c r="C777" t="str">
        <f>VLOOKUP(KickStarterData!F777,$A$1:$D$4115,1,FALSE)</f>
        <v>failed</v>
      </c>
      <c r="D777">
        <v>5</v>
      </c>
      <c r="K777" t="s">
        <v>8221</v>
      </c>
      <c r="L777">
        <v>2</v>
      </c>
    </row>
    <row r="778" spans="1:12" x14ac:dyDescent="0.3">
      <c r="A778" t="s">
        <v>8221</v>
      </c>
      <c r="C778" t="str">
        <f>VLOOKUP(KickStarterData!F778,$A$1:$D$4115,1,FALSE)</f>
        <v>failed</v>
      </c>
      <c r="D778">
        <v>57</v>
      </c>
      <c r="K778" t="s">
        <v>8221</v>
      </c>
      <c r="L778">
        <v>0</v>
      </c>
    </row>
    <row r="779" spans="1:12" x14ac:dyDescent="0.3">
      <c r="A779" t="s">
        <v>8221</v>
      </c>
      <c r="C779" t="str">
        <f>VLOOKUP(KickStarterData!F779,$A$1:$D$4115,1,FALSE)</f>
        <v>failed</v>
      </c>
      <c r="D779">
        <v>3</v>
      </c>
      <c r="K779" t="s">
        <v>8221</v>
      </c>
      <c r="L779">
        <v>2</v>
      </c>
    </row>
    <row r="780" spans="1:12" x14ac:dyDescent="0.3">
      <c r="A780" t="s">
        <v>8221</v>
      </c>
      <c r="C780" t="str">
        <f>VLOOKUP(KickStarterData!F780,$A$1:$D$4115,1,FALSE)</f>
        <v>failed</v>
      </c>
      <c r="D780">
        <v>1</v>
      </c>
      <c r="K780" t="s">
        <v>8221</v>
      </c>
      <c r="L780">
        <v>1</v>
      </c>
    </row>
    <row r="781" spans="1:12" x14ac:dyDescent="0.3">
      <c r="A781" t="s">
        <v>8221</v>
      </c>
      <c r="C781" t="str">
        <f>VLOOKUP(KickStarterData!F781,$A$1:$D$4115,1,FALSE)</f>
        <v>failed</v>
      </c>
      <c r="D781">
        <v>6</v>
      </c>
      <c r="K781" t="s">
        <v>8221</v>
      </c>
      <c r="L781">
        <v>2</v>
      </c>
    </row>
    <row r="782" spans="1:12" x14ac:dyDescent="0.3">
      <c r="A782" t="s">
        <v>8219</v>
      </c>
      <c r="C782" t="str">
        <f>VLOOKUP(KickStarterData!F782,$A$1:$D$4115,1,FALSE)</f>
        <v>successful</v>
      </c>
      <c r="D782">
        <v>27</v>
      </c>
      <c r="K782" t="s">
        <v>8221</v>
      </c>
      <c r="L782">
        <v>14</v>
      </c>
    </row>
    <row r="783" spans="1:12" x14ac:dyDescent="0.3">
      <c r="A783" t="s">
        <v>8219</v>
      </c>
      <c r="C783" t="str">
        <f>VLOOKUP(KickStarterData!F783,$A$1:$D$4115,1,FALSE)</f>
        <v>successful</v>
      </c>
      <c r="D783">
        <v>25</v>
      </c>
      <c r="K783" t="s">
        <v>8221</v>
      </c>
      <c r="L783">
        <v>31</v>
      </c>
    </row>
    <row r="784" spans="1:12" x14ac:dyDescent="0.3">
      <c r="A784" t="s">
        <v>8219</v>
      </c>
      <c r="C784" t="str">
        <f>VLOOKUP(KickStarterData!F784,$A$1:$D$4115,1,FALSE)</f>
        <v>successful</v>
      </c>
      <c r="D784">
        <v>14</v>
      </c>
      <c r="K784" t="s">
        <v>8221</v>
      </c>
      <c r="L784">
        <v>16</v>
      </c>
    </row>
    <row r="785" spans="1:12" x14ac:dyDescent="0.3">
      <c r="A785" t="s">
        <v>8219</v>
      </c>
      <c r="C785" t="str">
        <f>VLOOKUP(KickStarterData!F785,$A$1:$D$4115,1,FALSE)</f>
        <v>successful</v>
      </c>
      <c r="D785">
        <v>35</v>
      </c>
      <c r="K785" t="s">
        <v>8221</v>
      </c>
      <c r="L785">
        <v>12</v>
      </c>
    </row>
    <row r="786" spans="1:12" x14ac:dyDescent="0.3">
      <c r="A786" t="s">
        <v>8219</v>
      </c>
      <c r="C786" t="str">
        <f>VLOOKUP(KickStarterData!F786,$A$1:$D$4115,1,FALSE)</f>
        <v>successful</v>
      </c>
      <c r="D786">
        <v>10</v>
      </c>
      <c r="K786" t="s">
        <v>8221</v>
      </c>
      <c r="L786">
        <v>96</v>
      </c>
    </row>
    <row r="787" spans="1:12" x14ac:dyDescent="0.3">
      <c r="A787" t="s">
        <v>8219</v>
      </c>
      <c r="C787" t="str">
        <f>VLOOKUP(KickStarterData!F787,$A$1:$D$4115,1,FALSE)</f>
        <v>successful</v>
      </c>
      <c r="D787">
        <v>29</v>
      </c>
      <c r="K787" t="s">
        <v>8221</v>
      </c>
      <c r="L787">
        <v>16</v>
      </c>
    </row>
    <row r="788" spans="1:12" x14ac:dyDescent="0.3">
      <c r="A788" t="s">
        <v>8219</v>
      </c>
      <c r="C788" t="str">
        <f>VLOOKUP(KickStarterData!F788,$A$1:$D$4115,1,FALSE)</f>
        <v>successful</v>
      </c>
      <c r="D788">
        <v>44</v>
      </c>
      <c r="K788" t="s">
        <v>8221</v>
      </c>
      <c r="L788">
        <v>5</v>
      </c>
    </row>
    <row r="789" spans="1:12" x14ac:dyDescent="0.3">
      <c r="A789" t="s">
        <v>8219</v>
      </c>
      <c r="C789" t="str">
        <f>VLOOKUP(KickStarterData!F789,$A$1:$D$4115,1,FALSE)</f>
        <v>successful</v>
      </c>
      <c r="D789">
        <v>17</v>
      </c>
      <c r="K789" t="s">
        <v>8221</v>
      </c>
      <c r="L789">
        <v>0</v>
      </c>
    </row>
    <row r="790" spans="1:12" x14ac:dyDescent="0.3">
      <c r="A790" t="s">
        <v>8219</v>
      </c>
      <c r="C790" t="str">
        <f>VLOOKUP(KickStarterData!F790,$A$1:$D$4115,1,FALSE)</f>
        <v>successful</v>
      </c>
      <c r="D790">
        <v>34</v>
      </c>
      <c r="K790" t="s">
        <v>8221</v>
      </c>
      <c r="L790">
        <v>8</v>
      </c>
    </row>
    <row r="791" spans="1:12" x14ac:dyDescent="0.3">
      <c r="A791" t="s">
        <v>8219</v>
      </c>
      <c r="C791" t="str">
        <f>VLOOKUP(KickStarterData!F791,$A$1:$D$4115,1,FALSE)</f>
        <v>successful</v>
      </c>
      <c r="D791">
        <v>14</v>
      </c>
      <c r="K791" t="s">
        <v>8221</v>
      </c>
      <c r="L791">
        <v>7</v>
      </c>
    </row>
    <row r="792" spans="1:12" x14ac:dyDescent="0.3">
      <c r="A792" t="s">
        <v>8219</v>
      </c>
      <c r="C792" t="str">
        <f>VLOOKUP(KickStarterData!F792,$A$1:$D$4115,1,FALSE)</f>
        <v>successful</v>
      </c>
      <c r="D792">
        <v>156</v>
      </c>
      <c r="K792" t="s">
        <v>8221</v>
      </c>
      <c r="L792">
        <v>24</v>
      </c>
    </row>
    <row r="793" spans="1:12" x14ac:dyDescent="0.3">
      <c r="A793" t="s">
        <v>8219</v>
      </c>
      <c r="C793" t="str">
        <f>VLOOKUP(KickStarterData!F793,$A$1:$D$4115,1,FALSE)</f>
        <v>successful</v>
      </c>
      <c r="D793">
        <v>128</v>
      </c>
      <c r="K793" t="s">
        <v>8221</v>
      </c>
      <c r="L793">
        <v>121</v>
      </c>
    </row>
    <row r="794" spans="1:12" x14ac:dyDescent="0.3">
      <c r="A794" t="s">
        <v>8219</v>
      </c>
      <c r="C794" t="str">
        <f>VLOOKUP(KickStarterData!F794,$A$1:$D$4115,1,FALSE)</f>
        <v>successful</v>
      </c>
      <c r="D794">
        <v>60</v>
      </c>
      <c r="K794" t="s">
        <v>8221</v>
      </c>
      <c r="L794">
        <v>196</v>
      </c>
    </row>
    <row r="795" spans="1:12" x14ac:dyDescent="0.3">
      <c r="A795" t="s">
        <v>8219</v>
      </c>
      <c r="C795" t="str">
        <f>VLOOKUP(KickStarterData!F795,$A$1:$D$4115,1,FALSE)</f>
        <v>successful</v>
      </c>
      <c r="D795">
        <v>32</v>
      </c>
      <c r="K795" t="s">
        <v>8221</v>
      </c>
      <c r="L795">
        <v>5</v>
      </c>
    </row>
    <row r="796" spans="1:12" x14ac:dyDescent="0.3">
      <c r="A796" t="s">
        <v>8219</v>
      </c>
      <c r="C796" t="str">
        <f>VLOOKUP(KickStarterData!F796,$A$1:$D$4115,1,FALSE)</f>
        <v>successful</v>
      </c>
      <c r="D796">
        <v>53</v>
      </c>
      <c r="K796" t="s">
        <v>8221</v>
      </c>
      <c r="L796">
        <v>73</v>
      </c>
    </row>
    <row r="797" spans="1:12" x14ac:dyDescent="0.3">
      <c r="A797" t="s">
        <v>8219</v>
      </c>
      <c r="C797" t="str">
        <f>VLOOKUP(KickStarterData!F797,$A$1:$D$4115,1,FALSE)</f>
        <v>successful</v>
      </c>
      <c r="D797">
        <v>184</v>
      </c>
      <c r="K797" t="s">
        <v>8221</v>
      </c>
      <c r="L797">
        <v>93</v>
      </c>
    </row>
    <row r="798" spans="1:12" x14ac:dyDescent="0.3">
      <c r="A798" t="s">
        <v>8219</v>
      </c>
      <c r="C798" t="str">
        <f>VLOOKUP(KickStarterData!F798,$A$1:$D$4115,1,FALSE)</f>
        <v>successful</v>
      </c>
      <c r="D798">
        <v>90</v>
      </c>
      <c r="K798" t="s">
        <v>8221</v>
      </c>
      <c r="L798">
        <v>17</v>
      </c>
    </row>
    <row r="799" spans="1:12" x14ac:dyDescent="0.3">
      <c r="A799" t="s">
        <v>8219</v>
      </c>
      <c r="C799" t="str">
        <f>VLOOKUP(KickStarterData!F799,$A$1:$D$4115,1,FALSE)</f>
        <v>successful</v>
      </c>
      <c r="D799">
        <v>71</v>
      </c>
      <c r="K799" t="s">
        <v>8221</v>
      </c>
      <c r="L799">
        <v>7</v>
      </c>
    </row>
    <row r="800" spans="1:12" x14ac:dyDescent="0.3">
      <c r="A800" t="s">
        <v>8219</v>
      </c>
      <c r="C800" t="str">
        <f>VLOOKUP(KickStarterData!F800,$A$1:$D$4115,1,FALSE)</f>
        <v>successful</v>
      </c>
      <c r="D800">
        <v>87</v>
      </c>
      <c r="K800" t="s">
        <v>8221</v>
      </c>
      <c r="L800">
        <v>17</v>
      </c>
    </row>
    <row r="801" spans="1:12" x14ac:dyDescent="0.3">
      <c r="A801" t="s">
        <v>8219</v>
      </c>
      <c r="C801" t="str">
        <f>VLOOKUP(KickStarterData!F801,$A$1:$D$4115,1,FALSE)</f>
        <v>successful</v>
      </c>
      <c r="D801">
        <v>28</v>
      </c>
      <c r="K801" t="s">
        <v>8221</v>
      </c>
      <c r="L801">
        <v>171</v>
      </c>
    </row>
    <row r="802" spans="1:12" x14ac:dyDescent="0.3">
      <c r="A802" t="s">
        <v>8219</v>
      </c>
      <c r="C802" t="str">
        <f>VLOOKUP(KickStarterData!F802,$A$1:$D$4115,1,FALSE)</f>
        <v>successful</v>
      </c>
      <c r="D802">
        <v>56</v>
      </c>
      <c r="K802" t="s">
        <v>8221</v>
      </c>
      <c r="L802">
        <v>188</v>
      </c>
    </row>
    <row r="803" spans="1:12" x14ac:dyDescent="0.3">
      <c r="A803" t="s">
        <v>8219</v>
      </c>
      <c r="C803" t="str">
        <f>VLOOKUP(KickStarterData!F803,$A$1:$D$4115,1,FALSE)</f>
        <v>successful</v>
      </c>
      <c r="D803">
        <v>51</v>
      </c>
      <c r="K803" t="s">
        <v>8221</v>
      </c>
      <c r="L803">
        <v>110</v>
      </c>
    </row>
    <row r="804" spans="1:12" x14ac:dyDescent="0.3">
      <c r="A804" t="s">
        <v>8219</v>
      </c>
      <c r="C804" t="str">
        <f>VLOOKUP(KickStarterData!F804,$A$1:$D$4115,1,FALSE)</f>
        <v>successful</v>
      </c>
      <c r="D804">
        <v>75</v>
      </c>
      <c r="K804" t="s">
        <v>8221</v>
      </c>
      <c r="L804">
        <v>37</v>
      </c>
    </row>
    <row r="805" spans="1:12" x14ac:dyDescent="0.3">
      <c r="A805" t="s">
        <v>8219</v>
      </c>
      <c r="C805" t="str">
        <f>VLOOKUP(KickStarterData!F805,$A$1:$D$4115,1,FALSE)</f>
        <v>successful</v>
      </c>
      <c r="D805">
        <v>38</v>
      </c>
      <c r="K805" t="s">
        <v>8221</v>
      </c>
      <c r="L805">
        <v>9</v>
      </c>
    </row>
    <row r="806" spans="1:12" x14ac:dyDescent="0.3">
      <c r="A806" t="s">
        <v>8219</v>
      </c>
      <c r="C806" t="str">
        <f>VLOOKUP(KickStarterData!F806,$A$1:$D$4115,1,FALSE)</f>
        <v>successful</v>
      </c>
      <c r="D806">
        <v>18</v>
      </c>
      <c r="K806" t="s">
        <v>8221</v>
      </c>
      <c r="L806">
        <v>29</v>
      </c>
    </row>
    <row r="807" spans="1:12" x14ac:dyDescent="0.3">
      <c r="A807" t="s">
        <v>8219</v>
      </c>
      <c r="C807" t="str">
        <f>VLOOKUP(KickStarterData!F807,$A$1:$D$4115,1,FALSE)</f>
        <v>successful</v>
      </c>
      <c r="D807">
        <v>54</v>
      </c>
      <c r="K807" t="s">
        <v>8221</v>
      </c>
      <c r="L807">
        <v>6</v>
      </c>
    </row>
    <row r="808" spans="1:12" x14ac:dyDescent="0.3">
      <c r="A808" t="s">
        <v>8219</v>
      </c>
      <c r="C808" t="str">
        <f>VLOOKUP(KickStarterData!F808,$A$1:$D$4115,1,FALSE)</f>
        <v>successful</v>
      </c>
      <c r="D808">
        <v>71</v>
      </c>
      <c r="K808" t="s">
        <v>8221</v>
      </c>
      <c r="L808">
        <v>30</v>
      </c>
    </row>
    <row r="809" spans="1:12" x14ac:dyDescent="0.3">
      <c r="A809" t="s">
        <v>8219</v>
      </c>
      <c r="C809" t="str">
        <f>VLOOKUP(KickStarterData!F809,$A$1:$D$4115,1,FALSE)</f>
        <v>successful</v>
      </c>
      <c r="D809">
        <v>57</v>
      </c>
      <c r="K809" t="s">
        <v>8221</v>
      </c>
      <c r="L809">
        <v>81</v>
      </c>
    </row>
    <row r="810" spans="1:12" x14ac:dyDescent="0.3">
      <c r="A810" t="s">
        <v>8219</v>
      </c>
      <c r="C810" t="str">
        <f>VLOOKUP(KickStarterData!F810,$A$1:$D$4115,1,FALSE)</f>
        <v>successful</v>
      </c>
      <c r="D810">
        <v>43</v>
      </c>
      <c r="K810" t="s">
        <v>8221</v>
      </c>
      <c r="L810">
        <v>4</v>
      </c>
    </row>
    <row r="811" spans="1:12" x14ac:dyDescent="0.3">
      <c r="A811" t="s">
        <v>8219</v>
      </c>
      <c r="C811" t="str">
        <f>VLOOKUP(KickStarterData!F811,$A$1:$D$4115,1,FALSE)</f>
        <v>successful</v>
      </c>
      <c r="D811">
        <v>52</v>
      </c>
      <c r="K811" t="s">
        <v>8221</v>
      </c>
      <c r="L811">
        <v>11</v>
      </c>
    </row>
    <row r="812" spans="1:12" x14ac:dyDescent="0.3">
      <c r="A812" t="s">
        <v>8219</v>
      </c>
      <c r="C812" t="str">
        <f>VLOOKUP(KickStarterData!F812,$A$1:$D$4115,1,FALSE)</f>
        <v>successful</v>
      </c>
      <c r="D812">
        <v>27</v>
      </c>
      <c r="K812" t="s">
        <v>8221</v>
      </c>
      <c r="L812">
        <v>14</v>
      </c>
    </row>
    <row r="813" spans="1:12" x14ac:dyDescent="0.3">
      <c r="A813" t="s">
        <v>8219</v>
      </c>
      <c r="C813" t="str">
        <f>VLOOKUP(KickStarterData!F813,$A$1:$D$4115,1,FALSE)</f>
        <v>successful</v>
      </c>
      <c r="D813">
        <v>12</v>
      </c>
      <c r="K813" t="s">
        <v>8221</v>
      </c>
      <c r="L813">
        <v>5</v>
      </c>
    </row>
    <row r="814" spans="1:12" x14ac:dyDescent="0.3">
      <c r="A814" t="s">
        <v>8219</v>
      </c>
      <c r="C814" t="str">
        <f>VLOOKUP(KickStarterData!F814,$A$1:$D$4115,1,FALSE)</f>
        <v>successful</v>
      </c>
      <c r="D814">
        <v>33</v>
      </c>
      <c r="K814" t="s">
        <v>8221</v>
      </c>
      <c r="L814">
        <v>45</v>
      </c>
    </row>
    <row r="815" spans="1:12" x14ac:dyDescent="0.3">
      <c r="A815" t="s">
        <v>8219</v>
      </c>
      <c r="C815" t="str">
        <f>VLOOKUP(KickStarterData!F815,$A$1:$D$4115,1,FALSE)</f>
        <v>successful</v>
      </c>
      <c r="D815">
        <v>96</v>
      </c>
      <c r="K815" t="s">
        <v>8221</v>
      </c>
      <c r="L815">
        <v>8</v>
      </c>
    </row>
    <row r="816" spans="1:12" x14ac:dyDescent="0.3">
      <c r="A816" t="s">
        <v>8219</v>
      </c>
      <c r="C816" t="str">
        <f>VLOOKUP(KickStarterData!F816,$A$1:$D$4115,1,FALSE)</f>
        <v>successful</v>
      </c>
      <c r="D816">
        <v>28</v>
      </c>
      <c r="K816" t="s">
        <v>8221</v>
      </c>
      <c r="L816">
        <v>3</v>
      </c>
    </row>
    <row r="817" spans="1:12" x14ac:dyDescent="0.3">
      <c r="A817" t="s">
        <v>8219</v>
      </c>
      <c r="C817" t="str">
        <f>VLOOKUP(KickStarterData!F817,$A$1:$D$4115,1,FALSE)</f>
        <v>successful</v>
      </c>
      <c r="D817">
        <v>43</v>
      </c>
      <c r="K817" t="s">
        <v>8221</v>
      </c>
      <c r="L817">
        <v>24</v>
      </c>
    </row>
    <row r="818" spans="1:12" x14ac:dyDescent="0.3">
      <c r="A818" t="s">
        <v>8219</v>
      </c>
      <c r="C818" t="str">
        <f>VLOOKUP(KickStarterData!F818,$A$1:$D$4115,1,FALSE)</f>
        <v>successful</v>
      </c>
      <c r="D818">
        <v>205</v>
      </c>
      <c r="K818" t="s">
        <v>8221</v>
      </c>
      <c r="L818">
        <v>18</v>
      </c>
    </row>
    <row r="819" spans="1:12" x14ac:dyDescent="0.3">
      <c r="A819" t="s">
        <v>8219</v>
      </c>
      <c r="C819" t="str">
        <f>VLOOKUP(KickStarterData!F819,$A$1:$D$4115,1,FALSE)</f>
        <v>successful</v>
      </c>
      <c r="D819">
        <v>23</v>
      </c>
      <c r="K819" t="s">
        <v>8221</v>
      </c>
      <c r="L819">
        <v>12</v>
      </c>
    </row>
    <row r="820" spans="1:12" x14ac:dyDescent="0.3">
      <c r="A820" t="s">
        <v>8219</v>
      </c>
      <c r="C820" t="str">
        <f>VLOOKUP(KickStarterData!F820,$A$1:$D$4115,1,FALSE)</f>
        <v>successful</v>
      </c>
      <c r="D820">
        <v>19</v>
      </c>
      <c r="K820" t="s">
        <v>8221</v>
      </c>
      <c r="L820">
        <v>123</v>
      </c>
    </row>
    <row r="821" spans="1:12" x14ac:dyDescent="0.3">
      <c r="A821" t="s">
        <v>8219</v>
      </c>
      <c r="C821" t="str">
        <f>VLOOKUP(KickStarterData!F821,$A$1:$D$4115,1,FALSE)</f>
        <v>successful</v>
      </c>
      <c r="D821">
        <v>14</v>
      </c>
      <c r="K821" t="s">
        <v>8221</v>
      </c>
      <c r="L821">
        <v>96</v>
      </c>
    </row>
    <row r="822" spans="1:12" x14ac:dyDescent="0.3">
      <c r="A822" t="s">
        <v>8219</v>
      </c>
      <c r="C822" t="str">
        <f>VLOOKUP(KickStarterData!F822,$A$1:$D$4115,1,FALSE)</f>
        <v>successful</v>
      </c>
      <c r="D822">
        <v>38</v>
      </c>
      <c r="K822" t="s">
        <v>8221</v>
      </c>
      <c r="L822">
        <v>31</v>
      </c>
    </row>
    <row r="823" spans="1:12" x14ac:dyDescent="0.3">
      <c r="A823" t="s">
        <v>8219</v>
      </c>
      <c r="C823" t="str">
        <f>VLOOKUP(KickStarterData!F823,$A$1:$D$4115,1,FALSE)</f>
        <v>successful</v>
      </c>
      <c r="D823">
        <v>78</v>
      </c>
      <c r="K823" t="s">
        <v>8221</v>
      </c>
      <c r="L823">
        <v>4</v>
      </c>
    </row>
    <row r="824" spans="1:12" x14ac:dyDescent="0.3">
      <c r="A824" t="s">
        <v>8219</v>
      </c>
      <c r="C824" t="str">
        <f>VLOOKUP(KickStarterData!F824,$A$1:$D$4115,1,FALSE)</f>
        <v>successful</v>
      </c>
      <c r="D824">
        <v>69</v>
      </c>
      <c r="K824" t="s">
        <v>8221</v>
      </c>
      <c r="L824">
        <v>3</v>
      </c>
    </row>
    <row r="825" spans="1:12" x14ac:dyDescent="0.3">
      <c r="A825" t="s">
        <v>8219</v>
      </c>
      <c r="C825" t="str">
        <f>VLOOKUP(KickStarterData!F825,$A$1:$D$4115,1,FALSE)</f>
        <v>successful</v>
      </c>
      <c r="D825">
        <v>33</v>
      </c>
      <c r="K825" t="s">
        <v>8221</v>
      </c>
      <c r="L825">
        <v>179</v>
      </c>
    </row>
    <row r="826" spans="1:12" x14ac:dyDescent="0.3">
      <c r="A826" t="s">
        <v>8219</v>
      </c>
      <c r="C826" t="str">
        <f>VLOOKUP(KickStarterData!F826,$A$1:$D$4115,1,FALSE)</f>
        <v>successful</v>
      </c>
      <c r="D826">
        <v>54</v>
      </c>
      <c r="K826" t="s">
        <v>8221</v>
      </c>
      <c r="L826">
        <v>3</v>
      </c>
    </row>
    <row r="827" spans="1:12" x14ac:dyDescent="0.3">
      <c r="A827" t="s">
        <v>8219</v>
      </c>
      <c r="C827" t="str">
        <f>VLOOKUP(KickStarterData!F827,$A$1:$D$4115,1,FALSE)</f>
        <v>successful</v>
      </c>
      <c r="D827">
        <v>99</v>
      </c>
      <c r="K827" t="s">
        <v>8221</v>
      </c>
      <c r="L827">
        <v>23</v>
      </c>
    </row>
    <row r="828" spans="1:12" x14ac:dyDescent="0.3">
      <c r="A828" t="s">
        <v>8219</v>
      </c>
      <c r="C828" t="str">
        <f>VLOOKUP(KickStarterData!F828,$A$1:$D$4115,1,FALSE)</f>
        <v>successful</v>
      </c>
      <c r="D828">
        <v>49</v>
      </c>
      <c r="K828" t="s">
        <v>8221</v>
      </c>
      <c r="L828">
        <v>23</v>
      </c>
    </row>
    <row r="829" spans="1:12" x14ac:dyDescent="0.3">
      <c r="A829" t="s">
        <v>8219</v>
      </c>
      <c r="C829" t="str">
        <f>VLOOKUP(KickStarterData!F829,$A$1:$D$4115,1,FALSE)</f>
        <v>successful</v>
      </c>
      <c r="D829">
        <v>11</v>
      </c>
      <c r="K829" t="s">
        <v>8221</v>
      </c>
      <c r="L829">
        <v>41</v>
      </c>
    </row>
    <row r="830" spans="1:12" x14ac:dyDescent="0.3">
      <c r="A830" t="s">
        <v>8219</v>
      </c>
      <c r="C830" t="str">
        <f>VLOOKUP(KickStarterData!F830,$A$1:$D$4115,1,FALSE)</f>
        <v>successful</v>
      </c>
      <c r="D830">
        <v>38</v>
      </c>
      <c r="K830" t="s">
        <v>8221</v>
      </c>
      <c r="L830">
        <v>0</v>
      </c>
    </row>
    <row r="831" spans="1:12" x14ac:dyDescent="0.3">
      <c r="A831" t="s">
        <v>8219</v>
      </c>
      <c r="C831" t="str">
        <f>VLOOKUP(KickStarterData!F831,$A$1:$D$4115,1,FALSE)</f>
        <v>successful</v>
      </c>
      <c r="D831">
        <v>16</v>
      </c>
      <c r="K831" t="s">
        <v>8221</v>
      </c>
      <c r="L831">
        <v>32</v>
      </c>
    </row>
    <row r="832" spans="1:12" x14ac:dyDescent="0.3">
      <c r="A832" t="s">
        <v>8219</v>
      </c>
      <c r="C832" t="str">
        <f>VLOOKUP(KickStarterData!F832,$A$1:$D$4115,1,FALSE)</f>
        <v>successful</v>
      </c>
      <c r="D832">
        <v>32</v>
      </c>
      <c r="K832" t="s">
        <v>8221</v>
      </c>
      <c r="L832">
        <v>2</v>
      </c>
    </row>
    <row r="833" spans="1:12" x14ac:dyDescent="0.3">
      <c r="A833" t="s">
        <v>8219</v>
      </c>
      <c r="C833" t="str">
        <f>VLOOKUP(KickStarterData!F833,$A$1:$D$4115,1,FALSE)</f>
        <v>successful</v>
      </c>
      <c r="D833">
        <v>20</v>
      </c>
      <c r="K833" t="s">
        <v>8221</v>
      </c>
      <c r="L833">
        <v>7</v>
      </c>
    </row>
    <row r="834" spans="1:12" x14ac:dyDescent="0.3">
      <c r="A834" t="s">
        <v>8219</v>
      </c>
      <c r="C834" t="str">
        <f>VLOOKUP(KickStarterData!F834,$A$1:$D$4115,1,FALSE)</f>
        <v>successful</v>
      </c>
      <c r="D834">
        <v>154</v>
      </c>
      <c r="K834" t="s">
        <v>8221</v>
      </c>
      <c r="L834">
        <v>4</v>
      </c>
    </row>
    <row r="835" spans="1:12" x14ac:dyDescent="0.3">
      <c r="A835" t="s">
        <v>8219</v>
      </c>
      <c r="C835" t="str">
        <f>VLOOKUP(KickStarterData!F835,$A$1:$D$4115,1,FALSE)</f>
        <v>successful</v>
      </c>
      <c r="D835">
        <v>41</v>
      </c>
      <c r="K835" t="s">
        <v>8221</v>
      </c>
      <c r="L835">
        <v>196</v>
      </c>
    </row>
    <row r="836" spans="1:12" x14ac:dyDescent="0.3">
      <c r="A836" t="s">
        <v>8219</v>
      </c>
      <c r="C836" t="str">
        <f>VLOOKUP(KickStarterData!F836,$A$1:$D$4115,1,FALSE)</f>
        <v>successful</v>
      </c>
      <c r="D836">
        <v>75</v>
      </c>
      <c r="K836" t="s">
        <v>8221</v>
      </c>
      <c r="L836">
        <v>11</v>
      </c>
    </row>
    <row r="837" spans="1:12" x14ac:dyDescent="0.3">
      <c r="A837" t="s">
        <v>8219</v>
      </c>
      <c r="C837" t="str">
        <f>VLOOKUP(KickStarterData!F837,$A$1:$D$4115,1,FALSE)</f>
        <v>successful</v>
      </c>
      <c r="D837">
        <v>40</v>
      </c>
      <c r="K837" t="s">
        <v>8221</v>
      </c>
      <c r="L837">
        <v>9</v>
      </c>
    </row>
    <row r="838" spans="1:12" x14ac:dyDescent="0.3">
      <c r="A838" t="s">
        <v>8219</v>
      </c>
      <c r="C838" t="str">
        <f>VLOOKUP(KickStarterData!F838,$A$1:$D$4115,1,FALSE)</f>
        <v>successful</v>
      </c>
      <c r="D838">
        <v>46</v>
      </c>
      <c r="K838" t="s">
        <v>8221</v>
      </c>
      <c r="L838">
        <v>5</v>
      </c>
    </row>
    <row r="839" spans="1:12" x14ac:dyDescent="0.3">
      <c r="A839" t="s">
        <v>8219</v>
      </c>
      <c r="C839" t="str">
        <f>VLOOKUP(KickStarterData!F839,$A$1:$D$4115,1,FALSE)</f>
        <v>successful</v>
      </c>
      <c r="D839">
        <v>62</v>
      </c>
      <c r="K839" t="s">
        <v>8221</v>
      </c>
      <c r="L839">
        <v>8</v>
      </c>
    </row>
    <row r="840" spans="1:12" x14ac:dyDescent="0.3">
      <c r="A840" t="s">
        <v>8219</v>
      </c>
      <c r="C840" t="str">
        <f>VLOOKUP(KickStarterData!F840,$A$1:$D$4115,1,FALSE)</f>
        <v>successful</v>
      </c>
      <c r="D840">
        <v>61</v>
      </c>
      <c r="K840" t="s">
        <v>8221</v>
      </c>
      <c r="L840">
        <v>229</v>
      </c>
    </row>
    <row r="841" spans="1:12" x14ac:dyDescent="0.3">
      <c r="A841" t="s">
        <v>8219</v>
      </c>
      <c r="C841" t="str">
        <f>VLOOKUP(KickStarterData!F841,$A$1:$D$4115,1,FALSE)</f>
        <v>successful</v>
      </c>
      <c r="D841">
        <v>96</v>
      </c>
      <c r="K841" t="s">
        <v>8221</v>
      </c>
      <c r="L841">
        <v>40</v>
      </c>
    </row>
    <row r="842" spans="1:12" x14ac:dyDescent="0.3">
      <c r="A842" t="s">
        <v>8219</v>
      </c>
      <c r="C842" t="str">
        <f>VLOOKUP(KickStarterData!F842,$A$1:$D$4115,1,FALSE)</f>
        <v>successful</v>
      </c>
      <c r="D842">
        <v>190</v>
      </c>
      <c r="K842" t="s">
        <v>8220</v>
      </c>
      <c r="L842">
        <v>6</v>
      </c>
    </row>
    <row r="843" spans="1:12" x14ac:dyDescent="0.3">
      <c r="A843" t="s">
        <v>8219</v>
      </c>
      <c r="C843" t="str">
        <f>VLOOKUP(KickStarterData!F843,$A$1:$D$4115,1,FALSE)</f>
        <v>successful</v>
      </c>
      <c r="D843">
        <v>94</v>
      </c>
      <c r="K843" t="s">
        <v>8220</v>
      </c>
      <c r="L843">
        <v>4</v>
      </c>
    </row>
    <row r="844" spans="1:12" x14ac:dyDescent="0.3">
      <c r="A844" t="s">
        <v>8219</v>
      </c>
      <c r="C844" t="str">
        <f>VLOOKUP(KickStarterData!F844,$A$1:$D$4115,1,FALSE)</f>
        <v>successful</v>
      </c>
      <c r="D844">
        <v>39</v>
      </c>
      <c r="K844" t="s">
        <v>8220</v>
      </c>
      <c r="L844">
        <v>22</v>
      </c>
    </row>
    <row r="845" spans="1:12" x14ac:dyDescent="0.3">
      <c r="A845" t="s">
        <v>8219</v>
      </c>
      <c r="C845" t="str">
        <f>VLOOKUP(KickStarterData!F845,$A$1:$D$4115,1,FALSE)</f>
        <v>successful</v>
      </c>
      <c r="D845">
        <v>127</v>
      </c>
      <c r="K845" t="s">
        <v>8220</v>
      </c>
      <c r="L845">
        <v>15</v>
      </c>
    </row>
    <row r="846" spans="1:12" x14ac:dyDescent="0.3">
      <c r="A846" t="s">
        <v>8219</v>
      </c>
      <c r="C846" t="str">
        <f>VLOOKUP(KickStarterData!F846,$A$1:$D$4115,1,FALSE)</f>
        <v>successful</v>
      </c>
      <c r="D846">
        <v>159</v>
      </c>
      <c r="K846" t="s">
        <v>8220</v>
      </c>
      <c r="L846">
        <v>95</v>
      </c>
    </row>
    <row r="847" spans="1:12" x14ac:dyDescent="0.3">
      <c r="A847" t="s">
        <v>8219</v>
      </c>
      <c r="C847" t="str">
        <f>VLOOKUP(KickStarterData!F847,$A$1:$D$4115,1,FALSE)</f>
        <v>successful</v>
      </c>
      <c r="D847">
        <v>177</v>
      </c>
      <c r="K847" t="s">
        <v>8220</v>
      </c>
      <c r="L847">
        <v>161</v>
      </c>
    </row>
    <row r="848" spans="1:12" x14ac:dyDescent="0.3">
      <c r="A848" t="s">
        <v>8219</v>
      </c>
      <c r="C848" t="str">
        <f>VLOOKUP(KickStarterData!F848,$A$1:$D$4115,1,FALSE)</f>
        <v>successful</v>
      </c>
      <c r="D848">
        <v>47</v>
      </c>
      <c r="K848" t="s">
        <v>8220</v>
      </c>
      <c r="L848">
        <v>8</v>
      </c>
    </row>
    <row r="849" spans="1:12" x14ac:dyDescent="0.3">
      <c r="A849" t="s">
        <v>8219</v>
      </c>
      <c r="C849" t="str">
        <f>VLOOKUP(KickStarterData!F849,$A$1:$D$4115,1,FALSE)</f>
        <v>successful</v>
      </c>
      <c r="D849">
        <v>1</v>
      </c>
      <c r="K849" t="s">
        <v>8220</v>
      </c>
      <c r="L849">
        <v>76</v>
      </c>
    </row>
    <row r="850" spans="1:12" x14ac:dyDescent="0.3">
      <c r="A850" t="s">
        <v>8219</v>
      </c>
      <c r="C850" t="str">
        <f>VLOOKUP(KickStarterData!F850,$A$1:$D$4115,1,FALSE)</f>
        <v>successful</v>
      </c>
      <c r="D850">
        <v>16</v>
      </c>
      <c r="K850" t="s">
        <v>8220</v>
      </c>
      <c r="L850">
        <v>1</v>
      </c>
    </row>
    <row r="851" spans="1:12" x14ac:dyDescent="0.3">
      <c r="A851" t="s">
        <v>8219</v>
      </c>
      <c r="C851" t="str">
        <f>VLOOKUP(KickStarterData!F851,$A$1:$D$4115,1,FALSE)</f>
        <v>successful</v>
      </c>
      <c r="D851">
        <v>115</v>
      </c>
      <c r="K851" t="s">
        <v>8220</v>
      </c>
      <c r="L851">
        <v>101</v>
      </c>
    </row>
    <row r="852" spans="1:12" x14ac:dyDescent="0.3">
      <c r="A852" t="s">
        <v>8219</v>
      </c>
      <c r="C852" t="str">
        <f>VLOOKUP(KickStarterData!F852,$A$1:$D$4115,1,FALSE)</f>
        <v>successful</v>
      </c>
      <c r="D852">
        <v>133</v>
      </c>
      <c r="K852" t="s">
        <v>8220</v>
      </c>
      <c r="L852">
        <v>4</v>
      </c>
    </row>
    <row r="853" spans="1:12" x14ac:dyDescent="0.3">
      <c r="A853" t="s">
        <v>8219</v>
      </c>
      <c r="C853" t="str">
        <f>VLOOKUP(KickStarterData!F853,$A$1:$D$4115,1,FALSE)</f>
        <v>successful</v>
      </c>
      <c r="D853">
        <v>70</v>
      </c>
      <c r="K853" t="s">
        <v>8220</v>
      </c>
      <c r="L853">
        <v>1</v>
      </c>
    </row>
    <row r="854" spans="1:12" x14ac:dyDescent="0.3">
      <c r="A854" t="s">
        <v>8219</v>
      </c>
      <c r="C854" t="str">
        <f>VLOOKUP(KickStarterData!F854,$A$1:$D$4115,1,FALSE)</f>
        <v>successful</v>
      </c>
      <c r="D854">
        <v>62</v>
      </c>
      <c r="K854" t="s">
        <v>8220</v>
      </c>
      <c r="L854">
        <v>775</v>
      </c>
    </row>
    <row r="855" spans="1:12" x14ac:dyDescent="0.3">
      <c r="A855" t="s">
        <v>8219</v>
      </c>
      <c r="C855" t="str">
        <f>VLOOKUP(KickStarterData!F855,$A$1:$D$4115,1,FALSE)</f>
        <v>successful</v>
      </c>
      <c r="D855">
        <v>10</v>
      </c>
      <c r="K855" t="s">
        <v>8220</v>
      </c>
      <c r="L855">
        <v>90</v>
      </c>
    </row>
    <row r="856" spans="1:12" x14ac:dyDescent="0.3">
      <c r="A856" t="s">
        <v>8219</v>
      </c>
      <c r="C856" t="str">
        <f>VLOOKUP(KickStarterData!F856,$A$1:$D$4115,1,FALSE)</f>
        <v>successful</v>
      </c>
      <c r="D856">
        <v>499</v>
      </c>
      <c r="K856" t="s">
        <v>8220</v>
      </c>
      <c r="L856">
        <v>16</v>
      </c>
    </row>
    <row r="857" spans="1:12" x14ac:dyDescent="0.3">
      <c r="A857" t="s">
        <v>8219</v>
      </c>
      <c r="C857" t="str">
        <f>VLOOKUP(KickStarterData!F857,$A$1:$D$4115,1,FALSE)</f>
        <v>successful</v>
      </c>
      <c r="D857">
        <v>47</v>
      </c>
      <c r="K857" t="s">
        <v>8220</v>
      </c>
      <c r="L857">
        <v>6</v>
      </c>
    </row>
    <row r="858" spans="1:12" x14ac:dyDescent="0.3">
      <c r="A858" t="s">
        <v>8219</v>
      </c>
      <c r="C858" t="str">
        <f>VLOOKUP(KickStarterData!F858,$A$1:$D$4115,1,FALSE)</f>
        <v>successful</v>
      </c>
      <c r="D858">
        <v>28</v>
      </c>
      <c r="K858" t="s">
        <v>8220</v>
      </c>
      <c r="L858">
        <v>38</v>
      </c>
    </row>
    <row r="859" spans="1:12" x14ac:dyDescent="0.3">
      <c r="A859" t="s">
        <v>8219</v>
      </c>
      <c r="C859" t="str">
        <f>VLOOKUP(KickStarterData!F859,$A$1:$D$4115,1,FALSE)</f>
        <v>successful</v>
      </c>
      <c r="D859">
        <v>24</v>
      </c>
      <c r="K859" t="s">
        <v>8220</v>
      </c>
      <c r="L859">
        <v>355</v>
      </c>
    </row>
    <row r="860" spans="1:12" x14ac:dyDescent="0.3">
      <c r="A860" t="s">
        <v>8219</v>
      </c>
      <c r="C860" t="str">
        <f>VLOOKUP(KickStarterData!F860,$A$1:$D$4115,1,FALSE)</f>
        <v>successful</v>
      </c>
      <c r="D860">
        <v>76</v>
      </c>
      <c r="K860" t="s">
        <v>8220</v>
      </c>
      <c r="L860">
        <v>7</v>
      </c>
    </row>
    <row r="861" spans="1:12" x14ac:dyDescent="0.3">
      <c r="A861" t="s">
        <v>8219</v>
      </c>
      <c r="C861" t="str">
        <f>VLOOKUP(KickStarterData!F861,$A$1:$D$4115,1,FALSE)</f>
        <v>successful</v>
      </c>
      <c r="D861">
        <v>98</v>
      </c>
      <c r="K861" t="s">
        <v>8220</v>
      </c>
      <c r="L861">
        <v>400</v>
      </c>
    </row>
    <row r="862" spans="1:12" x14ac:dyDescent="0.3">
      <c r="A862" t="s">
        <v>8221</v>
      </c>
      <c r="C862" t="str">
        <f>VLOOKUP(KickStarterData!F862,$A$1:$D$4115,1,FALSE)</f>
        <v>failed</v>
      </c>
      <c r="D862">
        <v>48</v>
      </c>
      <c r="K862" t="s">
        <v>8219</v>
      </c>
      <c r="L862">
        <v>30</v>
      </c>
    </row>
    <row r="863" spans="1:12" x14ac:dyDescent="0.3">
      <c r="A863" t="s">
        <v>8221</v>
      </c>
      <c r="C863" t="str">
        <f>VLOOKUP(KickStarterData!F863,$A$1:$D$4115,1,FALSE)</f>
        <v>failed</v>
      </c>
      <c r="D863">
        <v>2</v>
      </c>
      <c r="K863" t="s">
        <v>8219</v>
      </c>
      <c r="L863">
        <v>478</v>
      </c>
    </row>
    <row r="864" spans="1:12" x14ac:dyDescent="0.3">
      <c r="A864" t="s">
        <v>8221</v>
      </c>
      <c r="C864" t="str">
        <f>VLOOKUP(KickStarterData!F864,$A$1:$D$4115,1,FALSE)</f>
        <v>failed</v>
      </c>
      <c r="D864">
        <v>4</v>
      </c>
      <c r="K864" t="s">
        <v>8219</v>
      </c>
      <c r="L864">
        <v>74</v>
      </c>
    </row>
    <row r="865" spans="1:12" x14ac:dyDescent="0.3">
      <c r="A865" t="s">
        <v>8221</v>
      </c>
      <c r="C865" t="str">
        <f>VLOOKUP(KickStarterData!F865,$A$1:$D$4115,1,FALSE)</f>
        <v>failed</v>
      </c>
      <c r="D865">
        <v>5</v>
      </c>
      <c r="K865" t="s">
        <v>8219</v>
      </c>
      <c r="L865">
        <v>131</v>
      </c>
    </row>
    <row r="866" spans="1:12" x14ac:dyDescent="0.3">
      <c r="A866" t="s">
        <v>8221</v>
      </c>
      <c r="C866" t="str">
        <f>VLOOKUP(KickStarterData!F866,$A$1:$D$4115,1,FALSE)</f>
        <v>failed</v>
      </c>
      <c r="D866">
        <v>79</v>
      </c>
      <c r="K866" t="s">
        <v>8219</v>
      </c>
      <c r="L866">
        <v>61</v>
      </c>
    </row>
    <row r="867" spans="1:12" x14ac:dyDescent="0.3">
      <c r="A867" t="s">
        <v>8221</v>
      </c>
      <c r="C867" t="str">
        <f>VLOOKUP(KickStarterData!F867,$A$1:$D$4115,1,FALSE)</f>
        <v>failed</v>
      </c>
      <c r="D867">
        <v>2</v>
      </c>
      <c r="K867" t="s">
        <v>8219</v>
      </c>
      <c r="L867">
        <v>1071</v>
      </c>
    </row>
    <row r="868" spans="1:12" x14ac:dyDescent="0.3">
      <c r="A868" t="s">
        <v>8221</v>
      </c>
      <c r="C868" t="str">
        <f>VLOOKUP(KickStarterData!F868,$A$1:$D$4115,1,FALSE)</f>
        <v>failed</v>
      </c>
      <c r="D868">
        <v>11</v>
      </c>
      <c r="K868" t="s">
        <v>8219</v>
      </c>
      <c r="L868">
        <v>122</v>
      </c>
    </row>
    <row r="869" spans="1:12" x14ac:dyDescent="0.3">
      <c r="A869" t="s">
        <v>8221</v>
      </c>
      <c r="C869" t="str">
        <f>VLOOKUP(KickStarterData!F869,$A$1:$D$4115,1,FALSE)</f>
        <v>failed</v>
      </c>
      <c r="D869">
        <v>11</v>
      </c>
      <c r="K869" t="s">
        <v>8219</v>
      </c>
      <c r="L869">
        <v>111</v>
      </c>
    </row>
    <row r="870" spans="1:12" x14ac:dyDescent="0.3">
      <c r="A870" t="s">
        <v>8221</v>
      </c>
      <c r="C870" t="str">
        <f>VLOOKUP(KickStarterData!F870,$A$1:$D$4115,1,FALSE)</f>
        <v>failed</v>
      </c>
      <c r="D870">
        <v>1</v>
      </c>
      <c r="K870" t="s">
        <v>8219</v>
      </c>
      <c r="L870">
        <v>255</v>
      </c>
    </row>
    <row r="871" spans="1:12" x14ac:dyDescent="0.3">
      <c r="A871" t="s">
        <v>8221</v>
      </c>
      <c r="C871" t="str">
        <f>VLOOKUP(KickStarterData!F871,$A$1:$D$4115,1,FALSE)</f>
        <v>failed</v>
      </c>
      <c r="D871">
        <v>3</v>
      </c>
      <c r="K871" t="s">
        <v>8219</v>
      </c>
      <c r="L871">
        <v>141</v>
      </c>
    </row>
    <row r="872" spans="1:12" x14ac:dyDescent="0.3">
      <c r="A872" t="s">
        <v>8221</v>
      </c>
      <c r="C872" t="str">
        <f>VLOOKUP(KickStarterData!F872,$A$1:$D$4115,1,FALSE)</f>
        <v>failed</v>
      </c>
      <c r="D872">
        <v>5</v>
      </c>
      <c r="K872" t="s">
        <v>8219</v>
      </c>
      <c r="L872">
        <v>159</v>
      </c>
    </row>
    <row r="873" spans="1:12" x14ac:dyDescent="0.3">
      <c r="A873" t="s">
        <v>8221</v>
      </c>
      <c r="C873" t="str">
        <f>VLOOKUP(KickStarterData!F873,$A$1:$D$4115,1,FALSE)</f>
        <v>failed</v>
      </c>
      <c r="D873">
        <v>12</v>
      </c>
      <c r="K873" t="s">
        <v>8219</v>
      </c>
      <c r="L873">
        <v>99</v>
      </c>
    </row>
    <row r="874" spans="1:12" x14ac:dyDescent="0.3">
      <c r="A874" t="s">
        <v>8221</v>
      </c>
      <c r="C874" t="str">
        <f>VLOOKUP(KickStarterData!F874,$A$1:$D$4115,1,FALSE)</f>
        <v>failed</v>
      </c>
      <c r="D874">
        <v>2</v>
      </c>
      <c r="K874" t="s">
        <v>8219</v>
      </c>
      <c r="L874">
        <v>96</v>
      </c>
    </row>
    <row r="875" spans="1:12" x14ac:dyDescent="0.3">
      <c r="A875" t="s">
        <v>8221</v>
      </c>
      <c r="C875" t="str">
        <f>VLOOKUP(KickStarterData!F875,$A$1:$D$4115,1,FALSE)</f>
        <v>failed</v>
      </c>
      <c r="D875">
        <v>5</v>
      </c>
      <c r="K875" t="s">
        <v>8219</v>
      </c>
      <c r="L875">
        <v>27</v>
      </c>
    </row>
    <row r="876" spans="1:12" x14ac:dyDescent="0.3">
      <c r="A876" t="s">
        <v>8221</v>
      </c>
      <c r="C876" t="str">
        <f>VLOOKUP(KickStarterData!F876,$A$1:$D$4115,1,FALSE)</f>
        <v>failed</v>
      </c>
      <c r="D876">
        <v>21</v>
      </c>
      <c r="K876" t="s">
        <v>8219</v>
      </c>
      <c r="L876">
        <v>166</v>
      </c>
    </row>
    <row r="877" spans="1:12" x14ac:dyDescent="0.3">
      <c r="A877" t="s">
        <v>8221</v>
      </c>
      <c r="C877" t="str">
        <f>VLOOKUP(KickStarterData!F877,$A$1:$D$4115,1,FALSE)</f>
        <v>failed</v>
      </c>
      <c r="D877">
        <v>0</v>
      </c>
      <c r="K877" t="s">
        <v>8219</v>
      </c>
      <c r="L877">
        <v>76</v>
      </c>
    </row>
    <row r="878" spans="1:12" x14ac:dyDescent="0.3">
      <c r="A878" t="s">
        <v>8221</v>
      </c>
      <c r="C878" t="str">
        <f>VLOOKUP(KickStarterData!F878,$A$1:$D$4115,1,FALSE)</f>
        <v>failed</v>
      </c>
      <c r="D878">
        <v>45</v>
      </c>
      <c r="K878" t="s">
        <v>8219</v>
      </c>
      <c r="L878">
        <v>211</v>
      </c>
    </row>
    <row r="879" spans="1:12" x14ac:dyDescent="0.3">
      <c r="A879" t="s">
        <v>8221</v>
      </c>
      <c r="C879" t="str">
        <f>VLOOKUP(KickStarterData!F879,$A$1:$D$4115,1,FALSE)</f>
        <v>failed</v>
      </c>
      <c r="D879">
        <v>29</v>
      </c>
      <c r="K879" t="s">
        <v>8219</v>
      </c>
      <c r="L879">
        <v>21</v>
      </c>
    </row>
    <row r="880" spans="1:12" x14ac:dyDescent="0.3">
      <c r="A880" t="s">
        <v>8221</v>
      </c>
      <c r="C880" t="str">
        <f>VLOOKUP(KickStarterData!F880,$A$1:$D$4115,1,FALSE)</f>
        <v>failed</v>
      </c>
      <c r="D880">
        <v>2</v>
      </c>
      <c r="K880" t="s">
        <v>8219</v>
      </c>
      <c r="L880">
        <v>61</v>
      </c>
    </row>
    <row r="881" spans="1:12" x14ac:dyDescent="0.3">
      <c r="A881" t="s">
        <v>8221</v>
      </c>
      <c r="C881" t="str">
        <f>VLOOKUP(KickStarterData!F881,$A$1:$D$4115,1,FALSE)</f>
        <v>failed</v>
      </c>
      <c r="D881">
        <v>30</v>
      </c>
      <c r="K881" t="s">
        <v>8219</v>
      </c>
      <c r="L881">
        <v>30</v>
      </c>
    </row>
    <row r="882" spans="1:12" x14ac:dyDescent="0.3">
      <c r="A882" t="s">
        <v>8221</v>
      </c>
      <c r="C882" t="str">
        <f>VLOOKUP(KickStarterData!F882,$A$1:$D$4115,1,FALSE)</f>
        <v>failed</v>
      </c>
      <c r="D882">
        <v>8</v>
      </c>
      <c r="K882" t="s">
        <v>8220</v>
      </c>
      <c r="L882">
        <v>1</v>
      </c>
    </row>
    <row r="883" spans="1:12" x14ac:dyDescent="0.3">
      <c r="A883" t="s">
        <v>8221</v>
      </c>
      <c r="C883" t="str">
        <f>VLOOKUP(KickStarterData!F883,$A$1:$D$4115,1,FALSE)</f>
        <v>failed</v>
      </c>
      <c r="D883">
        <v>1</v>
      </c>
      <c r="K883" t="s">
        <v>8220</v>
      </c>
      <c r="L883">
        <v>0</v>
      </c>
    </row>
    <row r="884" spans="1:12" x14ac:dyDescent="0.3">
      <c r="A884" t="s">
        <v>8221</v>
      </c>
      <c r="C884" t="str">
        <f>VLOOKUP(KickStarterData!F884,$A$1:$D$4115,1,FALSE)</f>
        <v>failed</v>
      </c>
      <c r="D884">
        <v>14</v>
      </c>
      <c r="K884" t="s">
        <v>8220</v>
      </c>
      <c r="L884">
        <v>1</v>
      </c>
    </row>
    <row r="885" spans="1:12" x14ac:dyDescent="0.3">
      <c r="A885" t="s">
        <v>8221</v>
      </c>
      <c r="C885" t="str">
        <f>VLOOKUP(KickStarterData!F885,$A$1:$D$4115,1,FALSE)</f>
        <v>failed</v>
      </c>
      <c r="D885">
        <v>24</v>
      </c>
      <c r="K885" t="s">
        <v>8220</v>
      </c>
      <c r="L885">
        <v>292</v>
      </c>
    </row>
    <row r="886" spans="1:12" x14ac:dyDescent="0.3">
      <c r="A886" t="s">
        <v>8221</v>
      </c>
      <c r="C886" t="str">
        <f>VLOOKUP(KickStarterData!F886,$A$1:$D$4115,1,FALSE)</f>
        <v>failed</v>
      </c>
      <c r="D886">
        <v>2</v>
      </c>
      <c r="K886" t="s">
        <v>8220</v>
      </c>
      <c r="L886">
        <v>2</v>
      </c>
    </row>
    <row r="887" spans="1:12" x14ac:dyDescent="0.3">
      <c r="A887" t="s">
        <v>8221</v>
      </c>
      <c r="C887" t="str">
        <f>VLOOKUP(KickStarterData!F887,$A$1:$D$4115,1,FALSE)</f>
        <v>failed</v>
      </c>
      <c r="D887">
        <v>21</v>
      </c>
      <c r="K887" t="s">
        <v>8220</v>
      </c>
      <c r="L887">
        <v>8</v>
      </c>
    </row>
    <row r="888" spans="1:12" x14ac:dyDescent="0.3">
      <c r="A888" t="s">
        <v>8221</v>
      </c>
      <c r="C888" t="str">
        <f>VLOOKUP(KickStarterData!F888,$A$1:$D$4115,1,FALSE)</f>
        <v>failed</v>
      </c>
      <c r="D888">
        <v>7</v>
      </c>
      <c r="K888" t="s">
        <v>8220</v>
      </c>
      <c r="L888">
        <v>0</v>
      </c>
    </row>
    <row r="889" spans="1:12" x14ac:dyDescent="0.3">
      <c r="A889" t="s">
        <v>8221</v>
      </c>
      <c r="C889" t="str">
        <f>VLOOKUP(KickStarterData!F889,$A$1:$D$4115,1,FALSE)</f>
        <v>failed</v>
      </c>
      <c r="D889">
        <v>0</v>
      </c>
      <c r="K889" t="s">
        <v>8220</v>
      </c>
      <c r="L889">
        <v>1</v>
      </c>
    </row>
    <row r="890" spans="1:12" x14ac:dyDescent="0.3">
      <c r="A890" t="s">
        <v>8221</v>
      </c>
      <c r="C890" t="str">
        <f>VLOOKUP(KickStarterData!F890,$A$1:$D$4115,1,FALSE)</f>
        <v>failed</v>
      </c>
      <c r="D890">
        <v>4</v>
      </c>
      <c r="K890" t="s">
        <v>8220</v>
      </c>
      <c r="L890">
        <v>4</v>
      </c>
    </row>
    <row r="891" spans="1:12" x14ac:dyDescent="0.3">
      <c r="A891" t="s">
        <v>8221</v>
      </c>
      <c r="C891" t="str">
        <f>VLOOKUP(KickStarterData!F891,$A$1:$D$4115,1,FALSE)</f>
        <v>failed</v>
      </c>
      <c r="D891">
        <v>32</v>
      </c>
      <c r="K891" t="s">
        <v>8220</v>
      </c>
      <c r="L891">
        <v>0</v>
      </c>
    </row>
    <row r="892" spans="1:12" x14ac:dyDescent="0.3">
      <c r="A892" t="s">
        <v>8221</v>
      </c>
      <c r="C892" t="str">
        <f>VLOOKUP(KickStarterData!F892,$A$1:$D$4115,1,FALSE)</f>
        <v>failed</v>
      </c>
      <c r="D892">
        <v>4</v>
      </c>
      <c r="K892" t="s">
        <v>8220</v>
      </c>
      <c r="L892">
        <v>0</v>
      </c>
    </row>
    <row r="893" spans="1:12" x14ac:dyDescent="0.3">
      <c r="A893" t="s">
        <v>8221</v>
      </c>
      <c r="C893" t="str">
        <f>VLOOKUP(KickStarterData!F893,$A$1:$D$4115,1,FALSE)</f>
        <v>failed</v>
      </c>
      <c r="D893">
        <v>9</v>
      </c>
      <c r="K893" t="s">
        <v>8220</v>
      </c>
      <c r="L893">
        <v>0</v>
      </c>
    </row>
    <row r="894" spans="1:12" x14ac:dyDescent="0.3">
      <c r="A894" t="s">
        <v>8221</v>
      </c>
      <c r="C894" t="str">
        <f>VLOOKUP(KickStarterData!F894,$A$1:$D$4115,1,FALSE)</f>
        <v>failed</v>
      </c>
      <c r="D894">
        <v>17</v>
      </c>
      <c r="K894" t="s">
        <v>8220</v>
      </c>
      <c r="L894">
        <v>0</v>
      </c>
    </row>
    <row r="895" spans="1:12" x14ac:dyDescent="0.3">
      <c r="A895" t="s">
        <v>8221</v>
      </c>
      <c r="C895" t="str">
        <f>VLOOKUP(KickStarterData!F895,$A$1:$D$4115,1,FALSE)</f>
        <v>failed</v>
      </c>
      <c r="D895">
        <v>5</v>
      </c>
      <c r="K895" t="s">
        <v>8220</v>
      </c>
      <c r="L895">
        <v>1</v>
      </c>
    </row>
    <row r="896" spans="1:12" x14ac:dyDescent="0.3">
      <c r="A896" t="s">
        <v>8221</v>
      </c>
      <c r="C896" t="str">
        <f>VLOOKUP(KickStarterData!F896,$A$1:$D$4115,1,FALSE)</f>
        <v>failed</v>
      </c>
      <c r="D896">
        <v>53</v>
      </c>
      <c r="K896" t="s">
        <v>8220</v>
      </c>
      <c r="L896">
        <v>0</v>
      </c>
    </row>
    <row r="897" spans="1:12" x14ac:dyDescent="0.3">
      <c r="A897" t="s">
        <v>8221</v>
      </c>
      <c r="C897" t="str">
        <f>VLOOKUP(KickStarterData!F897,$A$1:$D$4115,1,FALSE)</f>
        <v>failed</v>
      </c>
      <c r="D897">
        <v>7</v>
      </c>
      <c r="K897" t="s">
        <v>8220</v>
      </c>
      <c r="L897">
        <v>0</v>
      </c>
    </row>
    <row r="898" spans="1:12" x14ac:dyDescent="0.3">
      <c r="A898" t="s">
        <v>8221</v>
      </c>
      <c r="C898" t="str">
        <f>VLOOKUP(KickStarterData!F898,$A$1:$D$4115,1,FALSE)</f>
        <v>failed</v>
      </c>
      <c r="D898">
        <v>72</v>
      </c>
      <c r="K898" t="s">
        <v>8220</v>
      </c>
      <c r="L898">
        <v>0</v>
      </c>
    </row>
    <row r="899" spans="1:12" x14ac:dyDescent="0.3">
      <c r="A899" t="s">
        <v>8221</v>
      </c>
      <c r="C899" t="str">
        <f>VLOOKUP(KickStarterData!F899,$A$1:$D$4115,1,FALSE)</f>
        <v>failed</v>
      </c>
      <c r="D899">
        <v>0</v>
      </c>
      <c r="K899" t="s">
        <v>8220</v>
      </c>
      <c r="L899">
        <v>0</v>
      </c>
    </row>
    <row r="900" spans="1:12" x14ac:dyDescent="0.3">
      <c r="A900" t="s">
        <v>8221</v>
      </c>
      <c r="C900" t="str">
        <f>VLOOKUP(KickStarterData!F900,$A$1:$D$4115,1,FALSE)</f>
        <v>failed</v>
      </c>
      <c r="D900">
        <v>2</v>
      </c>
      <c r="K900" t="s">
        <v>8220</v>
      </c>
      <c r="L900">
        <v>0</v>
      </c>
    </row>
    <row r="901" spans="1:12" x14ac:dyDescent="0.3">
      <c r="A901" t="s">
        <v>8221</v>
      </c>
      <c r="C901" t="str">
        <f>VLOOKUP(KickStarterData!F901,$A$1:$D$4115,1,FALSE)</f>
        <v>failed</v>
      </c>
      <c r="D901">
        <v>8</v>
      </c>
      <c r="K901" t="s">
        <v>8220</v>
      </c>
      <c r="L901">
        <v>0</v>
      </c>
    </row>
    <row r="902" spans="1:12" x14ac:dyDescent="0.3">
      <c r="A902" t="s">
        <v>8221</v>
      </c>
      <c r="C902" t="str">
        <f>VLOOKUP(KickStarterData!F902,$A$1:$D$4115,1,FALSE)</f>
        <v>failed</v>
      </c>
      <c r="D902">
        <v>2</v>
      </c>
      <c r="K902" t="s">
        <v>8220</v>
      </c>
      <c r="L902">
        <v>1</v>
      </c>
    </row>
    <row r="903" spans="1:12" x14ac:dyDescent="0.3">
      <c r="A903" t="s">
        <v>8221</v>
      </c>
      <c r="C903" t="str">
        <f>VLOOKUP(KickStarterData!F903,$A$1:$D$4115,1,FALSE)</f>
        <v>failed</v>
      </c>
      <c r="D903">
        <v>0</v>
      </c>
      <c r="K903" t="s">
        <v>8220</v>
      </c>
      <c r="L903">
        <v>0</v>
      </c>
    </row>
    <row r="904" spans="1:12" x14ac:dyDescent="0.3">
      <c r="A904" t="s">
        <v>8221</v>
      </c>
      <c r="C904" t="str">
        <f>VLOOKUP(KickStarterData!F904,$A$1:$D$4115,1,FALSE)</f>
        <v>failed</v>
      </c>
      <c r="D904">
        <v>3</v>
      </c>
      <c r="K904" t="s">
        <v>8220</v>
      </c>
      <c r="L904">
        <v>4</v>
      </c>
    </row>
    <row r="905" spans="1:12" x14ac:dyDescent="0.3">
      <c r="A905" t="s">
        <v>8221</v>
      </c>
      <c r="C905" t="str">
        <f>VLOOKUP(KickStarterData!F905,$A$1:$D$4115,1,FALSE)</f>
        <v>failed</v>
      </c>
      <c r="D905">
        <v>4</v>
      </c>
      <c r="K905" t="s">
        <v>8220</v>
      </c>
      <c r="L905">
        <v>0</v>
      </c>
    </row>
    <row r="906" spans="1:12" x14ac:dyDescent="0.3">
      <c r="A906" t="s">
        <v>8221</v>
      </c>
      <c r="C906" t="str">
        <f>VLOOKUP(KickStarterData!F906,$A$1:$D$4115,1,FALSE)</f>
        <v>failed</v>
      </c>
      <c r="D906">
        <v>3</v>
      </c>
      <c r="K906" t="s">
        <v>8221</v>
      </c>
      <c r="L906">
        <v>123</v>
      </c>
    </row>
    <row r="907" spans="1:12" x14ac:dyDescent="0.3">
      <c r="A907" t="s">
        <v>8221</v>
      </c>
      <c r="C907" t="str">
        <f>VLOOKUP(KickStarterData!F907,$A$1:$D$4115,1,FALSE)</f>
        <v>failed</v>
      </c>
      <c r="D907">
        <v>6</v>
      </c>
      <c r="K907" t="s">
        <v>8221</v>
      </c>
      <c r="L907">
        <v>5</v>
      </c>
    </row>
    <row r="908" spans="1:12" x14ac:dyDescent="0.3">
      <c r="A908" t="s">
        <v>8221</v>
      </c>
      <c r="C908" t="str">
        <f>VLOOKUP(KickStarterData!F908,$A$1:$D$4115,1,FALSE)</f>
        <v>failed</v>
      </c>
      <c r="D908">
        <v>0</v>
      </c>
      <c r="K908" t="s">
        <v>8221</v>
      </c>
      <c r="L908">
        <v>148</v>
      </c>
    </row>
    <row r="909" spans="1:12" x14ac:dyDescent="0.3">
      <c r="A909" t="s">
        <v>8221</v>
      </c>
      <c r="C909" t="str">
        <f>VLOOKUP(KickStarterData!F909,$A$1:$D$4115,1,FALSE)</f>
        <v>failed</v>
      </c>
      <c r="D909">
        <v>0</v>
      </c>
      <c r="K909" t="s">
        <v>8221</v>
      </c>
      <c r="L909">
        <v>10</v>
      </c>
    </row>
    <row r="910" spans="1:12" x14ac:dyDescent="0.3">
      <c r="A910" t="s">
        <v>8221</v>
      </c>
      <c r="C910" t="str">
        <f>VLOOKUP(KickStarterData!F910,$A$1:$D$4115,1,FALSE)</f>
        <v>failed</v>
      </c>
      <c r="D910">
        <v>0</v>
      </c>
      <c r="K910" t="s">
        <v>8221</v>
      </c>
      <c r="L910">
        <v>4</v>
      </c>
    </row>
    <row r="911" spans="1:12" x14ac:dyDescent="0.3">
      <c r="A911" t="s">
        <v>8221</v>
      </c>
      <c r="C911" t="str">
        <f>VLOOKUP(KickStarterData!F911,$A$1:$D$4115,1,FALSE)</f>
        <v>failed</v>
      </c>
      <c r="D911">
        <v>8</v>
      </c>
      <c r="K911" t="s">
        <v>8221</v>
      </c>
      <c r="L911">
        <v>21</v>
      </c>
    </row>
    <row r="912" spans="1:12" x14ac:dyDescent="0.3">
      <c r="A912" t="s">
        <v>8221</v>
      </c>
      <c r="C912" t="str">
        <f>VLOOKUP(KickStarterData!F912,$A$1:$D$4115,1,FALSE)</f>
        <v>failed</v>
      </c>
      <c r="D912">
        <v>5</v>
      </c>
      <c r="K912" t="s">
        <v>8221</v>
      </c>
      <c r="L912">
        <v>2</v>
      </c>
    </row>
    <row r="913" spans="1:12" x14ac:dyDescent="0.3">
      <c r="A913" t="s">
        <v>8221</v>
      </c>
      <c r="C913" t="str">
        <f>VLOOKUP(KickStarterData!F913,$A$1:$D$4115,1,FALSE)</f>
        <v>failed</v>
      </c>
      <c r="D913">
        <v>0</v>
      </c>
      <c r="K913" t="s">
        <v>8221</v>
      </c>
      <c r="L913">
        <v>0</v>
      </c>
    </row>
    <row r="914" spans="1:12" x14ac:dyDescent="0.3">
      <c r="A914" t="s">
        <v>8221</v>
      </c>
      <c r="C914" t="str">
        <f>VLOOKUP(KickStarterData!F914,$A$1:$D$4115,1,FALSE)</f>
        <v>failed</v>
      </c>
      <c r="D914">
        <v>2</v>
      </c>
      <c r="K914" t="s">
        <v>8221</v>
      </c>
      <c r="L914">
        <v>4</v>
      </c>
    </row>
    <row r="915" spans="1:12" x14ac:dyDescent="0.3">
      <c r="A915" t="s">
        <v>8221</v>
      </c>
      <c r="C915" t="str">
        <f>VLOOKUP(KickStarterData!F915,$A$1:$D$4115,1,FALSE)</f>
        <v>failed</v>
      </c>
      <c r="D915">
        <v>24</v>
      </c>
      <c r="K915" t="s">
        <v>8221</v>
      </c>
      <c r="L915">
        <v>1</v>
      </c>
    </row>
    <row r="916" spans="1:12" x14ac:dyDescent="0.3">
      <c r="A916" t="s">
        <v>8221</v>
      </c>
      <c r="C916" t="str">
        <f>VLOOKUP(KickStarterData!F916,$A$1:$D$4115,1,FALSE)</f>
        <v>failed</v>
      </c>
      <c r="D916">
        <v>0</v>
      </c>
      <c r="K916" t="s">
        <v>8221</v>
      </c>
      <c r="L916">
        <v>30</v>
      </c>
    </row>
    <row r="917" spans="1:12" x14ac:dyDescent="0.3">
      <c r="A917" t="s">
        <v>8221</v>
      </c>
      <c r="C917" t="str">
        <f>VLOOKUP(KickStarterData!F917,$A$1:$D$4115,1,FALSE)</f>
        <v>failed</v>
      </c>
      <c r="D917">
        <v>9</v>
      </c>
      <c r="K917" t="s">
        <v>8221</v>
      </c>
      <c r="L917">
        <v>3</v>
      </c>
    </row>
    <row r="918" spans="1:12" x14ac:dyDescent="0.3">
      <c r="A918" t="s">
        <v>8221</v>
      </c>
      <c r="C918" t="str">
        <f>VLOOKUP(KickStarterData!F918,$A$1:$D$4115,1,FALSE)</f>
        <v>failed</v>
      </c>
      <c r="D918">
        <v>0</v>
      </c>
      <c r="K918" t="s">
        <v>8221</v>
      </c>
      <c r="L918">
        <v>975</v>
      </c>
    </row>
    <row r="919" spans="1:12" x14ac:dyDescent="0.3">
      <c r="A919" t="s">
        <v>8221</v>
      </c>
      <c r="C919" t="str">
        <f>VLOOKUP(KickStarterData!F919,$A$1:$D$4115,1,FALSE)</f>
        <v>failed</v>
      </c>
      <c r="D919">
        <v>1</v>
      </c>
      <c r="K919" t="s">
        <v>8221</v>
      </c>
      <c r="L919">
        <v>167</v>
      </c>
    </row>
    <row r="920" spans="1:12" x14ac:dyDescent="0.3">
      <c r="A920" t="s">
        <v>8221</v>
      </c>
      <c r="C920" t="str">
        <f>VLOOKUP(KickStarterData!F920,$A$1:$D$4115,1,FALSE)</f>
        <v>failed</v>
      </c>
      <c r="D920">
        <v>10</v>
      </c>
      <c r="K920" t="s">
        <v>8221</v>
      </c>
      <c r="L920">
        <v>5</v>
      </c>
    </row>
    <row r="921" spans="1:12" x14ac:dyDescent="0.3">
      <c r="A921" t="s">
        <v>8221</v>
      </c>
      <c r="C921" t="str">
        <f>VLOOKUP(KickStarterData!F921,$A$1:$D$4115,1,FALSE)</f>
        <v>failed</v>
      </c>
      <c r="D921">
        <v>1</v>
      </c>
      <c r="K921" t="s">
        <v>8221</v>
      </c>
      <c r="L921">
        <v>18</v>
      </c>
    </row>
    <row r="922" spans="1:12" x14ac:dyDescent="0.3">
      <c r="A922" t="s">
        <v>8221</v>
      </c>
      <c r="C922" t="str">
        <f>VLOOKUP(KickStarterData!F922,$A$1:$D$4115,1,FALSE)</f>
        <v>failed</v>
      </c>
      <c r="D922">
        <v>0</v>
      </c>
      <c r="K922" t="s">
        <v>8221</v>
      </c>
      <c r="L922">
        <v>98</v>
      </c>
    </row>
    <row r="923" spans="1:12" x14ac:dyDescent="0.3">
      <c r="A923" t="s">
        <v>8221</v>
      </c>
      <c r="C923" t="str">
        <f>VLOOKUP(KickStarterData!F923,$A$1:$D$4115,1,FALSE)</f>
        <v>failed</v>
      </c>
      <c r="D923">
        <v>20</v>
      </c>
      <c r="K923" t="s">
        <v>8221</v>
      </c>
      <c r="L923">
        <v>4</v>
      </c>
    </row>
    <row r="924" spans="1:12" x14ac:dyDescent="0.3">
      <c r="A924" t="s">
        <v>8221</v>
      </c>
      <c r="C924" t="str">
        <f>VLOOKUP(KickStarterData!F924,$A$1:$D$4115,1,FALSE)</f>
        <v>failed</v>
      </c>
      <c r="D924">
        <v>30</v>
      </c>
      <c r="K924" t="s">
        <v>8221</v>
      </c>
      <c r="L924">
        <v>3</v>
      </c>
    </row>
    <row r="925" spans="1:12" x14ac:dyDescent="0.3">
      <c r="A925" t="s">
        <v>8221</v>
      </c>
      <c r="C925" t="str">
        <f>VLOOKUP(KickStarterData!F925,$A$1:$D$4115,1,FALSE)</f>
        <v>failed</v>
      </c>
      <c r="D925">
        <v>6</v>
      </c>
      <c r="K925" t="s">
        <v>8221</v>
      </c>
      <c r="L925">
        <v>1</v>
      </c>
    </row>
    <row r="926" spans="1:12" x14ac:dyDescent="0.3">
      <c r="A926" t="s">
        <v>8221</v>
      </c>
      <c r="C926" t="str">
        <f>VLOOKUP(KickStarterData!F926,$A$1:$D$4115,1,FALSE)</f>
        <v>failed</v>
      </c>
      <c r="D926">
        <v>15</v>
      </c>
      <c r="K926" t="s">
        <v>8221</v>
      </c>
      <c r="L926">
        <v>0</v>
      </c>
    </row>
    <row r="927" spans="1:12" x14ac:dyDescent="0.3">
      <c r="A927" t="s">
        <v>8221</v>
      </c>
      <c r="C927" t="str">
        <f>VLOOKUP(KickStarterData!F927,$A$1:$D$4115,1,FALSE)</f>
        <v>failed</v>
      </c>
      <c r="D927">
        <v>5</v>
      </c>
      <c r="K927" t="s">
        <v>8221</v>
      </c>
      <c r="L927">
        <v>9</v>
      </c>
    </row>
    <row r="928" spans="1:12" x14ac:dyDescent="0.3">
      <c r="A928" t="s">
        <v>8221</v>
      </c>
      <c r="C928" t="str">
        <f>VLOOKUP(KickStarterData!F928,$A$1:$D$4115,1,FALSE)</f>
        <v>failed</v>
      </c>
      <c r="D928">
        <v>0</v>
      </c>
      <c r="K928" t="s">
        <v>8221</v>
      </c>
      <c r="L928">
        <v>2</v>
      </c>
    </row>
    <row r="929" spans="1:12" x14ac:dyDescent="0.3">
      <c r="A929" t="s">
        <v>8221</v>
      </c>
      <c r="C929" t="str">
        <f>VLOOKUP(KickStarterData!F929,$A$1:$D$4115,1,FALSE)</f>
        <v>failed</v>
      </c>
      <c r="D929">
        <v>0</v>
      </c>
      <c r="K929" t="s">
        <v>8221</v>
      </c>
      <c r="L929">
        <v>0</v>
      </c>
    </row>
    <row r="930" spans="1:12" x14ac:dyDescent="0.3">
      <c r="A930" t="s">
        <v>8221</v>
      </c>
      <c r="C930" t="str">
        <f>VLOOKUP(KickStarterData!F930,$A$1:$D$4115,1,FALSE)</f>
        <v>failed</v>
      </c>
      <c r="D930">
        <v>28</v>
      </c>
      <c r="K930" t="s">
        <v>8221</v>
      </c>
      <c r="L930">
        <v>147</v>
      </c>
    </row>
    <row r="931" spans="1:12" x14ac:dyDescent="0.3">
      <c r="A931" t="s">
        <v>8221</v>
      </c>
      <c r="C931" t="str">
        <f>VLOOKUP(KickStarterData!F931,$A$1:$D$4115,1,FALSE)</f>
        <v>failed</v>
      </c>
      <c r="D931">
        <v>0</v>
      </c>
      <c r="K931" t="s">
        <v>8221</v>
      </c>
      <c r="L931">
        <v>49</v>
      </c>
    </row>
    <row r="932" spans="1:12" x14ac:dyDescent="0.3">
      <c r="A932" t="s">
        <v>8221</v>
      </c>
      <c r="C932" t="str">
        <f>VLOOKUP(KickStarterData!F932,$A$1:$D$4115,1,FALSE)</f>
        <v>failed</v>
      </c>
      <c r="D932">
        <v>5</v>
      </c>
      <c r="K932" t="s">
        <v>8221</v>
      </c>
      <c r="L932">
        <v>1</v>
      </c>
    </row>
    <row r="933" spans="1:12" x14ac:dyDescent="0.3">
      <c r="A933" t="s">
        <v>8221</v>
      </c>
      <c r="C933" t="str">
        <f>VLOOKUP(KickStarterData!F933,$A$1:$D$4115,1,FALSE)</f>
        <v>failed</v>
      </c>
      <c r="D933">
        <v>7</v>
      </c>
      <c r="K933" t="s">
        <v>8221</v>
      </c>
      <c r="L933">
        <v>2</v>
      </c>
    </row>
    <row r="934" spans="1:12" x14ac:dyDescent="0.3">
      <c r="A934" t="s">
        <v>8221</v>
      </c>
      <c r="C934" t="str">
        <f>VLOOKUP(KickStarterData!F934,$A$1:$D$4115,1,FALSE)</f>
        <v>failed</v>
      </c>
      <c r="D934">
        <v>30</v>
      </c>
      <c r="K934" t="s">
        <v>8221</v>
      </c>
      <c r="L934">
        <v>7</v>
      </c>
    </row>
    <row r="935" spans="1:12" x14ac:dyDescent="0.3">
      <c r="A935" t="s">
        <v>8221</v>
      </c>
      <c r="C935" t="str">
        <f>VLOOKUP(KickStarterData!F935,$A$1:$D$4115,1,FALSE)</f>
        <v>failed</v>
      </c>
      <c r="D935">
        <v>2</v>
      </c>
      <c r="K935" t="s">
        <v>8221</v>
      </c>
      <c r="L935">
        <v>4</v>
      </c>
    </row>
    <row r="936" spans="1:12" x14ac:dyDescent="0.3">
      <c r="A936" t="s">
        <v>8221</v>
      </c>
      <c r="C936" t="str">
        <f>VLOOKUP(KickStarterData!F936,$A$1:$D$4115,1,FALSE)</f>
        <v>failed</v>
      </c>
      <c r="D936">
        <v>30</v>
      </c>
      <c r="K936" t="s">
        <v>8221</v>
      </c>
      <c r="L936">
        <v>27</v>
      </c>
    </row>
    <row r="937" spans="1:12" x14ac:dyDescent="0.3">
      <c r="A937" t="s">
        <v>8221</v>
      </c>
      <c r="C937" t="str">
        <f>VLOOKUP(KickStarterData!F937,$A$1:$D$4115,1,FALSE)</f>
        <v>failed</v>
      </c>
      <c r="D937">
        <v>2</v>
      </c>
      <c r="K937" t="s">
        <v>8221</v>
      </c>
      <c r="L937">
        <v>94</v>
      </c>
    </row>
    <row r="938" spans="1:12" x14ac:dyDescent="0.3">
      <c r="A938" t="s">
        <v>8221</v>
      </c>
      <c r="C938" t="str">
        <f>VLOOKUP(KickStarterData!F938,$A$1:$D$4115,1,FALSE)</f>
        <v>failed</v>
      </c>
      <c r="D938">
        <v>0</v>
      </c>
      <c r="K938" t="s">
        <v>8221</v>
      </c>
      <c r="L938">
        <v>29</v>
      </c>
    </row>
    <row r="939" spans="1:12" x14ac:dyDescent="0.3">
      <c r="A939" t="s">
        <v>8221</v>
      </c>
      <c r="C939" t="str">
        <f>VLOOKUP(KickStarterData!F939,$A$1:$D$4115,1,FALSE)</f>
        <v>failed</v>
      </c>
      <c r="D939">
        <v>2</v>
      </c>
      <c r="K939" t="s">
        <v>8221</v>
      </c>
      <c r="L939">
        <v>7</v>
      </c>
    </row>
    <row r="940" spans="1:12" x14ac:dyDescent="0.3">
      <c r="A940" t="s">
        <v>8221</v>
      </c>
      <c r="C940" t="str">
        <f>VLOOKUP(KickStarterData!F940,$A$1:$D$4115,1,FALSE)</f>
        <v>failed</v>
      </c>
      <c r="D940">
        <v>1</v>
      </c>
      <c r="K940" t="s">
        <v>8221</v>
      </c>
      <c r="L940">
        <v>22</v>
      </c>
    </row>
    <row r="941" spans="1:12" x14ac:dyDescent="0.3">
      <c r="A941" t="s">
        <v>8221</v>
      </c>
      <c r="C941" t="str">
        <f>VLOOKUP(KickStarterData!F941,$A$1:$D$4115,1,FALSE)</f>
        <v>failed</v>
      </c>
      <c r="D941">
        <v>2</v>
      </c>
      <c r="K941" t="s">
        <v>8221</v>
      </c>
      <c r="L941">
        <v>1</v>
      </c>
    </row>
    <row r="942" spans="1:12" x14ac:dyDescent="0.3">
      <c r="A942" t="s">
        <v>8221</v>
      </c>
      <c r="C942" t="str">
        <f>VLOOKUP(KickStarterData!F942,$A$1:$D$4115,1,FALSE)</f>
        <v>failed</v>
      </c>
      <c r="D942">
        <v>14</v>
      </c>
      <c r="K942" t="s">
        <v>8221</v>
      </c>
      <c r="L942">
        <v>10</v>
      </c>
    </row>
    <row r="943" spans="1:12" x14ac:dyDescent="0.3">
      <c r="A943" t="s">
        <v>8221</v>
      </c>
      <c r="C943" t="str">
        <f>VLOOKUP(KickStarterData!F943,$A$1:$D$4115,1,FALSE)</f>
        <v>failed</v>
      </c>
      <c r="D943">
        <v>31</v>
      </c>
      <c r="K943" t="s">
        <v>8221</v>
      </c>
      <c r="L943">
        <v>6</v>
      </c>
    </row>
    <row r="944" spans="1:12" x14ac:dyDescent="0.3">
      <c r="A944" t="s">
        <v>8221</v>
      </c>
      <c r="C944" t="str">
        <f>VLOOKUP(KickStarterData!F944,$A$1:$D$4115,1,FALSE)</f>
        <v>failed</v>
      </c>
      <c r="D944">
        <v>16</v>
      </c>
      <c r="K944" t="s">
        <v>8221</v>
      </c>
      <c r="L944">
        <v>24</v>
      </c>
    </row>
    <row r="945" spans="1:12" x14ac:dyDescent="0.3">
      <c r="A945" t="s">
        <v>8221</v>
      </c>
      <c r="C945" t="str">
        <f>VLOOKUP(KickStarterData!F945,$A$1:$D$4115,1,FALSE)</f>
        <v>failed</v>
      </c>
      <c r="D945">
        <v>12</v>
      </c>
      <c r="K945" t="s">
        <v>8221</v>
      </c>
      <c r="L945">
        <v>15</v>
      </c>
    </row>
    <row r="946" spans="1:12" x14ac:dyDescent="0.3">
      <c r="A946" t="s">
        <v>8221</v>
      </c>
      <c r="C946" t="str">
        <f>VLOOKUP(KickStarterData!F946,$A$1:$D$4115,1,FALSE)</f>
        <v>failed</v>
      </c>
      <c r="D946">
        <v>96</v>
      </c>
      <c r="K946" t="s">
        <v>8221</v>
      </c>
      <c r="L946">
        <v>37</v>
      </c>
    </row>
    <row r="947" spans="1:12" x14ac:dyDescent="0.3">
      <c r="A947" t="s">
        <v>8221</v>
      </c>
      <c r="C947" t="str">
        <f>VLOOKUP(KickStarterData!F947,$A$1:$D$4115,1,FALSE)</f>
        <v>failed</v>
      </c>
      <c r="D947">
        <v>16</v>
      </c>
      <c r="K947" t="s">
        <v>8221</v>
      </c>
      <c r="L947">
        <v>20</v>
      </c>
    </row>
    <row r="948" spans="1:12" x14ac:dyDescent="0.3">
      <c r="A948" t="s">
        <v>8221</v>
      </c>
      <c r="C948" t="str">
        <f>VLOOKUP(KickStarterData!F948,$A$1:$D$4115,1,FALSE)</f>
        <v>failed</v>
      </c>
      <c r="D948">
        <v>5</v>
      </c>
      <c r="K948" t="s">
        <v>8221</v>
      </c>
      <c r="L948">
        <v>7</v>
      </c>
    </row>
    <row r="949" spans="1:12" x14ac:dyDescent="0.3">
      <c r="A949" t="s">
        <v>8221</v>
      </c>
      <c r="C949" t="str">
        <f>VLOOKUP(KickStarterData!F949,$A$1:$D$4115,1,FALSE)</f>
        <v>failed</v>
      </c>
      <c r="D949">
        <v>0</v>
      </c>
      <c r="K949" t="s">
        <v>8221</v>
      </c>
      <c r="L949">
        <v>0</v>
      </c>
    </row>
    <row r="950" spans="1:12" x14ac:dyDescent="0.3">
      <c r="A950" t="s">
        <v>8221</v>
      </c>
      <c r="C950" t="str">
        <f>VLOOKUP(KickStarterData!F950,$A$1:$D$4115,1,FALSE)</f>
        <v>failed</v>
      </c>
      <c r="D950">
        <v>8</v>
      </c>
      <c r="K950" t="s">
        <v>8221</v>
      </c>
      <c r="L950">
        <v>21</v>
      </c>
    </row>
    <row r="951" spans="1:12" x14ac:dyDescent="0.3">
      <c r="A951" t="s">
        <v>8221</v>
      </c>
      <c r="C951" t="str">
        <f>VLOOKUP(KickStarterData!F951,$A$1:$D$4115,1,FALSE)</f>
        <v>failed</v>
      </c>
      <c r="D951">
        <v>7</v>
      </c>
      <c r="K951" t="s">
        <v>8221</v>
      </c>
      <c r="L951">
        <v>3</v>
      </c>
    </row>
    <row r="952" spans="1:12" x14ac:dyDescent="0.3">
      <c r="A952" t="s">
        <v>8221</v>
      </c>
      <c r="C952" t="str">
        <f>VLOOKUP(KickStarterData!F952,$A$1:$D$4115,1,FALSE)</f>
        <v>failed</v>
      </c>
      <c r="D952">
        <v>24</v>
      </c>
      <c r="K952" t="s">
        <v>8221</v>
      </c>
      <c r="L952">
        <v>11</v>
      </c>
    </row>
    <row r="953" spans="1:12" x14ac:dyDescent="0.3">
      <c r="A953" t="s">
        <v>8221</v>
      </c>
      <c r="C953" t="str">
        <f>VLOOKUP(KickStarterData!F953,$A$1:$D$4115,1,FALSE)</f>
        <v>failed</v>
      </c>
      <c r="D953">
        <v>121</v>
      </c>
      <c r="K953" t="s">
        <v>8221</v>
      </c>
      <c r="L953">
        <v>1</v>
      </c>
    </row>
    <row r="954" spans="1:12" x14ac:dyDescent="0.3">
      <c r="A954" t="s">
        <v>8221</v>
      </c>
      <c r="C954" t="str">
        <f>VLOOKUP(KickStarterData!F954,$A$1:$D$4115,1,FALSE)</f>
        <v>failed</v>
      </c>
      <c r="D954">
        <v>196</v>
      </c>
      <c r="K954" t="s">
        <v>8221</v>
      </c>
      <c r="L954">
        <v>312</v>
      </c>
    </row>
    <row r="955" spans="1:12" x14ac:dyDescent="0.3">
      <c r="A955" t="s">
        <v>8221</v>
      </c>
      <c r="C955" t="str">
        <f>VLOOKUP(KickStarterData!F955,$A$1:$D$4115,1,FALSE)</f>
        <v>failed</v>
      </c>
      <c r="D955">
        <v>5</v>
      </c>
      <c r="K955" t="s">
        <v>8221</v>
      </c>
      <c r="L955">
        <v>1</v>
      </c>
    </row>
    <row r="956" spans="1:12" x14ac:dyDescent="0.3">
      <c r="A956" t="s">
        <v>8221</v>
      </c>
      <c r="C956" t="str">
        <f>VLOOKUP(KickStarterData!F956,$A$1:$D$4115,1,FALSE)</f>
        <v>failed</v>
      </c>
      <c r="D956">
        <v>73</v>
      </c>
      <c r="K956" t="s">
        <v>8221</v>
      </c>
      <c r="L956">
        <v>3</v>
      </c>
    </row>
    <row r="957" spans="1:12" x14ac:dyDescent="0.3">
      <c r="A957" t="s">
        <v>8221</v>
      </c>
      <c r="C957" t="str">
        <f>VLOOKUP(KickStarterData!F957,$A$1:$D$4115,1,FALSE)</f>
        <v>failed</v>
      </c>
      <c r="D957">
        <v>93</v>
      </c>
      <c r="K957" t="s">
        <v>8221</v>
      </c>
      <c r="L957">
        <v>4</v>
      </c>
    </row>
    <row r="958" spans="1:12" x14ac:dyDescent="0.3">
      <c r="A958" t="s">
        <v>8221</v>
      </c>
      <c r="C958" t="str">
        <f>VLOOKUP(KickStarterData!F958,$A$1:$D$4115,1,FALSE)</f>
        <v>failed</v>
      </c>
      <c r="D958">
        <v>17</v>
      </c>
      <c r="K958" t="s">
        <v>8221</v>
      </c>
      <c r="L958">
        <v>10</v>
      </c>
    </row>
    <row r="959" spans="1:12" x14ac:dyDescent="0.3">
      <c r="A959" t="s">
        <v>8221</v>
      </c>
      <c r="C959" t="str">
        <f>VLOOKUP(KickStarterData!F959,$A$1:$D$4115,1,FALSE)</f>
        <v>failed</v>
      </c>
      <c r="D959">
        <v>7</v>
      </c>
      <c r="K959" t="s">
        <v>8221</v>
      </c>
      <c r="L959">
        <v>8</v>
      </c>
    </row>
    <row r="960" spans="1:12" x14ac:dyDescent="0.3">
      <c r="A960" t="s">
        <v>8221</v>
      </c>
      <c r="C960" t="str">
        <f>VLOOKUP(KickStarterData!F960,$A$1:$D$4115,1,FALSE)</f>
        <v>failed</v>
      </c>
      <c r="D960">
        <v>17</v>
      </c>
      <c r="K960" t="s">
        <v>8221</v>
      </c>
      <c r="L960">
        <v>3</v>
      </c>
    </row>
    <row r="961" spans="1:12" x14ac:dyDescent="0.3">
      <c r="A961" t="s">
        <v>8221</v>
      </c>
      <c r="C961" t="str">
        <f>VLOOKUP(KickStarterData!F961,$A$1:$D$4115,1,FALSE)</f>
        <v>failed</v>
      </c>
      <c r="D961">
        <v>171</v>
      </c>
      <c r="K961" t="s">
        <v>8221</v>
      </c>
      <c r="L961">
        <v>1</v>
      </c>
    </row>
    <row r="962" spans="1:12" x14ac:dyDescent="0.3">
      <c r="A962" t="s">
        <v>8221</v>
      </c>
      <c r="C962" t="str">
        <f>VLOOKUP(KickStarterData!F962,$A$1:$D$4115,1,FALSE)</f>
        <v>failed</v>
      </c>
      <c r="D962">
        <v>188</v>
      </c>
      <c r="K962" t="s">
        <v>8221</v>
      </c>
      <c r="L962">
        <v>0</v>
      </c>
    </row>
    <row r="963" spans="1:12" x14ac:dyDescent="0.3">
      <c r="A963" t="s">
        <v>8221</v>
      </c>
      <c r="C963" t="str">
        <f>VLOOKUP(KickStarterData!F963,$A$1:$D$4115,1,FALSE)</f>
        <v>failed</v>
      </c>
      <c r="D963">
        <v>110</v>
      </c>
      <c r="K963" t="s">
        <v>8221</v>
      </c>
      <c r="L963">
        <v>5</v>
      </c>
    </row>
    <row r="964" spans="1:12" x14ac:dyDescent="0.3">
      <c r="A964" t="s">
        <v>8221</v>
      </c>
      <c r="C964" t="str">
        <f>VLOOKUP(KickStarterData!F964,$A$1:$D$4115,1,FALSE)</f>
        <v>failed</v>
      </c>
      <c r="D964">
        <v>37</v>
      </c>
      <c r="K964" t="s">
        <v>8221</v>
      </c>
      <c r="L964">
        <v>0</v>
      </c>
    </row>
    <row r="965" spans="1:12" x14ac:dyDescent="0.3">
      <c r="A965" t="s">
        <v>8221</v>
      </c>
      <c r="C965" t="str">
        <f>VLOOKUP(KickStarterData!F965,$A$1:$D$4115,1,FALSE)</f>
        <v>failed</v>
      </c>
      <c r="D965">
        <v>9</v>
      </c>
      <c r="K965" t="s">
        <v>8221</v>
      </c>
      <c r="L965">
        <v>3</v>
      </c>
    </row>
    <row r="966" spans="1:12" x14ac:dyDescent="0.3">
      <c r="A966" t="s">
        <v>8221</v>
      </c>
      <c r="C966" t="str">
        <f>VLOOKUP(KickStarterData!F966,$A$1:$D$4115,1,FALSE)</f>
        <v>failed</v>
      </c>
      <c r="D966">
        <v>29</v>
      </c>
      <c r="K966" t="s">
        <v>8221</v>
      </c>
      <c r="L966">
        <v>7</v>
      </c>
    </row>
    <row r="967" spans="1:12" x14ac:dyDescent="0.3">
      <c r="A967" t="s">
        <v>8221</v>
      </c>
      <c r="C967" t="str">
        <f>VLOOKUP(KickStarterData!F967,$A$1:$D$4115,1,FALSE)</f>
        <v>failed</v>
      </c>
      <c r="D967">
        <v>6</v>
      </c>
      <c r="K967" t="s">
        <v>8221</v>
      </c>
      <c r="L967">
        <v>0</v>
      </c>
    </row>
    <row r="968" spans="1:12" x14ac:dyDescent="0.3">
      <c r="A968" t="s">
        <v>8221</v>
      </c>
      <c r="C968" t="str">
        <f>VLOOKUP(KickStarterData!F968,$A$1:$D$4115,1,FALSE)</f>
        <v>failed</v>
      </c>
      <c r="D968">
        <v>30</v>
      </c>
      <c r="K968" t="s">
        <v>8221</v>
      </c>
      <c r="L968">
        <v>2</v>
      </c>
    </row>
    <row r="969" spans="1:12" x14ac:dyDescent="0.3">
      <c r="A969" t="s">
        <v>8221</v>
      </c>
      <c r="C969" t="str">
        <f>VLOOKUP(KickStarterData!F969,$A$1:$D$4115,1,FALSE)</f>
        <v>failed</v>
      </c>
      <c r="D969">
        <v>81</v>
      </c>
      <c r="K969" t="s">
        <v>8221</v>
      </c>
      <c r="L969">
        <v>23</v>
      </c>
    </row>
    <row r="970" spans="1:12" x14ac:dyDescent="0.3">
      <c r="A970" t="s">
        <v>8221</v>
      </c>
      <c r="C970" t="str">
        <f>VLOOKUP(KickStarterData!F970,$A$1:$D$4115,1,FALSE)</f>
        <v>failed</v>
      </c>
      <c r="D970">
        <v>4</v>
      </c>
      <c r="K970" t="s">
        <v>8221</v>
      </c>
      <c r="L970">
        <v>1</v>
      </c>
    </row>
    <row r="971" spans="1:12" x14ac:dyDescent="0.3">
      <c r="A971" t="s">
        <v>8221</v>
      </c>
      <c r="C971" t="str">
        <f>VLOOKUP(KickStarterData!F971,$A$1:$D$4115,1,FALSE)</f>
        <v>failed</v>
      </c>
      <c r="D971">
        <v>11</v>
      </c>
      <c r="K971" t="s">
        <v>8221</v>
      </c>
      <c r="L971">
        <v>2</v>
      </c>
    </row>
    <row r="972" spans="1:12" x14ac:dyDescent="0.3">
      <c r="A972" t="s">
        <v>8221</v>
      </c>
      <c r="C972" t="str">
        <f>VLOOKUP(KickStarterData!F972,$A$1:$D$4115,1,FALSE)</f>
        <v>failed</v>
      </c>
      <c r="D972">
        <v>14</v>
      </c>
      <c r="K972" t="s">
        <v>8221</v>
      </c>
      <c r="L972">
        <v>3</v>
      </c>
    </row>
    <row r="973" spans="1:12" x14ac:dyDescent="0.3">
      <c r="A973" t="s">
        <v>8221</v>
      </c>
      <c r="C973" t="str">
        <f>VLOOKUP(KickStarterData!F973,$A$1:$D$4115,1,FALSE)</f>
        <v>failed</v>
      </c>
      <c r="D973">
        <v>5</v>
      </c>
      <c r="K973" t="s">
        <v>8221</v>
      </c>
      <c r="L973">
        <v>0</v>
      </c>
    </row>
    <row r="974" spans="1:12" x14ac:dyDescent="0.3">
      <c r="A974" t="s">
        <v>8221</v>
      </c>
      <c r="C974" t="str">
        <f>VLOOKUP(KickStarterData!F974,$A$1:$D$4115,1,FALSE)</f>
        <v>failed</v>
      </c>
      <c r="D974">
        <v>45</v>
      </c>
      <c r="K974" t="s">
        <v>8221</v>
      </c>
      <c r="L974">
        <v>13</v>
      </c>
    </row>
    <row r="975" spans="1:12" x14ac:dyDescent="0.3">
      <c r="A975" t="s">
        <v>8221</v>
      </c>
      <c r="C975" t="str">
        <f>VLOOKUP(KickStarterData!F975,$A$1:$D$4115,1,FALSE)</f>
        <v>failed</v>
      </c>
      <c r="D975">
        <v>8</v>
      </c>
      <c r="K975" t="s">
        <v>8221</v>
      </c>
      <c r="L975">
        <v>1</v>
      </c>
    </row>
    <row r="976" spans="1:12" x14ac:dyDescent="0.3">
      <c r="A976" t="s">
        <v>8221</v>
      </c>
      <c r="C976" t="str">
        <f>VLOOKUP(KickStarterData!F976,$A$1:$D$4115,1,FALSE)</f>
        <v>failed</v>
      </c>
      <c r="D976">
        <v>3</v>
      </c>
      <c r="K976" t="s">
        <v>8221</v>
      </c>
      <c r="L976">
        <v>1</v>
      </c>
    </row>
    <row r="977" spans="1:12" x14ac:dyDescent="0.3">
      <c r="A977" t="s">
        <v>8221</v>
      </c>
      <c r="C977" t="str">
        <f>VLOOKUP(KickStarterData!F977,$A$1:$D$4115,1,FALSE)</f>
        <v>failed</v>
      </c>
      <c r="D977">
        <v>24</v>
      </c>
      <c r="K977" t="s">
        <v>8221</v>
      </c>
      <c r="L977">
        <v>1</v>
      </c>
    </row>
    <row r="978" spans="1:12" x14ac:dyDescent="0.3">
      <c r="A978" t="s">
        <v>8221</v>
      </c>
      <c r="C978" t="str">
        <f>VLOOKUP(KickStarterData!F978,$A$1:$D$4115,1,FALSE)</f>
        <v>failed</v>
      </c>
      <c r="D978">
        <v>18</v>
      </c>
      <c r="K978" t="s">
        <v>8221</v>
      </c>
      <c r="L978">
        <v>6</v>
      </c>
    </row>
    <row r="979" spans="1:12" x14ac:dyDescent="0.3">
      <c r="A979" t="s">
        <v>8221</v>
      </c>
      <c r="C979" t="str">
        <f>VLOOKUP(KickStarterData!F979,$A$1:$D$4115,1,FALSE)</f>
        <v>failed</v>
      </c>
      <c r="D979">
        <v>12</v>
      </c>
      <c r="K979" t="s">
        <v>8221</v>
      </c>
      <c r="L979">
        <v>39</v>
      </c>
    </row>
    <row r="980" spans="1:12" x14ac:dyDescent="0.3">
      <c r="A980" t="s">
        <v>8221</v>
      </c>
      <c r="C980" t="str">
        <f>VLOOKUP(KickStarterData!F980,$A$1:$D$4115,1,FALSE)</f>
        <v>failed</v>
      </c>
      <c r="D980">
        <v>123</v>
      </c>
      <c r="K980" t="s">
        <v>8221</v>
      </c>
      <c r="L980">
        <v>4</v>
      </c>
    </row>
    <row r="981" spans="1:12" x14ac:dyDescent="0.3">
      <c r="A981" t="s">
        <v>8221</v>
      </c>
      <c r="C981" t="str">
        <f>VLOOKUP(KickStarterData!F981,$A$1:$D$4115,1,FALSE)</f>
        <v>failed</v>
      </c>
      <c r="D981">
        <v>96</v>
      </c>
      <c r="K981" t="s">
        <v>8221</v>
      </c>
      <c r="L981">
        <v>1</v>
      </c>
    </row>
    <row r="982" spans="1:12" x14ac:dyDescent="0.3">
      <c r="A982" t="s">
        <v>8221</v>
      </c>
      <c r="C982" t="str">
        <f>VLOOKUP(KickStarterData!F982,$A$1:$D$4115,1,FALSE)</f>
        <v>failed</v>
      </c>
      <c r="D982">
        <v>31</v>
      </c>
      <c r="K982" t="s">
        <v>8221</v>
      </c>
      <c r="L982">
        <v>0</v>
      </c>
    </row>
    <row r="983" spans="1:12" x14ac:dyDescent="0.3">
      <c r="A983" t="s">
        <v>8221</v>
      </c>
      <c r="C983" t="str">
        <f>VLOOKUP(KickStarterData!F983,$A$1:$D$4115,1,FALSE)</f>
        <v>failed</v>
      </c>
      <c r="D983">
        <v>4</v>
      </c>
      <c r="K983" t="s">
        <v>8221</v>
      </c>
      <c r="L983">
        <v>0</v>
      </c>
    </row>
    <row r="984" spans="1:12" x14ac:dyDescent="0.3">
      <c r="A984" t="s">
        <v>8221</v>
      </c>
      <c r="C984" t="str">
        <f>VLOOKUP(KickStarterData!F984,$A$1:$D$4115,1,FALSE)</f>
        <v>failed</v>
      </c>
      <c r="D984">
        <v>3</v>
      </c>
      <c r="K984" t="s">
        <v>8221</v>
      </c>
      <c r="L984">
        <v>0</v>
      </c>
    </row>
    <row r="985" spans="1:12" x14ac:dyDescent="0.3">
      <c r="A985" t="s">
        <v>8221</v>
      </c>
      <c r="C985" t="str">
        <f>VLOOKUP(KickStarterData!F985,$A$1:$D$4115,1,FALSE)</f>
        <v>failed</v>
      </c>
      <c r="D985">
        <v>179</v>
      </c>
      <c r="K985" t="s">
        <v>8221</v>
      </c>
      <c r="L985">
        <v>8</v>
      </c>
    </row>
    <row r="986" spans="1:12" x14ac:dyDescent="0.3">
      <c r="A986" t="s">
        <v>8221</v>
      </c>
      <c r="C986" t="str">
        <f>VLOOKUP(KickStarterData!F986,$A$1:$D$4115,1,FALSE)</f>
        <v>failed</v>
      </c>
      <c r="D986">
        <v>3</v>
      </c>
      <c r="K986" t="s">
        <v>8221</v>
      </c>
      <c r="L986">
        <v>0</v>
      </c>
    </row>
    <row r="987" spans="1:12" x14ac:dyDescent="0.3">
      <c r="A987" t="s">
        <v>8221</v>
      </c>
      <c r="C987" t="str">
        <f>VLOOKUP(KickStarterData!F987,$A$1:$D$4115,1,FALSE)</f>
        <v>failed</v>
      </c>
      <c r="D987">
        <v>23</v>
      </c>
      <c r="K987" t="s">
        <v>8221</v>
      </c>
      <c r="L987">
        <v>1</v>
      </c>
    </row>
    <row r="988" spans="1:12" x14ac:dyDescent="0.3">
      <c r="A988" t="s">
        <v>8221</v>
      </c>
      <c r="C988" t="str">
        <f>VLOOKUP(KickStarterData!F988,$A$1:$D$4115,1,FALSE)</f>
        <v>failed</v>
      </c>
      <c r="D988">
        <v>23</v>
      </c>
      <c r="K988" t="s">
        <v>8221</v>
      </c>
      <c r="L988">
        <v>12</v>
      </c>
    </row>
    <row r="989" spans="1:12" x14ac:dyDescent="0.3">
      <c r="A989" t="s">
        <v>8221</v>
      </c>
      <c r="C989" t="str">
        <f>VLOOKUP(KickStarterData!F989,$A$1:$D$4115,1,FALSE)</f>
        <v>failed</v>
      </c>
      <c r="D989">
        <v>41</v>
      </c>
      <c r="K989" t="s">
        <v>8221</v>
      </c>
      <c r="L989">
        <v>0</v>
      </c>
    </row>
    <row r="990" spans="1:12" x14ac:dyDescent="0.3">
      <c r="A990" t="s">
        <v>8221</v>
      </c>
      <c r="C990" t="str">
        <f>VLOOKUP(KickStarterData!F990,$A$1:$D$4115,1,FALSE)</f>
        <v>failed</v>
      </c>
      <c r="D990">
        <v>0</v>
      </c>
      <c r="K990" t="s">
        <v>8221</v>
      </c>
      <c r="L990">
        <v>3</v>
      </c>
    </row>
    <row r="991" spans="1:12" x14ac:dyDescent="0.3">
      <c r="A991" t="s">
        <v>8221</v>
      </c>
      <c r="C991" t="str">
        <f>VLOOKUP(KickStarterData!F991,$A$1:$D$4115,1,FALSE)</f>
        <v>failed</v>
      </c>
      <c r="D991">
        <v>32</v>
      </c>
      <c r="K991" t="s">
        <v>8221</v>
      </c>
      <c r="L991">
        <v>2</v>
      </c>
    </row>
    <row r="992" spans="1:12" x14ac:dyDescent="0.3">
      <c r="A992" t="s">
        <v>8221</v>
      </c>
      <c r="C992" t="str">
        <f>VLOOKUP(KickStarterData!F992,$A$1:$D$4115,1,FALSE)</f>
        <v>failed</v>
      </c>
      <c r="D992">
        <v>2</v>
      </c>
      <c r="K992" t="s">
        <v>8221</v>
      </c>
      <c r="L992">
        <v>6</v>
      </c>
    </row>
    <row r="993" spans="1:12" x14ac:dyDescent="0.3">
      <c r="A993" t="s">
        <v>8221</v>
      </c>
      <c r="C993" t="str">
        <f>VLOOKUP(KickStarterData!F993,$A$1:$D$4115,1,FALSE)</f>
        <v>failed</v>
      </c>
      <c r="D993">
        <v>7</v>
      </c>
      <c r="K993" t="s">
        <v>8221</v>
      </c>
      <c r="L993">
        <v>0</v>
      </c>
    </row>
    <row r="994" spans="1:12" x14ac:dyDescent="0.3">
      <c r="A994" t="s">
        <v>8221</v>
      </c>
      <c r="C994" t="str">
        <f>VLOOKUP(KickStarterData!F994,$A$1:$D$4115,1,FALSE)</f>
        <v>failed</v>
      </c>
      <c r="D994">
        <v>4</v>
      </c>
      <c r="K994" t="s">
        <v>8221</v>
      </c>
      <c r="L994">
        <v>15</v>
      </c>
    </row>
    <row r="995" spans="1:12" x14ac:dyDescent="0.3">
      <c r="A995" t="s">
        <v>8221</v>
      </c>
      <c r="C995" t="str">
        <f>VLOOKUP(KickStarterData!F995,$A$1:$D$4115,1,FALSE)</f>
        <v>failed</v>
      </c>
      <c r="D995">
        <v>196</v>
      </c>
      <c r="K995" t="s">
        <v>8221</v>
      </c>
      <c r="L995">
        <v>1</v>
      </c>
    </row>
    <row r="996" spans="1:12" x14ac:dyDescent="0.3">
      <c r="A996" t="s">
        <v>8221</v>
      </c>
      <c r="C996" t="str">
        <f>VLOOKUP(KickStarterData!F996,$A$1:$D$4115,1,FALSE)</f>
        <v>failed</v>
      </c>
      <c r="D996">
        <v>11</v>
      </c>
      <c r="K996" t="s">
        <v>8221</v>
      </c>
      <c r="L996">
        <v>3</v>
      </c>
    </row>
    <row r="997" spans="1:12" x14ac:dyDescent="0.3">
      <c r="A997" t="s">
        <v>8221</v>
      </c>
      <c r="C997" t="str">
        <f>VLOOKUP(KickStarterData!F997,$A$1:$D$4115,1,FALSE)</f>
        <v>failed</v>
      </c>
      <c r="D997">
        <v>9</v>
      </c>
      <c r="K997" t="s">
        <v>8221</v>
      </c>
      <c r="L997">
        <v>8</v>
      </c>
    </row>
    <row r="998" spans="1:12" x14ac:dyDescent="0.3">
      <c r="A998" t="s">
        <v>8221</v>
      </c>
      <c r="C998" t="str">
        <f>VLOOKUP(KickStarterData!F998,$A$1:$D$4115,1,FALSE)</f>
        <v>failed</v>
      </c>
      <c r="D998">
        <v>5</v>
      </c>
      <c r="K998" t="s">
        <v>8221</v>
      </c>
      <c r="L998">
        <v>0</v>
      </c>
    </row>
    <row r="999" spans="1:12" x14ac:dyDescent="0.3">
      <c r="A999" t="s">
        <v>8221</v>
      </c>
      <c r="C999" t="str">
        <f>VLOOKUP(KickStarterData!F999,$A$1:$D$4115,1,FALSE)</f>
        <v>failed</v>
      </c>
      <c r="D999">
        <v>8</v>
      </c>
      <c r="K999" t="s">
        <v>8221</v>
      </c>
      <c r="L999">
        <v>3</v>
      </c>
    </row>
    <row r="1000" spans="1:12" x14ac:dyDescent="0.3">
      <c r="A1000" t="s">
        <v>8221</v>
      </c>
      <c r="C1000" t="str">
        <f>VLOOKUP(KickStarterData!F1000,$A$1:$D$4115,1,FALSE)</f>
        <v>failed</v>
      </c>
      <c r="D1000">
        <v>229</v>
      </c>
      <c r="K1000" t="s">
        <v>8221</v>
      </c>
      <c r="L1000">
        <v>3</v>
      </c>
    </row>
    <row r="1001" spans="1:12" x14ac:dyDescent="0.3">
      <c r="A1001" t="s">
        <v>8221</v>
      </c>
      <c r="C1001" t="str">
        <f>VLOOKUP(KickStarterData!F1001,$A$1:$D$4115,1,FALSE)</f>
        <v>failed</v>
      </c>
      <c r="D1001">
        <v>40</v>
      </c>
      <c r="K1001" t="s">
        <v>8221</v>
      </c>
      <c r="L1001">
        <v>0</v>
      </c>
    </row>
    <row r="1002" spans="1:12" x14ac:dyDescent="0.3">
      <c r="A1002" t="s">
        <v>8220</v>
      </c>
      <c r="C1002" t="str">
        <f>VLOOKUP(KickStarterData!F1002,$A$1:$D$4115,1,FALSE)</f>
        <v>canceled</v>
      </c>
      <c r="D1002">
        <v>6</v>
      </c>
      <c r="K1002" t="s">
        <v>8221</v>
      </c>
      <c r="L1002">
        <v>19</v>
      </c>
    </row>
    <row r="1003" spans="1:12" x14ac:dyDescent="0.3">
      <c r="A1003" t="s">
        <v>8220</v>
      </c>
      <c r="C1003" t="str">
        <f>VLOOKUP(KickStarterData!F1003,$A$1:$D$4115,1,FALSE)</f>
        <v>canceled</v>
      </c>
      <c r="D1003">
        <v>4</v>
      </c>
      <c r="K1003" t="s">
        <v>8221</v>
      </c>
      <c r="L1003">
        <v>0</v>
      </c>
    </row>
    <row r="1004" spans="1:12" x14ac:dyDescent="0.3">
      <c r="A1004" t="s">
        <v>8220</v>
      </c>
      <c r="C1004" t="str">
        <f>VLOOKUP(KickStarterData!F1004,$A$1:$D$4115,1,FALSE)</f>
        <v>canceled</v>
      </c>
      <c r="D1004">
        <v>22</v>
      </c>
      <c r="K1004" t="s">
        <v>8221</v>
      </c>
      <c r="L1004">
        <v>2</v>
      </c>
    </row>
    <row r="1005" spans="1:12" x14ac:dyDescent="0.3">
      <c r="A1005" t="s">
        <v>8220</v>
      </c>
      <c r="C1005" t="str">
        <f>VLOOKUP(KickStarterData!F1005,$A$1:$D$4115,1,FALSE)</f>
        <v>canceled</v>
      </c>
      <c r="D1005">
        <v>15</v>
      </c>
      <c r="K1005" t="s">
        <v>8221</v>
      </c>
      <c r="L1005">
        <v>0</v>
      </c>
    </row>
    <row r="1006" spans="1:12" x14ac:dyDescent="0.3">
      <c r="A1006" t="s">
        <v>8220</v>
      </c>
      <c r="C1006" t="str">
        <f>VLOOKUP(KickStarterData!F1006,$A$1:$D$4115,1,FALSE)</f>
        <v>canceled</v>
      </c>
      <c r="D1006">
        <v>95</v>
      </c>
      <c r="K1006" t="s">
        <v>8221</v>
      </c>
      <c r="L1006">
        <v>0</v>
      </c>
    </row>
    <row r="1007" spans="1:12" x14ac:dyDescent="0.3">
      <c r="A1007" t="s">
        <v>8220</v>
      </c>
      <c r="C1007" t="str">
        <f>VLOOKUP(KickStarterData!F1007,$A$1:$D$4115,1,FALSE)</f>
        <v>canceled</v>
      </c>
      <c r="D1007">
        <v>161</v>
      </c>
      <c r="K1007" t="s">
        <v>8221</v>
      </c>
      <c r="L1007">
        <v>25</v>
      </c>
    </row>
    <row r="1008" spans="1:12" x14ac:dyDescent="0.3">
      <c r="A1008" t="s">
        <v>8220</v>
      </c>
      <c r="C1008" t="str">
        <f>VLOOKUP(KickStarterData!F1008,$A$1:$D$4115,1,FALSE)</f>
        <v>canceled</v>
      </c>
      <c r="D1008">
        <v>8</v>
      </c>
      <c r="K1008" t="s">
        <v>8221</v>
      </c>
      <c r="L1008">
        <v>8</v>
      </c>
    </row>
    <row r="1009" spans="1:12" x14ac:dyDescent="0.3">
      <c r="A1009" t="s">
        <v>8220</v>
      </c>
      <c r="C1009" t="str">
        <f>VLOOKUP(KickStarterData!F1009,$A$1:$D$4115,1,FALSE)</f>
        <v>canceled</v>
      </c>
      <c r="D1009">
        <v>76</v>
      </c>
      <c r="K1009" t="s">
        <v>8221</v>
      </c>
      <c r="L1009">
        <v>16</v>
      </c>
    </row>
    <row r="1010" spans="1:12" x14ac:dyDescent="0.3">
      <c r="A1010" t="s">
        <v>8220</v>
      </c>
      <c r="C1010" t="str">
        <f>VLOOKUP(KickStarterData!F1010,$A$1:$D$4115,1,FALSE)</f>
        <v>canceled</v>
      </c>
      <c r="D1010">
        <v>1</v>
      </c>
      <c r="K1010" t="s">
        <v>8221</v>
      </c>
      <c r="L1010">
        <v>3</v>
      </c>
    </row>
    <row r="1011" spans="1:12" x14ac:dyDescent="0.3">
      <c r="A1011" t="s">
        <v>8220</v>
      </c>
      <c r="C1011" t="str">
        <f>VLOOKUP(KickStarterData!F1011,$A$1:$D$4115,1,FALSE)</f>
        <v>canceled</v>
      </c>
      <c r="D1011">
        <v>101</v>
      </c>
      <c r="K1011" t="s">
        <v>8221</v>
      </c>
      <c r="L1011">
        <v>3</v>
      </c>
    </row>
    <row r="1012" spans="1:12" x14ac:dyDescent="0.3">
      <c r="A1012" t="s">
        <v>8220</v>
      </c>
      <c r="C1012" t="str">
        <f>VLOOKUP(KickStarterData!F1012,$A$1:$D$4115,1,FALSE)</f>
        <v>canceled</v>
      </c>
      <c r="D1012">
        <v>4</v>
      </c>
      <c r="K1012" t="s">
        <v>8221</v>
      </c>
      <c r="L1012">
        <v>2</v>
      </c>
    </row>
    <row r="1013" spans="1:12" x14ac:dyDescent="0.3">
      <c r="A1013" t="s">
        <v>8220</v>
      </c>
      <c r="C1013" t="str">
        <f>VLOOKUP(KickStarterData!F1013,$A$1:$D$4115,1,FALSE)</f>
        <v>canceled</v>
      </c>
      <c r="D1013">
        <v>1</v>
      </c>
      <c r="K1013" t="s">
        <v>8221</v>
      </c>
      <c r="L1013">
        <v>1</v>
      </c>
    </row>
    <row r="1014" spans="1:12" x14ac:dyDescent="0.3">
      <c r="A1014" t="s">
        <v>8220</v>
      </c>
      <c r="C1014" t="str">
        <f>VLOOKUP(KickStarterData!F1014,$A$1:$D$4115,1,FALSE)</f>
        <v>canceled</v>
      </c>
      <c r="D1014">
        <v>775</v>
      </c>
      <c r="K1014" t="s">
        <v>8221</v>
      </c>
      <c r="L1014">
        <v>0</v>
      </c>
    </row>
    <row r="1015" spans="1:12" x14ac:dyDescent="0.3">
      <c r="A1015" t="s">
        <v>8220</v>
      </c>
      <c r="C1015" t="str">
        <f>VLOOKUP(KickStarterData!F1015,$A$1:$D$4115,1,FALSE)</f>
        <v>canceled</v>
      </c>
      <c r="D1015">
        <v>90</v>
      </c>
      <c r="K1015" t="s">
        <v>8221</v>
      </c>
      <c r="L1015">
        <v>1</v>
      </c>
    </row>
    <row r="1016" spans="1:12" x14ac:dyDescent="0.3">
      <c r="A1016" t="s">
        <v>8220</v>
      </c>
      <c r="C1016" t="str">
        <f>VLOOKUP(KickStarterData!F1016,$A$1:$D$4115,1,FALSE)</f>
        <v>canceled</v>
      </c>
      <c r="D1016">
        <v>16</v>
      </c>
      <c r="K1016" t="s">
        <v>8221</v>
      </c>
      <c r="L1016">
        <v>19</v>
      </c>
    </row>
    <row r="1017" spans="1:12" x14ac:dyDescent="0.3">
      <c r="A1017" t="s">
        <v>8220</v>
      </c>
      <c r="C1017" t="str">
        <f>VLOOKUP(KickStarterData!F1017,$A$1:$D$4115,1,FALSE)</f>
        <v>canceled</v>
      </c>
      <c r="D1017">
        <v>6</v>
      </c>
      <c r="K1017" t="s">
        <v>8221</v>
      </c>
      <c r="L1017">
        <v>9</v>
      </c>
    </row>
    <row r="1018" spans="1:12" x14ac:dyDescent="0.3">
      <c r="A1018" t="s">
        <v>8220</v>
      </c>
      <c r="C1018" t="str">
        <f>VLOOKUP(KickStarterData!F1018,$A$1:$D$4115,1,FALSE)</f>
        <v>canceled</v>
      </c>
      <c r="D1018">
        <v>38</v>
      </c>
      <c r="K1018" t="s">
        <v>8221</v>
      </c>
      <c r="L1018">
        <v>1</v>
      </c>
    </row>
    <row r="1019" spans="1:12" x14ac:dyDescent="0.3">
      <c r="A1019" t="s">
        <v>8220</v>
      </c>
      <c r="C1019" t="str">
        <f>VLOOKUP(KickStarterData!F1019,$A$1:$D$4115,1,FALSE)</f>
        <v>canceled</v>
      </c>
      <c r="D1019">
        <v>355</v>
      </c>
      <c r="K1019" t="s">
        <v>8221</v>
      </c>
      <c r="L1019">
        <v>0</v>
      </c>
    </row>
    <row r="1020" spans="1:12" x14ac:dyDescent="0.3">
      <c r="A1020" t="s">
        <v>8220</v>
      </c>
      <c r="C1020" t="str">
        <f>VLOOKUP(KickStarterData!F1020,$A$1:$D$4115,1,FALSE)</f>
        <v>canceled</v>
      </c>
      <c r="D1020">
        <v>7</v>
      </c>
      <c r="K1020" t="s">
        <v>8221</v>
      </c>
      <c r="L1020">
        <v>1</v>
      </c>
    </row>
    <row r="1021" spans="1:12" x14ac:dyDescent="0.3">
      <c r="A1021" t="s">
        <v>8220</v>
      </c>
      <c r="C1021" t="str">
        <f>VLOOKUP(KickStarterData!F1021,$A$1:$D$4115,1,FALSE)</f>
        <v>canceled</v>
      </c>
      <c r="D1021">
        <v>400</v>
      </c>
      <c r="K1021" t="s">
        <v>8221</v>
      </c>
      <c r="L1021">
        <v>5</v>
      </c>
    </row>
    <row r="1022" spans="1:12" x14ac:dyDescent="0.3">
      <c r="A1022" t="s">
        <v>8219</v>
      </c>
      <c r="C1022" t="str">
        <f>VLOOKUP(KickStarterData!F1022,$A$1:$D$4115,1,FALSE)</f>
        <v>successful</v>
      </c>
      <c r="D1022">
        <v>30</v>
      </c>
      <c r="K1022" t="s">
        <v>8221</v>
      </c>
      <c r="L1022">
        <v>85</v>
      </c>
    </row>
    <row r="1023" spans="1:12" x14ac:dyDescent="0.3">
      <c r="A1023" t="s">
        <v>8219</v>
      </c>
      <c r="C1023" t="str">
        <f>VLOOKUP(KickStarterData!F1023,$A$1:$D$4115,1,FALSE)</f>
        <v>successful</v>
      </c>
      <c r="D1023">
        <v>478</v>
      </c>
      <c r="K1023" t="s">
        <v>8221</v>
      </c>
      <c r="L1023">
        <v>3</v>
      </c>
    </row>
    <row r="1024" spans="1:12" x14ac:dyDescent="0.3">
      <c r="A1024" t="s">
        <v>8219</v>
      </c>
      <c r="C1024" t="str">
        <f>VLOOKUP(KickStarterData!F1024,$A$1:$D$4115,1,FALSE)</f>
        <v>successful</v>
      </c>
      <c r="D1024">
        <v>74</v>
      </c>
      <c r="K1024" t="s">
        <v>8221</v>
      </c>
      <c r="L1024">
        <v>4</v>
      </c>
    </row>
    <row r="1025" spans="1:12" x14ac:dyDescent="0.3">
      <c r="A1025" t="s">
        <v>8219</v>
      </c>
      <c r="C1025" t="str">
        <f>VLOOKUP(KickStarterData!F1025,$A$1:$D$4115,1,FALSE)</f>
        <v>successful</v>
      </c>
      <c r="D1025">
        <v>131</v>
      </c>
      <c r="K1025" t="s">
        <v>8221</v>
      </c>
      <c r="L1025">
        <v>3</v>
      </c>
    </row>
    <row r="1026" spans="1:12" x14ac:dyDescent="0.3">
      <c r="A1026" t="s">
        <v>8219</v>
      </c>
      <c r="C1026" t="str">
        <f>VLOOKUP(KickStarterData!F1026,$A$1:$D$4115,1,FALSE)</f>
        <v>successful</v>
      </c>
      <c r="D1026">
        <v>61</v>
      </c>
      <c r="K1026" t="s">
        <v>8219</v>
      </c>
      <c r="L1026">
        <v>375</v>
      </c>
    </row>
    <row r="1027" spans="1:12" x14ac:dyDescent="0.3">
      <c r="A1027" t="s">
        <v>8219</v>
      </c>
      <c r="C1027" t="str">
        <f>VLOOKUP(KickStarterData!F1027,$A$1:$D$4115,1,FALSE)</f>
        <v>successful</v>
      </c>
      <c r="D1027">
        <v>1071</v>
      </c>
      <c r="K1027" t="s">
        <v>8219</v>
      </c>
      <c r="L1027">
        <v>111</v>
      </c>
    </row>
    <row r="1028" spans="1:12" x14ac:dyDescent="0.3">
      <c r="A1028" t="s">
        <v>8219</v>
      </c>
      <c r="C1028" t="str">
        <f>VLOOKUP(KickStarterData!F1028,$A$1:$D$4115,1,FALSE)</f>
        <v>successful</v>
      </c>
      <c r="D1028">
        <v>122</v>
      </c>
      <c r="K1028" t="s">
        <v>8219</v>
      </c>
      <c r="L1028">
        <v>123</v>
      </c>
    </row>
    <row r="1029" spans="1:12" x14ac:dyDescent="0.3">
      <c r="A1029" t="s">
        <v>8219</v>
      </c>
      <c r="C1029" t="str">
        <f>VLOOKUP(KickStarterData!F1029,$A$1:$D$4115,1,FALSE)</f>
        <v>successful</v>
      </c>
      <c r="D1029">
        <v>111</v>
      </c>
      <c r="K1029" t="s">
        <v>8219</v>
      </c>
      <c r="L1029">
        <v>70</v>
      </c>
    </row>
    <row r="1030" spans="1:12" x14ac:dyDescent="0.3">
      <c r="A1030" t="s">
        <v>8219</v>
      </c>
      <c r="C1030" t="str">
        <f>VLOOKUP(KickStarterData!F1030,$A$1:$D$4115,1,FALSE)</f>
        <v>successful</v>
      </c>
      <c r="D1030">
        <v>255</v>
      </c>
      <c r="K1030" t="s">
        <v>8219</v>
      </c>
      <c r="L1030">
        <v>85</v>
      </c>
    </row>
    <row r="1031" spans="1:12" x14ac:dyDescent="0.3">
      <c r="A1031" t="s">
        <v>8219</v>
      </c>
      <c r="C1031" t="str">
        <f>VLOOKUP(KickStarterData!F1031,$A$1:$D$4115,1,FALSE)</f>
        <v>successful</v>
      </c>
      <c r="D1031">
        <v>141</v>
      </c>
      <c r="K1031" t="s">
        <v>8219</v>
      </c>
      <c r="L1031">
        <v>86</v>
      </c>
    </row>
    <row r="1032" spans="1:12" x14ac:dyDescent="0.3">
      <c r="A1032" t="s">
        <v>8219</v>
      </c>
      <c r="C1032" t="str">
        <f>VLOOKUP(KickStarterData!F1032,$A$1:$D$4115,1,FALSE)</f>
        <v>successful</v>
      </c>
      <c r="D1032">
        <v>159</v>
      </c>
      <c r="K1032" t="s">
        <v>8219</v>
      </c>
      <c r="L1032">
        <v>13</v>
      </c>
    </row>
    <row r="1033" spans="1:12" x14ac:dyDescent="0.3">
      <c r="A1033" t="s">
        <v>8219</v>
      </c>
      <c r="C1033" t="str">
        <f>VLOOKUP(KickStarterData!F1033,$A$1:$D$4115,1,FALSE)</f>
        <v>successful</v>
      </c>
      <c r="D1033">
        <v>99</v>
      </c>
      <c r="K1033" t="s">
        <v>8219</v>
      </c>
      <c r="L1033">
        <v>33</v>
      </c>
    </row>
    <row r="1034" spans="1:12" x14ac:dyDescent="0.3">
      <c r="A1034" t="s">
        <v>8219</v>
      </c>
      <c r="C1034" t="str">
        <f>VLOOKUP(KickStarterData!F1034,$A$1:$D$4115,1,FALSE)</f>
        <v>successful</v>
      </c>
      <c r="D1034">
        <v>96</v>
      </c>
      <c r="K1034" t="s">
        <v>8219</v>
      </c>
      <c r="L1034">
        <v>15</v>
      </c>
    </row>
    <row r="1035" spans="1:12" x14ac:dyDescent="0.3">
      <c r="A1035" t="s">
        <v>8219</v>
      </c>
      <c r="C1035" t="str">
        <f>VLOOKUP(KickStarterData!F1035,$A$1:$D$4115,1,FALSE)</f>
        <v>successful</v>
      </c>
      <c r="D1035">
        <v>27</v>
      </c>
      <c r="K1035" t="s">
        <v>8219</v>
      </c>
      <c r="L1035">
        <v>273</v>
      </c>
    </row>
    <row r="1036" spans="1:12" x14ac:dyDescent="0.3">
      <c r="A1036" t="s">
        <v>8219</v>
      </c>
      <c r="C1036" t="str">
        <f>VLOOKUP(KickStarterData!F1036,$A$1:$D$4115,1,FALSE)</f>
        <v>successful</v>
      </c>
      <c r="D1036">
        <v>166</v>
      </c>
      <c r="K1036" t="s">
        <v>8219</v>
      </c>
      <c r="L1036">
        <v>714</v>
      </c>
    </row>
    <row r="1037" spans="1:12" x14ac:dyDescent="0.3">
      <c r="A1037" t="s">
        <v>8219</v>
      </c>
      <c r="C1037" t="str">
        <f>VLOOKUP(KickStarterData!F1037,$A$1:$D$4115,1,FALSE)</f>
        <v>successful</v>
      </c>
      <c r="D1037">
        <v>76</v>
      </c>
      <c r="K1037" t="s">
        <v>8219</v>
      </c>
      <c r="L1037">
        <v>170</v>
      </c>
    </row>
    <row r="1038" spans="1:12" x14ac:dyDescent="0.3">
      <c r="A1038" t="s">
        <v>8219</v>
      </c>
      <c r="C1038" t="str">
        <f>VLOOKUP(KickStarterData!F1038,$A$1:$D$4115,1,FALSE)</f>
        <v>successful</v>
      </c>
      <c r="D1038">
        <v>211</v>
      </c>
      <c r="K1038" t="s">
        <v>8219</v>
      </c>
      <c r="L1038">
        <v>512</v>
      </c>
    </row>
    <row r="1039" spans="1:12" x14ac:dyDescent="0.3">
      <c r="A1039" t="s">
        <v>8219</v>
      </c>
      <c r="C1039" t="str">
        <f>VLOOKUP(KickStarterData!F1039,$A$1:$D$4115,1,FALSE)</f>
        <v>successful</v>
      </c>
      <c r="D1039">
        <v>21</v>
      </c>
      <c r="K1039" t="s">
        <v>8219</v>
      </c>
      <c r="L1039">
        <v>314</v>
      </c>
    </row>
    <row r="1040" spans="1:12" x14ac:dyDescent="0.3">
      <c r="A1040" t="s">
        <v>8219</v>
      </c>
      <c r="C1040" t="str">
        <f>VLOOKUP(KickStarterData!F1040,$A$1:$D$4115,1,FALSE)</f>
        <v>successful</v>
      </c>
      <c r="D1040">
        <v>61</v>
      </c>
      <c r="K1040" t="s">
        <v>8219</v>
      </c>
      <c r="L1040">
        <v>167</v>
      </c>
    </row>
    <row r="1041" spans="1:12" x14ac:dyDescent="0.3">
      <c r="A1041" t="s">
        <v>8219</v>
      </c>
      <c r="C1041" t="str">
        <f>VLOOKUP(KickStarterData!F1041,$A$1:$D$4115,1,FALSE)</f>
        <v>successful</v>
      </c>
      <c r="D1041">
        <v>30</v>
      </c>
      <c r="K1041" t="s">
        <v>8219</v>
      </c>
      <c r="L1041">
        <v>9</v>
      </c>
    </row>
    <row r="1042" spans="1:12" x14ac:dyDescent="0.3">
      <c r="A1042" t="s">
        <v>8220</v>
      </c>
      <c r="C1042" t="str">
        <f>VLOOKUP(KickStarterData!F1042,$A$1:$D$4115,1,FALSE)</f>
        <v>canceled</v>
      </c>
      <c r="D1042">
        <v>1</v>
      </c>
      <c r="K1042" t="s">
        <v>8219</v>
      </c>
      <c r="L1042">
        <v>103</v>
      </c>
    </row>
    <row r="1043" spans="1:12" x14ac:dyDescent="0.3">
      <c r="A1043" t="s">
        <v>8220</v>
      </c>
      <c r="C1043" t="str">
        <f>VLOOKUP(KickStarterData!F1043,$A$1:$D$4115,1,FALSE)</f>
        <v>canceled</v>
      </c>
      <c r="D1043">
        <v>0</v>
      </c>
      <c r="K1043" t="s">
        <v>8219</v>
      </c>
      <c r="L1043">
        <v>111</v>
      </c>
    </row>
    <row r="1044" spans="1:12" x14ac:dyDescent="0.3">
      <c r="A1044" t="s">
        <v>8220</v>
      </c>
      <c r="C1044" t="str">
        <f>VLOOKUP(KickStarterData!F1044,$A$1:$D$4115,1,FALSE)</f>
        <v>canceled</v>
      </c>
      <c r="D1044">
        <v>1</v>
      </c>
      <c r="K1044" t="s">
        <v>8219</v>
      </c>
      <c r="L1044">
        <v>271</v>
      </c>
    </row>
    <row r="1045" spans="1:12" x14ac:dyDescent="0.3">
      <c r="A1045" t="s">
        <v>8220</v>
      </c>
      <c r="C1045" t="str">
        <f>VLOOKUP(KickStarterData!F1045,$A$1:$D$4115,1,FALSE)</f>
        <v>canceled</v>
      </c>
      <c r="D1045">
        <v>292</v>
      </c>
      <c r="K1045" t="s">
        <v>8219</v>
      </c>
      <c r="L1045">
        <v>101</v>
      </c>
    </row>
    <row r="1046" spans="1:12" x14ac:dyDescent="0.3">
      <c r="A1046" t="s">
        <v>8220</v>
      </c>
      <c r="C1046" t="str">
        <f>VLOOKUP(KickStarterData!F1046,$A$1:$D$4115,1,FALSE)</f>
        <v>canceled</v>
      </c>
      <c r="D1046">
        <v>2</v>
      </c>
      <c r="K1046" t="s">
        <v>8219</v>
      </c>
      <c r="L1046">
        <v>57</v>
      </c>
    </row>
    <row r="1047" spans="1:12" x14ac:dyDescent="0.3">
      <c r="A1047" t="s">
        <v>8220</v>
      </c>
      <c r="C1047" t="str">
        <f>VLOOKUP(KickStarterData!F1047,$A$1:$D$4115,1,FALSE)</f>
        <v>canceled</v>
      </c>
      <c r="D1047">
        <v>8</v>
      </c>
      <c r="K1047" t="s">
        <v>8219</v>
      </c>
      <c r="L1047">
        <v>62</v>
      </c>
    </row>
    <row r="1048" spans="1:12" x14ac:dyDescent="0.3">
      <c r="A1048" t="s">
        <v>8220</v>
      </c>
      <c r="C1048" t="str">
        <f>VLOOKUP(KickStarterData!F1048,$A$1:$D$4115,1,FALSE)</f>
        <v>canceled</v>
      </c>
      <c r="D1048">
        <v>0</v>
      </c>
      <c r="K1048" t="s">
        <v>8219</v>
      </c>
      <c r="L1048">
        <v>32</v>
      </c>
    </row>
    <row r="1049" spans="1:12" x14ac:dyDescent="0.3">
      <c r="A1049" t="s">
        <v>8220</v>
      </c>
      <c r="C1049" t="str">
        <f>VLOOKUP(KickStarterData!F1049,$A$1:$D$4115,1,FALSE)</f>
        <v>canceled</v>
      </c>
      <c r="D1049">
        <v>1</v>
      </c>
      <c r="K1049" t="s">
        <v>8219</v>
      </c>
      <c r="L1049">
        <v>141</v>
      </c>
    </row>
    <row r="1050" spans="1:12" x14ac:dyDescent="0.3">
      <c r="A1050" t="s">
        <v>8220</v>
      </c>
      <c r="C1050" t="str">
        <f>VLOOKUP(KickStarterData!F1050,$A$1:$D$4115,1,FALSE)</f>
        <v>canceled</v>
      </c>
      <c r="D1050">
        <v>4</v>
      </c>
      <c r="K1050" t="s">
        <v>8219</v>
      </c>
      <c r="L1050">
        <v>75</v>
      </c>
    </row>
    <row r="1051" spans="1:12" x14ac:dyDescent="0.3">
      <c r="A1051" t="s">
        <v>8220</v>
      </c>
      <c r="C1051" t="str">
        <f>VLOOKUP(KickStarterData!F1051,$A$1:$D$4115,1,FALSE)</f>
        <v>canceled</v>
      </c>
      <c r="D1051">
        <v>0</v>
      </c>
      <c r="K1051" t="s">
        <v>8219</v>
      </c>
      <c r="L1051">
        <v>46</v>
      </c>
    </row>
    <row r="1052" spans="1:12" x14ac:dyDescent="0.3">
      <c r="A1052" t="s">
        <v>8220</v>
      </c>
      <c r="C1052" t="str">
        <f>VLOOKUP(KickStarterData!F1052,$A$1:$D$4115,1,FALSE)</f>
        <v>canceled</v>
      </c>
      <c r="D1052">
        <v>0</v>
      </c>
      <c r="K1052" t="s">
        <v>8219</v>
      </c>
      <c r="L1052">
        <v>103</v>
      </c>
    </row>
    <row r="1053" spans="1:12" x14ac:dyDescent="0.3">
      <c r="A1053" t="s">
        <v>8220</v>
      </c>
      <c r="C1053" t="str">
        <f>VLOOKUP(KickStarterData!F1053,$A$1:$D$4115,1,FALSE)</f>
        <v>canceled</v>
      </c>
      <c r="D1053">
        <v>0</v>
      </c>
      <c r="K1053" t="s">
        <v>8219</v>
      </c>
      <c r="L1053">
        <v>6</v>
      </c>
    </row>
    <row r="1054" spans="1:12" x14ac:dyDescent="0.3">
      <c r="A1054" t="s">
        <v>8220</v>
      </c>
      <c r="C1054" t="str">
        <f>VLOOKUP(KickStarterData!F1054,$A$1:$D$4115,1,FALSE)</f>
        <v>canceled</v>
      </c>
      <c r="D1054">
        <v>0</v>
      </c>
      <c r="K1054" t="s">
        <v>8219</v>
      </c>
      <c r="L1054">
        <v>83</v>
      </c>
    </row>
    <row r="1055" spans="1:12" x14ac:dyDescent="0.3">
      <c r="A1055" t="s">
        <v>8220</v>
      </c>
      <c r="C1055" t="str">
        <f>VLOOKUP(KickStarterData!F1055,$A$1:$D$4115,1,FALSE)</f>
        <v>canceled</v>
      </c>
      <c r="D1055">
        <v>1</v>
      </c>
      <c r="K1055" t="s">
        <v>8219</v>
      </c>
      <c r="L1055">
        <v>108</v>
      </c>
    </row>
    <row r="1056" spans="1:12" x14ac:dyDescent="0.3">
      <c r="A1056" t="s">
        <v>8220</v>
      </c>
      <c r="C1056" t="str">
        <f>VLOOKUP(KickStarterData!F1056,$A$1:$D$4115,1,FALSE)</f>
        <v>canceled</v>
      </c>
      <c r="D1056">
        <v>0</v>
      </c>
      <c r="K1056" t="s">
        <v>8219</v>
      </c>
      <c r="L1056">
        <v>25</v>
      </c>
    </row>
    <row r="1057" spans="1:12" x14ac:dyDescent="0.3">
      <c r="A1057" t="s">
        <v>8220</v>
      </c>
      <c r="C1057" t="str">
        <f>VLOOKUP(KickStarterData!F1057,$A$1:$D$4115,1,FALSE)</f>
        <v>canceled</v>
      </c>
      <c r="D1057">
        <v>0</v>
      </c>
      <c r="K1057" t="s">
        <v>8219</v>
      </c>
      <c r="L1057">
        <v>549</v>
      </c>
    </row>
    <row r="1058" spans="1:12" x14ac:dyDescent="0.3">
      <c r="A1058" t="s">
        <v>8220</v>
      </c>
      <c r="C1058" t="str">
        <f>VLOOKUP(KickStarterData!F1058,$A$1:$D$4115,1,FALSE)</f>
        <v>canceled</v>
      </c>
      <c r="D1058">
        <v>0</v>
      </c>
      <c r="K1058" t="s">
        <v>8219</v>
      </c>
      <c r="L1058">
        <v>222</v>
      </c>
    </row>
    <row r="1059" spans="1:12" x14ac:dyDescent="0.3">
      <c r="A1059" t="s">
        <v>8220</v>
      </c>
      <c r="C1059" t="str">
        <f>VLOOKUP(KickStarterData!F1059,$A$1:$D$4115,1,FALSE)</f>
        <v>canceled</v>
      </c>
      <c r="D1059">
        <v>0</v>
      </c>
      <c r="K1059" t="s">
        <v>8219</v>
      </c>
      <c r="L1059">
        <v>183</v>
      </c>
    </row>
    <row r="1060" spans="1:12" x14ac:dyDescent="0.3">
      <c r="A1060" t="s">
        <v>8220</v>
      </c>
      <c r="C1060" t="str">
        <f>VLOOKUP(KickStarterData!F1060,$A$1:$D$4115,1,FALSE)</f>
        <v>canceled</v>
      </c>
      <c r="D1060">
        <v>0</v>
      </c>
      <c r="K1060" t="s">
        <v>8219</v>
      </c>
      <c r="L1060">
        <v>89</v>
      </c>
    </row>
    <row r="1061" spans="1:12" x14ac:dyDescent="0.3">
      <c r="A1061" t="s">
        <v>8220</v>
      </c>
      <c r="C1061" t="str">
        <f>VLOOKUP(KickStarterData!F1061,$A$1:$D$4115,1,FALSE)</f>
        <v>canceled</v>
      </c>
      <c r="D1061">
        <v>0</v>
      </c>
      <c r="K1061" t="s">
        <v>8219</v>
      </c>
      <c r="L1061">
        <v>253</v>
      </c>
    </row>
    <row r="1062" spans="1:12" x14ac:dyDescent="0.3">
      <c r="A1062" t="s">
        <v>8220</v>
      </c>
      <c r="C1062" t="str">
        <f>VLOOKUP(KickStarterData!F1062,$A$1:$D$4115,1,FALSE)</f>
        <v>canceled</v>
      </c>
      <c r="D1062">
        <v>1</v>
      </c>
      <c r="K1062" t="s">
        <v>8219</v>
      </c>
      <c r="L1062">
        <v>140</v>
      </c>
    </row>
    <row r="1063" spans="1:12" x14ac:dyDescent="0.3">
      <c r="A1063" t="s">
        <v>8220</v>
      </c>
      <c r="C1063" t="str">
        <f>VLOOKUP(KickStarterData!F1063,$A$1:$D$4115,1,FALSE)</f>
        <v>canceled</v>
      </c>
      <c r="D1063">
        <v>0</v>
      </c>
      <c r="K1063" t="s">
        <v>8219</v>
      </c>
      <c r="L1063">
        <v>103</v>
      </c>
    </row>
    <row r="1064" spans="1:12" x14ac:dyDescent="0.3">
      <c r="A1064" t="s">
        <v>8220</v>
      </c>
      <c r="C1064" t="str">
        <f>VLOOKUP(KickStarterData!F1064,$A$1:$D$4115,1,FALSE)</f>
        <v>canceled</v>
      </c>
      <c r="D1064">
        <v>4</v>
      </c>
      <c r="K1064" t="s">
        <v>8219</v>
      </c>
      <c r="L1064">
        <v>138</v>
      </c>
    </row>
    <row r="1065" spans="1:12" x14ac:dyDescent="0.3">
      <c r="A1065" t="s">
        <v>8220</v>
      </c>
      <c r="C1065" t="str">
        <f>VLOOKUP(KickStarterData!F1065,$A$1:$D$4115,1,FALSE)</f>
        <v>canceled</v>
      </c>
      <c r="D1065">
        <v>0</v>
      </c>
      <c r="K1065" t="s">
        <v>8219</v>
      </c>
      <c r="L1065">
        <v>191</v>
      </c>
    </row>
    <row r="1066" spans="1:12" x14ac:dyDescent="0.3">
      <c r="A1066" t="s">
        <v>8221</v>
      </c>
      <c r="C1066" t="str">
        <f>VLOOKUP(KickStarterData!F1066,$A$1:$D$4115,1,FALSE)</f>
        <v>failed</v>
      </c>
      <c r="D1066">
        <v>123</v>
      </c>
      <c r="K1066" t="s">
        <v>8220</v>
      </c>
      <c r="L1066">
        <v>18</v>
      </c>
    </row>
    <row r="1067" spans="1:12" x14ac:dyDescent="0.3">
      <c r="A1067" t="s">
        <v>8221</v>
      </c>
      <c r="C1067" t="str">
        <f>VLOOKUP(KickStarterData!F1067,$A$1:$D$4115,1,FALSE)</f>
        <v>failed</v>
      </c>
      <c r="D1067">
        <v>5</v>
      </c>
      <c r="K1067" t="s">
        <v>8220</v>
      </c>
      <c r="L1067">
        <v>3</v>
      </c>
    </row>
    <row r="1068" spans="1:12" x14ac:dyDescent="0.3">
      <c r="A1068" t="s">
        <v>8221</v>
      </c>
      <c r="C1068" t="str">
        <f>VLOOKUP(KickStarterData!F1068,$A$1:$D$4115,1,FALSE)</f>
        <v>failed</v>
      </c>
      <c r="D1068">
        <v>148</v>
      </c>
      <c r="K1068" t="s">
        <v>8220</v>
      </c>
      <c r="L1068">
        <v>40</v>
      </c>
    </row>
    <row r="1069" spans="1:12" x14ac:dyDescent="0.3">
      <c r="A1069" t="s">
        <v>8221</v>
      </c>
      <c r="C1069" t="str">
        <f>VLOOKUP(KickStarterData!F1069,$A$1:$D$4115,1,FALSE)</f>
        <v>failed</v>
      </c>
      <c r="D1069">
        <v>10</v>
      </c>
      <c r="K1069" t="s">
        <v>8220</v>
      </c>
      <c r="L1069">
        <v>0</v>
      </c>
    </row>
    <row r="1070" spans="1:12" x14ac:dyDescent="0.3">
      <c r="A1070" t="s">
        <v>8221</v>
      </c>
      <c r="C1070" t="str">
        <f>VLOOKUP(KickStarterData!F1070,$A$1:$D$4115,1,FALSE)</f>
        <v>failed</v>
      </c>
      <c r="D1070">
        <v>4</v>
      </c>
      <c r="K1070" t="s">
        <v>8220</v>
      </c>
      <c r="L1070">
        <v>24</v>
      </c>
    </row>
    <row r="1071" spans="1:12" x14ac:dyDescent="0.3">
      <c r="A1071" t="s">
        <v>8221</v>
      </c>
      <c r="C1071" t="str">
        <f>VLOOKUP(KickStarterData!F1071,$A$1:$D$4115,1,FALSE)</f>
        <v>failed</v>
      </c>
      <c r="D1071">
        <v>21</v>
      </c>
      <c r="K1071" t="s">
        <v>8220</v>
      </c>
      <c r="L1071">
        <v>1</v>
      </c>
    </row>
    <row r="1072" spans="1:12" x14ac:dyDescent="0.3">
      <c r="A1072" t="s">
        <v>8221</v>
      </c>
      <c r="C1072" t="str">
        <f>VLOOKUP(KickStarterData!F1072,$A$1:$D$4115,1,FALSE)</f>
        <v>failed</v>
      </c>
      <c r="D1072">
        <v>2</v>
      </c>
      <c r="K1072" t="s">
        <v>8220</v>
      </c>
      <c r="L1072">
        <v>0</v>
      </c>
    </row>
    <row r="1073" spans="1:12" x14ac:dyDescent="0.3">
      <c r="A1073" t="s">
        <v>8221</v>
      </c>
      <c r="C1073" t="str">
        <f>VLOOKUP(KickStarterData!F1073,$A$1:$D$4115,1,FALSE)</f>
        <v>failed</v>
      </c>
      <c r="D1073">
        <v>0</v>
      </c>
      <c r="K1073" t="s">
        <v>8220</v>
      </c>
      <c r="L1073">
        <v>0</v>
      </c>
    </row>
    <row r="1074" spans="1:12" x14ac:dyDescent="0.3">
      <c r="A1074" t="s">
        <v>8221</v>
      </c>
      <c r="C1074" t="str">
        <f>VLOOKUP(KickStarterData!F1074,$A$1:$D$4115,1,FALSE)</f>
        <v>failed</v>
      </c>
      <c r="D1074">
        <v>4</v>
      </c>
      <c r="K1074" t="s">
        <v>8220</v>
      </c>
      <c r="L1074">
        <v>1</v>
      </c>
    </row>
    <row r="1075" spans="1:12" x14ac:dyDescent="0.3">
      <c r="A1075" t="s">
        <v>8221</v>
      </c>
      <c r="C1075" t="str">
        <f>VLOOKUP(KickStarterData!F1075,$A$1:$D$4115,1,FALSE)</f>
        <v>failed</v>
      </c>
      <c r="D1075">
        <v>1</v>
      </c>
      <c r="K1075" t="s">
        <v>8220</v>
      </c>
      <c r="L1075">
        <v>6</v>
      </c>
    </row>
    <row r="1076" spans="1:12" x14ac:dyDescent="0.3">
      <c r="A1076" t="s">
        <v>8221</v>
      </c>
      <c r="C1076" t="str">
        <f>VLOOKUP(KickStarterData!F1076,$A$1:$D$4115,1,FALSE)</f>
        <v>failed</v>
      </c>
      <c r="D1076">
        <v>30</v>
      </c>
      <c r="K1076" t="s">
        <v>8220</v>
      </c>
      <c r="L1076">
        <v>0</v>
      </c>
    </row>
    <row r="1077" spans="1:12" x14ac:dyDescent="0.3">
      <c r="A1077" t="s">
        <v>8221</v>
      </c>
      <c r="C1077" t="str">
        <f>VLOOKUP(KickStarterData!F1077,$A$1:$D$4115,1,FALSE)</f>
        <v>failed</v>
      </c>
      <c r="D1077">
        <v>3</v>
      </c>
      <c r="K1077" t="s">
        <v>8220</v>
      </c>
      <c r="L1077">
        <v>6</v>
      </c>
    </row>
    <row r="1078" spans="1:12" x14ac:dyDescent="0.3">
      <c r="A1078" t="s">
        <v>8221</v>
      </c>
      <c r="C1078" t="str">
        <f>VLOOKUP(KickStarterData!F1078,$A$1:$D$4115,1,FALSE)</f>
        <v>failed</v>
      </c>
      <c r="D1078">
        <v>975</v>
      </c>
      <c r="K1078" t="s">
        <v>8220</v>
      </c>
      <c r="L1078">
        <v>0</v>
      </c>
    </row>
    <row r="1079" spans="1:12" x14ac:dyDescent="0.3">
      <c r="A1079" t="s">
        <v>8221</v>
      </c>
      <c r="C1079" t="str">
        <f>VLOOKUP(KickStarterData!F1079,$A$1:$D$4115,1,FALSE)</f>
        <v>failed</v>
      </c>
      <c r="D1079">
        <v>167</v>
      </c>
      <c r="K1079" t="s">
        <v>8220</v>
      </c>
      <c r="L1079">
        <v>0</v>
      </c>
    </row>
    <row r="1080" spans="1:12" x14ac:dyDescent="0.3">
      <c r="A1080" t="s">
        <v>8221</v>
      </c>
      <c r="C1080" t="str">
        <f>VLOOKUP(KickStarterData!F1080,$A$1:$D$4115,1,FALSE)</f>
        <v>failed</v>
      </c>
      <c r="D1080">
        <v>5</v>
      </c>
      <c r="K1080" t="s">
        <v>8220</v>
      </c>
      <c r="L1080">
        <v>3</v>
      </c>
    </row>
    <row r="1081" spans="1:12" x14ac:dyDescent="0.3">
      <c r="A1081" t="s">
        <v>8221</v>
      </c>
      <c r="C1081" t="str">
        <f>VLOOKUP(KickStarterData!F1081,$A$1:$D$4115,1,FALSE)</f>
        <v>failed</v>
      </c>
      <c r="D1081">
        <v>18</v>
      </c>
      <c r="K1081" t="s">
        <v>8220</v>
      </c>
      <c r="L1081">
        <v>0</v>
      </c>
    </row>
    <row r="1082" spans="1:12" x14ac:dyDescent="0.3">
      <c r="A1082" t="s">
        <v>8221</v>
      </c>
      <c r="C1082" t="str">
        <f>VLOOKUP(KickStarterData!F1082,$A$1:$D$4115,1,FALSE)</f>
        <v>failed</v>
      </c>
      <c r="D1082">
        <v>98</v>
      </c>
      <c r="K1082" t="s">
        <v>8220</v>
      </c>
      <c r="L1082">
        <v>8</v>
      </c>
    </row>
    <row r="1083" spans="1:12" x14ac:dyDescent="0.3">
      <c r="A1083" t="s">
        <v>8221</v>
      </c>
      <c r="C1083" t="str">
        <f>VLOOKUP(KickStarterData!F1083,$A$1:$D$4115,1,FALSE)</f>
        <v>failed</v>
      </c>
      <c r="D1083">
        <v>4</v>
      </c>
      <c r="K1083" t="s">
        <v>8220</v>
      </c>
      <c r="L1083">
        <v>34</v>
      </c>
    </row>
    <row r="1084" spans="1:12" x14ac:dyDescent="0.3">
      <c r="A1084" t="s">
        <v>8221</v>
      </c>
      <c r="C1084" t="str">
        <f>VLOOKUP(KickStarterData!F1084,$A$1:$D$4115,1,FALSE)</f>
        <v>failed</v>
      </c>
      <c r="D1084">
        <v>3</v>
      </c>
      <c r="K1084" t="s">
        <v>8220</v>
      </c>
      <c r="L1084">
        <v>1</v>
      </c>
    </row>
    <row r="1085" spans="1:12" x14ac:dyDescent="0.3">
      <c r="A1085" t="s">
        <v>8221</v>
      </c>
      <c r="C1085" t="str">
        <f>VLOOKUP(KickStarterData!F1085,$A$1:$D$4115,1,FALSE)</f>
        <v>failed</v>
      </c>
      <c r="D1085">
        <v>1</v>
      </c>
      <c r="K1085" t="s">
        <v>8220</v>
      </c>
      <c r="L1085">
        <v>38</v>
      </c>
    </row>
    <row r="1086" spans="1:12" x14ac:dyDescent="0.3">
      <c r="A1086" t="s">
        <v>8221</v>
      </c>
      <c r="C1086" t="str">
        <f>VLOOKUP(KickStarterData!F1086,$A$1:$D$4115,1,FALSE)</f>
        <v>failed</v>
      </c>
      <c r="D1086">
        <v>0</v>
      </c>
      <c r="K1086" t="s">
        <v>8219</v>
      </c>
      <c r="L1086">
        <v>45</v>
      </c>
    </row>
    <row r="1087" spans="1:12" x14ac:dyDescent="0.3">
      <c r="A1087" t="s">
        <v>8221</v>
      </c>
      <c r="C1087" t="str">
        <f>VLOOKUP(KickStarterData!F1087,$A$1:$D$4115,1,FALSE)</f>
        <v>failed</v>
      </c>
      <c r="D1087">
        <v>9</v>
      </c>
      <c r="K1087" t="s">
        <v>8219</v>
      </c>
      <c r="L1087">
        <v>17</v>
      </c>
    </row>
    <row r="1088" spans="1:12" x14ac:dyDescent="0.3">
      <c r="A1088" t="s">
        <v>8221</v>
      </c>
      <c r="C1088" t="str">
        <f>VLOOKUP(KickStarterData!F1088,$A$1:$D$4115,1,FALSE)</f>
        <v>failed</v>
      </c>
      <c r="D1088">
        <v>2</v>
      </c>
      <c r="K1088" t="s">
        <v>8219</v>
      </c>
      <c r="L1088">
        <v>31</v>
      </c>
    </row>
    <row r="1089" spans="1:12" x14ac:dyDescent="0.3">
      <c r="A1089" t="s">
        <v>8221</v>
      </c>
      <c r="C1089" t="str">
        <f>VLOOKUP(KickStarterData!F1089,$A$1:$D$4115,1,FALSE)</f>
        <v>failed</v>
      </c>
      <c r="D1089">
        <v>0</v>
      </c>
      <c r="K1089" t="s">
        <v>8219</v>
      </c>
      <c r="L1089">
        <v>50</v>
      </c>
    </row>
    <row r="1090" spans="1:12" x14ac:dyDescent="0.3">
      <c r="A1090" t="s">
        <v>8221</v>
      </c>
      <c r="C1090" t="str">
        <f>VLOOKUP(KickStarterData!F1090,$A$1:$D$4115,1,FALSE)</f>
        <v>failed</v>
      </c>
      <c r="D1090">
        <v>147</v>
      </c>
      <c r="K1090" t="s">
        <v>8219</v>
      </c>
      <c r="L1090">
        <v>59</v>
      </c>
    </row>
    <row r="1091" spans="1:12" x14ac:dyDescent="0.3">
      <c r="A1091" t="s">
        <v>8221</v>
      </c>
      <c r="C1091" t="str">
        <f>VLOOKUP(KickStarterData!F1091,$A$1:$D$4115,1,FALSE)</f>
        <v>failed</v>
      </c>
      <c r="D1091">
        <v>49</v>
      </c>
      <c r="K1091" t="s">
        <v>8219</v>
      </c>
      <c r="L1091">
        <v>81</v>
      </c>
    </row>
    <row r="1092" spans="1:12" x14ac:dyDescent="0.3">
      <c r="A1092" t="s">
        <v>8221</v>
      </c>
      <c r="C1092" t="str">
        <f>VLOOKUP(KickStarterData!F1092,$A$1:$D$4115,1,FALSE)</f>
        <v>failed</v>
      </c>
      <c r="D1092">
        <v>1</v>
      </c>
      <c r="K1092" t="s">
        <v>8219</v>
      </c>
      <c r="L1092">
        <v>508</v>
      </c>
    </row>
    <row r="1093" spans="1:12" x14ac:dyDescent="0.3">
      <c r="A1093" t="s">
        <v>8221</v>
      </c>
      <c r="C1093" t="str">
        <f>VLOOKUP(KickStarterData!F1093,$A$1:$D$4115,1,FALSE)</f>
        <v>failed</v>
      </c>
      <c r="D1093">
        <v>2</v>
      </c>
      <c r="K1093" t="s">
        <v>8219</v>
      </c>
      <c r="L1093">
        <v>74</v>
      </c>
    </row>
    <row r="1094" spans="1:12" x14ac:dyDescent="0.3">
      <c r="A1094" t="s">
        <v>8221</v>
      </c>
      <c r="C1094" t="str">
        <f>VLOOKUP(KickStarterData!F1094,$A$1:$D$4115,1,FALSE)</f>
        <v>failed</v>
      </c>
      <c r="D1094">
        <v>7</v>
      </c>
      <c r="K1094" t="s">
        <v>8219</v>
      </c>
      <c r="L1094">
        <v>141</v>
      </c>
    </row>
    <row r="1095" spans="1:12" x14ac:dyDescent="0.3">
      <c r="A1095" t="s">
        <v>8221</v>
      </c>
      <c r="C1095" t="str">
        <f>VLOOKUP(KickStarterData!F1095,$A$1:$D$4115,1,FALSE)</f>
        <v>failed</v>
      </c>
      <c r="D1095">
        <v>4</v>
      </c>
      <c r="K1095" t="s">
        <v>8219</v>
      </c>
      <c r="L1095">
        <v>711</v>
      </c>
    </row>
    <row r="1096" spans="1:12" x14ac:dyDescent="0.3">
      <c r="A1096" t="s">
        <v>8221</v>
      </c>
      <c r="C1096" t="str">
        <f>VLOOKUP(KickStarterData!F1096,$A$1:$D$4115,1,FALSE)</f>
        <v>failed</v>
      </c>
      <c r="D1096">
        <v>27</v>
      </c>
      <c r="K1096" t="s">
        <v>8219</v>
      </c>
      <c r="L1096">
        <v>141</v>
      </c>
    </row>
    <row r="1097" spans="1:12" x14ac:dyDescent="0.3">
      <c r="A1097" t="s">
        <v>8221</v>
      </c>
      <c r="C1097" t="str">
        <f>VLOOKUP(KickStarterData!F1097,$A$1:$D$4115,1,FALSE)</f>
        <v>failed</v>
      </c>
      <c r="D1097">
        <v>94</v>
      </c>
      <c r="K1097" t="s">
        <v>8219</v>
      </c>
      <c r="L1097">
        <v>109</v>
      </c>
    </row>
    <row r="1098" spans="1:12" x14ac:dyDescent="0.3">
      <c r="A1098" t="s">
        <v>8221</v>
      </c>
      <c r="C1098" t="str">
        <f>VLOOKUP(KickStarterData!F1098,$A$1:$D$4115,1,FALSE)</f>
        <v>failed</v>
      </c>
      <c r="D1098">
        <v>29</v>
      </c>
      <c r="K1098" t="s">
        <v>8219</v>
      </c>
      <c r="L1098">
        <v>361</v>
      </c>
    </row>
    <row r="1099" spans="1:12" x14ac:dyDescent="0.3">
      <c r="A1099" t="s">
        <v>8221</v>
      </c>
      <c r="C1099" t="str">
        <f>VLOOKUP(KickStarterData!F1099,$A$1:$D$4115,1,FALSE)</f>
        <v>failed</v>
      </c>
      <c r="D1099">
        <v>7</v>
      </c>
      <c r="K1099" t="s">
        <v>8219</v>
      </c>
      <c r="L1099">
        <v>176</v>
      </c>
    </row>
    <row r="1100" spans="1:12" x14ac:dyDescent="0.3">
      <c r="A1100" t="s">
        <v>8221</v>
      </c>
      <c r="C1100" t="str">
        <f>VLOOKUP(KickStarterData!F1100,$A$1:$D$4115,1,FALSE)</f>
        <v>failed</v>
      </c>
      <c r="D1100">
        <v>22</v>
      </c>
      <c r="K1100" t="s">
        <v>8219</v>
      </c>
      <c r="L1100">
        <v>670</v>
      </c>
    </row>
    <row r="1101" spans="1:12" x14ac:dyDescent="0.3">
      <c r="A1101" t="s">
        <v>8221</v>
      </c>
      <c r="C1101" t="str">
        <f>VLOOKUP(KickStarterData!F1101,$A$1:$D$4115,1,FALSE)</f>
        <v>failed</v>
      </c>
      <c r="D1101">
        <v>1</v>
      </c>
      <c r="K1101" t="s">
        <v>8219</v>
      </c>
      <c r="L1101">
        <v>96</v>
      </c>
    </row>
    <row r="1102" spans="1:12" x14ac:dyDescent="0.3">
      <c r="A1102" t="s">
        <v>8221</v>
      </c>
      <c r="C1102" t="str">
        <f>VLOOKUP(KickStarterData!F1102,$A$1:$D$4115,1,FALSE)</f>
        <v>failed</v>
      </c>
      <c r="D1102">
        <v>10</v>
      </c>
      <c r="K1102" t="s">
        <v>8219</v>
      </c>
      <c r="L1102">
        <v>74</v>
      </c>
    </row>
    <row r="1103" spans="1:12" x14ac:dyDescent="0.3">
      <c r="A1103" t="s">
        <v>8221</v>
      </c>
      <c r="C1103" t="str">
        <f>VLOOKUP(KickStarterData!F1103,$A$1:$D$4115,1,FALSE)</f>
        <v>failed</v>
      </c>
      <c r="D1103">
        <v>6</v>
      </c>
      <c r="K1103" t="s">
        <v>8219</v>
      </c>
      <c r="L1103">
        <v>52</v>
      </c>
    </row>
    <row r="1104" spans="1:12" x14ac:dyDescent="0.3">
      <c r="A1104" t="s">
        <v>8221</v>
      </c>
      <c r="C1104" t="str">
        <f>VLOOKUP(KickStarterData!F1104,$A$1:$D$4115,1,FALSE)</f>
        <v>failed</v>
      </c>
      <c r="D1104">
        <v>24</v>
      </c>
      <c r="K1104" t="s">
        <v>8219</v>
      </c>
      <c r="L1104">
        <v>105</v>
      </c>
    </row>
    <row r="1105" spans="1:12" x14ac:dyDescent="0.3">
      <c r="A1105" t="s">
        <v>8221</v>
      </c>
      <c r="C1105" t="str">
        <f>VLOOKUP(KickStarterData!F1105,$A$1:$D$4115,1,FALSE)</f>
        <v>failed</v>
      </c>
      <c r="D1105">
        <v>15</v>
      </c>
      <c r="K1105" t="s">
        <v>8219</v>
      </c>
      <c r="L1105">
        <v>41</v>
      </c>
    </row>
    <row r="1106" spans="1:12" x14ac:dyDescent="0.3">
      <c r="A1106" t="s">
        <v>8221</v>
      </c>
      <c r="C1106" t="str">
        <f>VLOOKUP(KickStarterData!F1106,$A$1:$D$4115,1,FALSE)</f>
        <v>failed</v>
      </c>
      <c r="D1106">
        <v>37</v>
      </c>
      <c r="K1106" t="s">
        <v>8219</v>
      </c>
      <c r="L1106">
        <v>34</v>
      </c>
    </row>
    <row r="1107" spans="1:12" x14ac:dyDescent="0.3">
      <c r="A1107" t="s">
        <v>8221</v>
      </c>
      <c r="C1107" t="str">
        <f>VLOOKUP(KickStarterData!F1107,$A$1:$D$4115,1,FALSE)</f>
        <v>failed</v>
      </c>
      <c r="D1107">
        <v>20</v>
      </c>
      <c r="K1107" t="s">
        <v>8219</v>
      </c>
      <c r="L1107">
        <v>66</v>
      </c>
    </row>
    <row r="1108" spans="1:12" x14ac:dyDescent="0.3">
      <c r="A1108" t="s">
        <v>8221</v>
      </c>
      <c r="C1108" t="str">
        <f>VLOOKUP(KickStarterData!F1108,$A$1:$D$4115,1,FALSE)</f>
        <v>failed</v>
      </c>
      <c r="D1108">
        <v>7</v>
      </c>
      <c r="K1108" t="s">
        <v>8219</v>
      </c>
      <c r="L1108">
        <v>50</v>
      </c>
    </row>
    <row r="1109" spans="1:12" x14ac:dyDescent="0.3">
      <c r="A1109" t="s">
        <v>8221</v>
      </c>
      <c r="C1109" t="str">
        <f>VLOOKUP(KickStarterData!F1109,$A$1:$D$4115,1,FALSE)</f>
        <v>failed</v>
      </c>
      <c r="D1109">
        <v>0</v>
      </c>
      <c r="K1109" t="s">
        <v>8219</v>
      </c>
      <c r="L1109">
        <v>159</v>
      </c>
    </row>
    <row r="1110" spans="1:12" x14ac:dyDescent="0.3">
      <c r="A1110" t="s">
        <v>8221</v>
      </c>
      <c r="C1110" t="str">
        <f>VLOOKUP(KickStarterData!F1110,$A$1:$D$4115,1,FALSE)</f>
        <v>failed</v>
      </c>
      <c r="D1110">
        <v>21</v>
      </c>
      <c r="K1110" t="s">
        <v>8219</v>
      </c>
      <c r="L1110">
        <v>182</v>
      </c>
    </row>
    <row r="1111" spans="1:12" x14ac:dyDescent="0.3">
      <c r="A1111" t="s">
        <v>8221</v>
      </c>
      <c r="C1111" t="str">
        <f>VLOOKUP(KickStarterData!F1111,$A$1:$D$4115,1,FALSE)</f>
        <v>failed</v>
      </c>
      <c r="D1111">
        <v>3</v>
      </c>
      <c r="K1111" t="s">
        <v>8219</v>
      </c>
      <c r="L1111">
        <v>206</v>
      </c>
    </row>
    <row r="1112" spans="1:12" x14ac:dyDescent="0.3">
      <c r="A1112" t="s">
        <v>8221</v>
      </c>
      <c r="C1112" t="str">
        <f>VLOOKUP(KickStarterData!F1112,$A$1:$D$4115,1,FALSE)</f>
        <v>failed</v>
      </c>
      <c r="D1112">
        <v>11</v>
      </c>
      <c r="K1112" t="s">
        <v>8219</v>
      </c>
      <c r="L1112">
        <v>169</v>
      </c>
    </row>
    <row r="1113" spans="1:12" x14ac:dyDescent="0.3">
      <c r="A1113" t="s">
        <v>8221</v>
      </c>
      <c r="C1113" t="str">
        <f>VLOOKUP(KickStarterData!F1113,$A$1:$D$4115,1,FALSE)</f>
        <v>failed</v>
      </c>
      <c r="D1113">
        <v>1</v>
      </c>
      <c r="K1113" t="s">
        <v>8219</v>
      </c>
      <c r="L1113">
        <v>31</v>
      </c>
    </row>
    <row r="1114" spans="1:12" x14ac:dyDescent="0.3">
      <c r="A1114" t="s">
        <v>8221</v>
      </c>
      <c r="C1114" t="str">
        <f>VLOOKUP(KickStarterData!F1114,$A$1:$D$4115,1,FALSE)</f>
        <v>failed</v>
      </c>
      <c r="D1114">
        <v>312</v>
      </c>
      <c r="K1114" t="s">
        <v>8219</v>
      </c>
      <c r="L1114">
        <v>28</v>
      </c>
    </row>
    <row r="1115" spans="1:12" x14ac:dyDescent="0.3">
      <c r="A1115" t="s">
        <v>8221</v>
      </c>
      <c r="C1115" t="str">
        <f>VLOOKUP(KickStarterData!F1115,$A$1:$D$4115,1,FALSE)</f>
        <v>failed</v>
      </c>
      <c r="D1115">
        <v>1</v>
      </c>
      <c r="K1115" t="s">
        <v>8219</v>
      </c>
      <c r="L1115">
        <v>54</v>
      </c>
    </row>
    <row r="1116" spans="1:12" x14ac:dyDescent="0.3">
      <c r="A1116" t="s">
        <v>8221</v>
      </c>
      <c r="C1116" t="str">
        <f>VLOOKUP(KickStarterData!F1116,$A$1:$D$4115,1,FALSE)</f>
        <v>failed</v>
      </c>
      <c r="D1116">
        <v>3</v>
      </c>
      <c r="K1116" t="s">
        <v>8219</v>
      </c>
      <c r="L1116">
        <v>467</v>
      </c>
    </row>
    <row r="1117" spans="1:12" x14ac:dyDescent="0.3">
      <c r="A1117" t="s">
        <v>8221</v>
      </c>
      <c r="C1117" t="str">
        <f>VLOOKUP(KickStarterData!F1117,$A$1:$D$4115,1,FALSE)</f>
        <v>failed</v>
      </c>
      <c r="D1117">
        <v>4</v>
      </c>
      <c r="K1117" t="s">
        <v>8219</v>
      </c>
      <c r="L1117">
        <v>389</v>
      </c>
    </row>
    <row r="1118" spans="1:12" x14ac:dyDescent="0.3">
      <c r="A1118" t="s">
        <v>8221</v>
      </c>
      <c r="C1118" t="str">
        <f>VLOOKUP(KickStarterData!F1118,$A$1:$D$4115,1,FALSE)</f>
        <v>failed</v>
      </c>
      <c r="D1118">
        <v>10</v>
      </c>
      <c r="K1118" t="s">
        <v>8219</v>
      </c>
      <c r="L1118">
        <v>68</v>
      </c>
    </row>
    <row r="1119" spans="1:12" x14ac:dyDescent="0.3">
      <c r="A1119" t="s">
        <v>8221</v>
      </c>
      <c r="C1119" t="str">
        <f>VLOOKUP(KickStarterData!F1119,$A$1:$D$4115,1,FALSE)</f>
        <v>failed</v>
      </c>
      <c r="D1119">
        <v>8</v>
      </c>
      <c r="K1119" t="s">
        <v>8219</v>
      </c>
      <c r="L1119">
        <v>413</v>
      </c>
    </row>
    <row r="1120" spans="1:12" x14ac:dyDescent="0.3">
      <c r="A1120" t="s">
        <v>8221</v>
      </c>
      <c r="C1120" t="str">
        <f>VLOOKUP(KickStarterData!F1120,$A$1:$D$4115,1,FALSE)</f>
        <v>failed</v>
      </c>
      <c r="D1120">
        <v>3</v>
      </c>
      <c r="K1120" t="s">
        <v>8219</v>
      </c>
      <c r="L1120">
        <v>190</v>
      </c>
    </row>
    <row r="1121" spans="1:12" x14ac:dyDescent="0.3">
      <c r="A1121" t="s">
        <v>8221</v>
      </c>
      <c r="C1121" t="str">
        <f>VLOOKUP(KickStarterData!F1121,$A$1:$D$4115,1,FALSE)</f>
        <v>failed</v>
      </c>
      <c r="D1121">
        <v>1</v>
      </c>
      <c r="K1121" t="s">
        <v>8219</v>
      </c>
      <c r="L1121">
        <v>189</v>
      </c>
    </row>
    <row r="1122" spans="1:12" x14ac:dyDescent="0.3">
      <c r="A1122" t="s">
        <v>8221</v>
      </c>
      <c r="C1122" t="str">
        <f>VLOOKUP(KickStarterData!F1122,$A$1:$D$4115,1,FALSE)</f>
        <v>failed</v>
      </c>
      <c r="D1122">
        <v>0</v>
      </c>
      <c r="K1122" t="s">
        <v>8219</v>
      </c>
      <c r="L1122">
        <v>130</v>
      </c>
    </row>
    <row r="1123" spans="1:12" x14ac:dyDescent="0.3">
      <c r="A1123" t="s">
        <v>8221</v>
      </c>
      <c r="C1123" t="str">
        <f>VLOOKUP(KickStarterData!F1123,$A$1:$D$4115,1,FALSE)</f>
        <v>failed</v>
      </c>
      <c r="D1123">
        <v>5</v>
      </c>
      <c r="K1123" t="s">
        <v>8219</v>
      </c>
      <c r="L1123">
        <v>74</v>
      </c>
    </row>
    <row r="1124" spans="1:12" x14ac:dyDescent="0.3">
      <c r="A1124" t="s">
        <v>8221</v>
      </c>
      <c r="C1124" t="str">
        <f>VLOOKUP(KickStarterData!F1124,$A$1:$D$4115,1,FALSE)</f>
        <v>failed</v>
      </c>
      <c r="D1124">
        <v>0</v>
      </c>
      <c r="K1124" t="s">
        <v>8219</v>
      </c>
      <c r="L1124">
        <v>274</v>
      </c>
    </row>
    <row r="1125" spans="1:12" x14ac:dyDescent="0.3">
      <c r="A1125" t="s">
        <v>8221</v>
      </c>
      <c r="C1125" t="str">
        <f>VLOOKUP(KickStarterData!F1125,$A$1:$D$4115,1,FALSE)</f>
        <v>failed</v>
      </c>
      <c r="D1125">
        <v>3</v>
      </c>
      <c r="K1125" t="s">
        <v>8219</v>
      </c>
      <c r="L1125">
        <v>22</v>
      </c>
    </row>
    <row r="1126" spans="1:12" x14ac:dyDescent="0.3">
      <c r="A1126" t="s">
        <v>8221</v>
      </c>
      <c r="C1126" t="str">
        <f>VLOOKUP(KickStarterData!F1126,$A$1:$D$4115,1,FALSE)</f>
        <v>failed</v>
      </c>
      <c r="D1126">
        <v>7</v>
      </c>
      <c r="K1126" t="s">
        <v>8219</v>
      </c>
      <c r="L1126">
        <v>31</v>
      </c>
    </row>
    <row r="1127" spans="1:12" x14ac:dyDescent="0.3">
      <c r="A1127" t="s">
        <v>8221</v>
      </c>
      <c r="C1127" t="str">
        <f>VLOOKUP(KickStarterData!F1127,$A$1:$D$4115,1,FALSE)</f>
        <v>failed</v>
      </c>
      <c r="D1127">
        <v>0</v>
      </c>
      <c r="K1127" t="s">
        <v>8219</v>
      </c>
      <c r="L1127">
        <v>63</v>
      </c>
    </row>
    <row r="1128" spans="1:12" x14ac:dyDescent="0.3">
      <c r="A1128" t="s">
        <v>8221</v>
      </c>
      <c r="C1128" t="str">
        <f>VLOOKUP(KickStarterData!F1128,$A$1:$D$4115,1,FALSE)</f>
        <v>failed</v>
      </c>
      <c r="D1128">
        <v>2</v>
      </c>
      <c r="K1128" t="s">
        <v>8219</v>
      </c>
      <c r="L1128">
        <v>20</v>
      </c>
    </row>
    <row r="1129" spans="1:12" x14ac:dyDescent="0.3">
      <c r="A1129" t="s">
        <v>8221</v>
      </c>
      <c r="C1129" t="str">
        <f>VLOOKUP(KickStarterData!F1129,$A$1:$D$4115,1,FALSE)</f>
        <v>failed</v>
      </c>
      <c r="D1129">
        <v>23</v>
      </c>
      <c r="K1129" t="s">
        <v>8219</v>
      </c>
      <c r="L1129">
        <v>25</v>
      </c>
    </row>
    <row r="1130" spans="1:12" x14ac:dyDescent="0.3">
      <c r="A1130" t="s">
        <v>8221</v>
      </c>
      <c r="C1130" t="str">
        <f>VLOOKUP(KickStarterData!F1130,$A$1:$D$4115,1,FALSE)</f>
        <v>failed</v>
      </c>
      <c r="D1130">
        <v>1</v>
      </c>
      <c r="K1130" t="s">
        <v>8219</v>
      </c>
      <c r="L1130">
        <v>61</v>
      </c>
    </row>
    <row r="1131" spans="1:12" x14ac:dyDescent="0.3">
      <c r="A1131" t="s">
        <v>8221</v>
      </c>
      <c r="C1131" t="str">
        <f>VLOOKUP(KickStarterData!F1131,$A$1:$D$4115,1,FALSE)</f>
        <v>failed</v>
      </c>
      <c r="D1131">
        <v>2</v>
      </c>
      <c r="K1131" t="s">
        <v>8219</v>
      </c>
      <c r="L1131">
        <v>52</v>
      </c>
    </row>
    <row r="1132" spans="1:12" x14ac:dyDescent="0.3">
      <c r="A1132" t="s">
        <v>8221</v>
      </c>
      <c r="C1132" t="str">
        <f>VLOOKUP(KickStarterData!F1132,$A$1:$D$4115,1,FALSE)</f>
        <v>failed</v>
      </c>
      <c r="D1132">
        <v>3</v>
      </c>
      <c r="K1132" t="s">
        <v>8219</v>
      </c>
      <c r="L1132">
        <v>86</v>
      </c>
    </row>
    <row r="1133" spans="1:12" x14ac:dyDescent="0.3">
      <c r="A1133" t="s">
        <v>8221</v>
      </c>
      <c r="C1133" t="str">
        <f>VLOOKUP(KickStarterData!F1133,$A$1:$D$4115,1,FALSE)</f>
        <v>failed</v>
      </c>
      <c r="D1133">
        <v>0</v>
      </c>
      <c r="K1133" t="s">
        <v>8219</v>
      </c>
      <c r="L1133">
        <v>42</v>
      </c>
    </row>
    <row r="1134" spans="1:12" x14ac:dyDescent="0.3">
      <c r="A1134" t="s">
        <v>8221</v>
      </c>
      <c r="C1134" t="str">
        <f>VLOOKUP(KickStarterData!F1134,$A$1:$D$4115,1,FALSE)</f>
        <v>failed</v>
      </c>
      <c r="D1134">
        <v>13</v>
      </c>
      <c r="K1134" t="s">
        <v>8219</v>
      </c>
      <c r="L1134">
        <v>52</v>
      </c>
    </row>
    <row r="1135" spans="1:12" x14ac:dyDescent="0.3">
      <c r="A1135" t="s">
        <v>8221</v>
      </c>
      <c r="C1135" t="str">
        <f>VLOOKUP(KickStarterData!F1135,$A$1:$D$4115,1,FALSE)</f>
        <v>failed</v>
      </c>
      <c r="D1135">
        <v>1</v>
      </c>
      <c r="K1135" t="s">
        <v>8219</v>
      </c>
      <c r="L1135">
        <v>120</v>
      </c>
    </row>
    <row r="1136" spans="1:12" x14ac:dyDescent="0.3">
      <c r="A1136" t="s">
        <v>8221</v>
      </c>
      <c r="C1136" t="str">
        <f>VLOOKUP(KickStarterData!F1136,$A$1:$D$4115,1,FALSE)</f>
        <v>failed</v>
      </c>
      <c r="D1136">
        <v>1</v>
      </c>
      <c r="K1136" t="s">
        <v>8219</v>
      </c>
      <c r="L1136">
        <v>22</v>
      </c>
    </row>
    <row r="1137" spans="1:12" x14ac:dyDescent="0.3">
      <c r="A1137" t="s">
        <v>8221</v>
      </c>
      <c r="C1137" t="str">
        <f>VLOOKUP(KickStarterData!F1137,$A$1:$D$4115,1,FALSE)</f>
        <v>failed</v>
      </c>
      <c r="D1137">
        <v>1</v>
      </c>
      <c r="K1137" t="s">
        <v>8219</v>
      </c>
      <c r="L1137">
        <v>64</v>
      </c>
    </row>
    <row r="1138" spans="1:12" x14ac:dyDescent="0.3">
      <c r="A1138" t="s">
        <v>8221</v>
      </c>
      <c r="C1138" t="str">
        <f>VLOOKUP(KickStarterData!F1138,$A$1:$D$4115,1,FALSE)</f>
        <v>failed</v>
      </c>
      <c r="D1138">
        <v>6</v>
      </c>
      <c r="K1138" t="s">
        <v>8219</v>
      </c>
      <c r="L1138">
        <v>23</v>
      </c>
    </row>
    <row r="1139" spans="1:12" x14ac:dyDescent="0.3">
      <c r="A1139" t="s">
        <v>8221</v>
      </c>
      <c r="C1139" t="str">
        <f>VLOOKUP(KickStarterData!F1139,$A$1:$D$4115,1,FALSE)</f>
        <v>failed</v>
      </c>
      <c r="D1139">
        <v>39</v>
      </c>
      <c r="K1139" t="s">
        <v>8219</v>
      </c>
      <c r="L1139">
        <v>238</v>
      </c>
    </row>
    <row r="1140" spans="1:12" x14ac:dyDescent="0.3">
      <c r="A1140" t="s">
        <v>8221</v>
      </c>
      <c r="C1140" t="str">
        <f>VLOOKUP(KickStarterData!F1140,$A$1:$D$4115,1,FALSE)</f>
        <v>failed</v>
      </c>
      <c r="D1140">
        <v>4</v>
      </c>
      <c r="K1140" t="s">
        <v>8219</v>
      </c>
      <c r="L1140">
        <v>33</v>
      </c>
    </row>
    <row r="1141" spans="1:12" x14ac:dyDescent="0.3">
      <c r="A1141" t="s">
        <v>8221</v>
      </c>
      <c r="C1141" t="str">
        <f>VLOOKUP(KickStarterData!F1141,$A$1:$D$4115,1,FALSE)</f>
        <v>failed</v>
      </c>
      <c r="D1141">
        <v>1</v>
      </c>
      <c r="K1141" t="s">
        <v>8219</v>
      </c>
      <c r="L1141">
        <v>32</v>
      </c>
    </row>
    <row r="1142" spans="1:12" x14ac:dyDescent="0.3">
      <c r="A1142" t="s">
        <v>8221</v>
      </c>
      <c r="C1142" t="str">
        <f>VLOOKUP(KickStarterData!F1142,$A$1:$D$4115,1,FALSE)</f>
        <v>failed</v>
      </c>
      <c r="D1142">
        <v>0</v>
      </c>
      <c r="K1142" t="s">
        <v>8219</v>
      </c>
      <c r="L1142">
        <v>24</v>
      </c>
    </row>
    <row r="1143" spans="1:12" x14ac:dyDescent="0.3">
      <c r="A1143" t="s">
        <v>8221</v>
      </c>
      <c r="C1143" t="str">
        <f>VLOOKUP(KickStarterData!F1143,$A$1:$D$4115,1,FALSE)</f>
        <v>failed</v>
      </c>
      <c r="D1143">
        <v>0</v>
      </c>
      <c r="K1143" t="s">
        <v>8219</v>
      </c>
      <c r="L1143">
        <v>29</v>
      </c>
    </row>
    <row r="1144" spans="1:12" x14ac:dyDescent="0.3">
      <c r="A1144" t="s">
        <v>8221</v>
      </c>
      <c r="C1144" t="str">
        <f>VLOOKUP(KickStarterData!F1144,$A$1:$D$4115,1,FALSE)</f>
        <v>failed</v>
      </c>
      <c r="D1144">
        <v>0</v>
      </c>
      <c r="K1144" t="s">
        <v>8219</v>
      </c>
      <c r="L1144">
        <v>50</v>
      </c>
    </row>
    <row r="1145" spans="1:12" x14ac:dyDescent="0.3">
      <c r="A1145" t="s">
        <v>8221</v>
      </c>
      <c r="C1145" t="str">
        <f>VLOOKUP(KickStarterData!F1145,$A$1:$D$4115,1,FALSE)</f>
        <v>failed</v>
      </c>
      <c r="D1145">
        <v>8</v>
      </c>
      <c r="K1145" t="s">
        <v>8219</v>
      </c>
      <c r="L1145">
        <v>108</v>
      </c>
    </row>
    <row r="1146" spans="1:12" x14ac:dyDescent="0.3">
      <c r="A1146" t="s">
        <v>8221</v>
      </c>
      <c r="C1146" t="str">
        <f>VLOOKUP(KickStarterData!F1146,$A$1:$D$4115,1,FALSE)</f>
        <v>failed</v>
      </c>
      <c r="D1146">
        <v>0</v>
      </c>
      <c r="K1146" t="s">
        <v>8220</v>
      </c>
      <c r="L1146">
        <v>104</v>
      </c>
    </row>
    <row r="1147" spans="1:12" x14ac:dyDescent="0.3">
      <c r="A1147" t="s">
        <v>8221</v>
      </c>
      <c r="C1147" t="str">
        <f>VLOOKUP(KickStarterData!F1147,$A$1:$D$4115,1,FALSE)</f>
        <v>failed</v>
      </c>
      <c r="D1147">
        <v>1</v>
      </c>
      <c r="K1147" t="s">
        <v>8220</v>
      </c>
      <c r="L1147">
        <v>86</v>
      </c>
    </row>
    <row r="1148" spans="1:12" x14ac:dyDescent="0.3">
      <c r="A1148" t="s">
        <v>8221</v>
      </c>
      <c r="C1148" t="str">
        <f>VLOOKUP(KickStarterData!F1148,$A$1:$D$4115,1,FALSE)</f>
        <v>failed</v>
      </c>
      <c r="D1148">
        <v>12</v>
      </c>
      <c r="K1148" t="s">
        <v>8220</v>
      </c>
      <c r="L1148">
        <v>356</v>
      </c>
    </row>
    <row r="1149" spans="1:12" x14ac:dyDescent="0.3">
      <c r="A1149" t="s">
        <v>8221</v>
      </c>
      <c r="C1149" t="str">
        <f>VLOOKUP(KickStarterData!F1149,$A$1:$D$4115,1,FALSE)</f>
        <v>failed</v>
      </c>
      <c r="D1149">
        <v>0</v>
      </c>
      <c r="K1149" t="s">
        <v>8220</v>
      </c>
      <c r="L1149">
        <v>45</v>
      </c>
    </row>
    <row r="1150" spans="1:12" x14ac:dyDescent="0.3">
      <c r="A1150" t="s">
        <v>8221</v>
      </c>
      <c r="C1150" t="str">
        <f>VLOOKUP(KickStarterData!F1150,$A$1:$D$4115,1,FALSE)</f>
        <v>failed</v>
      </c>
      <c r="D1150">
        <v>3</v>
      </c>
      <c r="K1150" t="s">
        <v>8220</v>
      </c>
      <c r="L1150">
        <v>38</v>
      </c>
    </row>
    <row r="1151" spans="1:12" x14ac:dyDescent="0.3">
      <c r="A1151" t="s">
        <v>8221</v>
      </c>
      <c r="C1151" t="str">
        <f>VLOOKUP(KickStarterData!F1151,$A$1:$D$4115,1,FALSE)</f>
        <v>failed</v>
      </c>
      <c r="D1151">
        <v>2</v>
      </c>
      <c r="K1151" t="s">
        <v>8220</v>
      </c>
      <c r="L1151">
        <v>35</v>
      </c>
    </row>
    <row r="1152" spans="1:12" x14ac:dyDescent="0.3">
      <c r="A1152" t="s">
        <v>8221</v>
      </c>
      <c r="C1152" t="str">
        <f>VLOOKUP(KickStarterData!F1152,$A$1:$D$4115,1,FALSE)</f>
        <v>failed</v>
      </c>
      <c r="D1152">
        <v>6</v>
      </c>
      <c r="K1152" t="s">
        <v>8220</v>
      </c>
      <c r="L1152">
        <v>24</v>
      </c>
    </row>
    <row r="1153" spans="1:12" x14ac:dyDescent="0.3">
      <c r="A1153" t="s">
        <v>8221</v>
      </c>
      <c r="C1153" t="str">
        <f>VLOOKUP(KickStarterData!F1153,$A$1:$D$4115,1,FALSE)</f>
        <v>failed</v>
      </c>
      <c r="D1153">
        <v>0</v>
      </c>
      <c r="K1153" t="s">
        <v>8220</v>
      </c>
      <c r="L1153">
        <v>100</v>
      </c>
    </row>
    <row r="1154" spans="1:12" x14ac:dyDescent="0.3">
      <c r="A1154" t="s">
        <v>8221</v>
      </c>
      <c r="C1154" t="str">
        <f>VLOOKUP(KickStarterData!F1154,$A$1:$D$4115,1,FALSE)</f>
        <v>failed</v>
      </c>
      <c r="D1154">
        <v>15</v>
      </c>
      <c r="K1154" t="s">
        <v>8220</v>
      </c>
      <c r="L1154">
        <v>1</v>
      </c>
    </row>
    <row r="1155" spans="1:12" x14ac:dyDescent="0.3">
      <c r="A1155" t="s">
        <v>8221</v>
      </c>
      <c r="C1155" t="str">
        <f>VLOOKUP(KickStarterData!F1155,$A$1:$D$4115,1,FALSE)</f>
        <v>failed</v>
      </c>
      <c r="D1155">
        <v>1</v>
      </c>
      <c r="K1155" t="s">
        <v>8220</v>
      </c>
      <c r="L1155">
        <v>122</v>
      </c>
    </row>
    <row r="1156" spans="1:12" x14ac:dyDescent="0.3">
      <c r="A1156" t="s">
        <v>8221</v>
      </c>
      <c r="C1156" t="str">
        <f>VLOOKUP(KickStarterData!F1156,$A$1:$D$4115,1,FALSE)</f>
        <v>failed</v>
      </c>
      <c r="D1156">
        <v>3</v>
      </c>
      <c r="K1156" t="s">
        <v>8220</v>
      </c>
      <c r="L1156">
        <v>11</v>
      </c>
    </row>
    <row r="1157" spans="1:12" x14ac:dyDescent="0.3">
      <c r="A1157" t="s">
        <v>8221</v>
      </c>
      <c r="C1157" t="str">
        <f>VLOOKUP(KickStarterData!F1157,$A$1:$D$4115,1,FALSE)</f>
        <v>failed</v>
      </c>
      <c r="D1157">
        <v>8</v>
      </c>
      <c r="K1157" t="s">
        <v>8220</v>
      </c>
      <c r="L1157">
        <v>248</v>
      </c>
    </row>
    <row r="1158" spans="1:12" x14ac:dyDescent="0.3">
      <c r="A1158" t="s">
        <v>8221</v>
      </c>
      <c r="C1158" t="str">
        <f>VLOOKUP(KickStarterData!F1158,$A$1:$D$4115,1,FALSE)</f>
        <v>failed</v>
      </c>
      <c r="D1158">
        <v>0</v>
      </c>
      <c r="K1158" t="s">
        <v>8220</v>
      </c>
      <c r="L1158">
        <v>1</v>
      </c>
    </row>
    <row r="1159" spans="1:12" x14ac:dyDescent="0.3">
      <c r="A1159" t="s">
        <v>8221</v>
      </c>
      <c r="C1159" t="str">
        <f>VLOOKUP(KickStarterData!F1159,$A$1:$D$4115,1,FALSE)</f>
        <v>failed</v>
      </c>
      <c r="D1159">
        <v>3</v>
      </c>
      <c r="K1159" t="s">
        <v>8220</v>
      </c>
      <c r="L1159">
        <v>19</v>
      </c>
    </row>
    <row r="1160" spans="1:12" x14ac:dyDescent="0.3">
      <c r="A1160" t="s">
        <v>8221</v>
      </c>
      <c r="C1160" t="str">
        <f>VLOOKUP(KickStarterData!F1160,$A$1:$D$4115,1,FALSE)</f>
        <v>failed</v>
      </c>
      <c r="D1160">
        <v>3</v>
      </c>
      <c r="K1160" t="s">
        <v>8220</v>
      </c>
      <c r="L1160">
        <v>135</v>
      </c>
    </row>
    <row r="1161" spans="1:12" x14ac:dyDescent="0.3">
      <c r="A1161" t="s">
        <v>8221</v>
      </c>
      <c r="C1161" t="str">
        <f>VLOOKUP(KickStarterData!F1161,$A$1:$D$4115,1,FALSE)</f>
        <v>failed</v>
      </c>
      <c r="D1161">
        <v>0</v>
      </c>
      <c r="K1161" t="s">
        <v>8220</v>
      </c>
      <c r="L1161">
        <v>9</v>
      </c>
    </row>
    <row r="1162" spans="1:12" x14ac:dyDescent="0.3">
      <c r="A1162" t="s">
        <v>8221</v>
      </c>
      <c r="C1162" t="str">
        <f>VLOOKUP(KickStarterData!F1162,$A$1:$D$4115,1,FALSE)</f>
        <v>failed</v>
      </c>
      <c r="D1162">
        <v>19</v>
      </c>
      <c r="K1162" t="s">
        <v>8220</v>
      </c>
      <c r="L1162">
        <v>3</v>
      </c>
    </row>
    <row r="1163" spans="1:12" x14ac:dyDescent="0.3">
      <c r="A1163" t="s">
        <v>8221</v>
      </c>
      <c r="C1163" t="str">
        <f>VLOOKUP(KickStarterData!F1163,$A$1:$D$4115,1,FALSE)</f>
        <v>failed</v>
      </c>
      <c r="D1163">
        <v>0</v>
      </c>
      <c r="K1163" t="s">
        <v>8220</v>
      </c>
      <c r="L1163">
        <v>7</v>
      </c>
    </row>
    <row r="1164" spans="1:12" x14ac:dyDescent="0.3">
      <c r="A1164" t="s">
        <v>8221</v>
      </c>
      <c r="C1164" t="str">
        <f>VLOOKUP(KickStarterData!F1164,$A$1:$D$4115,1,FALSE)</f>
        <v>failed</v>
      </c>
      <c r="D1164">
        <v>2</v>
      </c>
      <c r="K1164" t="s">
        <v>8220</v>
      </c>
      <c r="L1164">
        <v>4</v>
      </c>
    </row>
    <row r="1165" spans="1:12" x14ac:dyDescent="0.3">
      <c r="A1165" t="s">
        <v>8221</v>
      </c>
      <c r="C1165" t="str">
        <f>VLOOKUP(KickStarterData!F1165,$A$1:$D$4115,1,FALSE)</f>
        <v>failed</v>
      </c>
      <c r="D1165">
        <v>0</v>
      </c>
      <c r="K1165" t="s">
        <v>8220</v>
      </c>
      <c r="L1165">
        <v>44</v>
      </c>
    </row>
    <row r="1166" spans="1:12" x14ac:dyDescent="0.3">
      <c r="A1166" t="s">
        <v>8221</v>
      </c>
      <c r="C1166" t="str">
        <f>VLOOKUP(KickStarterData!F1166,$A$1:$D$4115,1,FALSE)</f>
        <v>failed</v>
      </c>
      <c r="D1166">
        <v>0</v>
      </c>
      <c r="K1166" t="s">
        <v>8220</v>
      </c>
      <c r="L1166">
        <v>90</v>
      </c>
    </row>
    <row r="1167" spans="1:12" x14ac:dyDescent="0.3">
      <c r="A1167" t="s">
        <v>8221</v>
      </c>
      <c r="C1167" t="str">
        <f>VLOOKUP(KickStarterData!F1167,$A$1:$D$4115,1,FALSE)</f>
        <v>failed</v>
      </c>
      <c r="D1167">
        <v>25</v>
      </c>
      <c r="K1167" t="s">
        <v>8220</v>
      </c>
      <c r="L1167">
        <v>8</v>
      </c>
    </row>
    <row r="1168" spans="1:12" x14ac:dyDescent="0.3">
      <c r="A1168" t="s">
        <v>8221</v>
      </c>
      <c r="C1168" t="str">
        <f>VLOOKUP(KickStarterData!F1168,$A$1:$D$4115,1,FALSE)</f>
        <v>failed</v>
      </c>
      <c r="D1168">
        <v>8</v>
      </c>
      <c r="K1168" t="s">
        <v>8220</v>
      </c>
      <c r="L1168">
        <v>11</v>
      </c>
    </row>
    <row r="1169" spans="1:12" x14ac:dyDescent="0.3">
      <c r="A1169" t="s">
        <v>8221</v>
      </c>
      <c r="C1169" t="str">
        <f>VLOOKUP(KickStarterData!F1169,$A$1:$D$4115,1,FALSE)</f>
        <v>failed</v>
      </c>
      <c r="D1169">
        <v>16</v>
      </c>
      <c r="K1169" t="s">
        <v>8220</v>
      </c>
      <c r="L1169">
        <v>41</v>
      </c>
    </row>
    <row r="1170" spans="1:12" x14ac:dyDescent="0.3">
      <c r="A1170" t="s">
        <v>8221</v>
      </c>
      <c r="C1170" t="str">
        <f>VLOOKUP(KickStarterData!F1170,$A$1:$D$4115,1,FALSE)</f>
        <v>failed</v>
      </c>
      <c r="D1170">
        <v>3</v>
      </c>
      <c r="K1170" t="s">
        <v>8220</v>
      </c>
      <c r="L1170">
        <v>15</v>
      </c>
    </row>
    <row r="1171" spans="1:12" x14ac:dyDescent="0.3">
      <c r="A1171" t="s">
        <v>8221</v>
      </c>
      <c r="C1171" t="str">
        <f>VLOOKUP(KickStarterData!F1171,$A$1:$D$4115,1,FALSE)</f>
        <v>failed</v>
      </c>
      <c r="D1171">
        <v>3</v>
      </c>
      <c r="K1171" t="s">
        <v>8220</v>
      </c>
      <c r="L1171">
        <v>9</v>
      </c>
    </row>
    <row r="1172" spans="1:12" x14ac:dyDescent="0.3">
      <c r="A1172" t="s">
        <v>8221</v>
      </c>
      <c r="C1172" t="str">
        <f>VLOOKUP(KickStarterData!F1172,$A$1:$D$4115,1,FALSE)</f>
        <v>failed</v>
      </c>
      <c r="D1172">
        <v>2</v>
      </c>
      <c r="K1172" t="s">
        <v>8220</v>
      </c>
      <c r="L1172">
        <v>50</v>
      </c>
    </row>
    <row r="1173" spans="1:12" x14ac:dyDescent="0.3">
      <c r="A1173" t="s">
        <v>8221</v>
      </c>
      <c r="C1173" t="str">
        <f>VLOOKUP(KickStarterData!F1173,$A$1:$D$4115,1,FALSE)</f>
        <v>failed</v>
      </c>
      <c r="D1173">
        <v>1</v>
      </c>
      <c r="K1173" t="s">
        <v>8220</v>
      </c>
      <c r="L1173">
        <v>34</v>
      </c>
    </row>
    <row r="1174" spans="1:12" x14ac:dyDescent="0.3">
      <c r="A1174" t="s">
        <v>8221</v>
      </c>
      <c r="C1174" t="str">
        <f>VLOOKUP(KickStarterData!F1174,$A$1:$D$4115,1,FALSE)</f>
        <v>failed</v>
      </c>
      <c r="D1174">
        <v>0</v>
      </c>
      <c r="K1174" t="s">
        <v>8220</v>
      </c>
      <c r="L1174">
        <v>0</v>
      </c>
    </row>
    <row r="1175" spans="1:12" x14ac:dyDescent="0.3">
      <c r="A1175" t="s">
        <v>8221</v>
      </c>
      <c r="C1175" t="str">
        <f>VLOOKUP(KickStarterData!F1175,$A$1:$D$4115,1,FALSE)</f>
        <v>failed</v>
      </c>
      <c r="D1175">
        <v>1</v>
      </c>
      <c r="K1175" t="s">
        <v>8220</v>
      </c>
      <c r="L1175">
        <v>0</v>
      </c>
    </row>
    <row r="1176" spans="1:12" x14ac:dyDescent="0.3">
      <c r="A1176" t="s">
        <v>8221</v>
      </c>
      <c r="C1176" t="str">
        <f>VLOOKUP(KickStarterData!F1176,$A$1:$D$4115,1,FALSE)</f>
        <v>failed</v>
      </c>
      <c r="D1176">
        <v>19</v>
      </c>
      <c r="K1176" t="s">
        <v>8220</v>
      </c>
      <c r="L1176">
        <v>276</v>
      </c>
    </row>
    <row r="1177" spans="1:12" x14ac:dyDescent="0.3">
      <c r="A1177" t="s">
        <v>8221</v>
      </c>
      <c r="C1177" t="str">
        <f>VLOOKUP(KickStarterData!F1177,$A$1:$D$4115,1,FALSE)</f>
        <v>failed</v>
      </c>
      <c r="D1177">
        <v>9</v>
      </c>
      <c r="K1177" t="s">
        <v>8220</v>
      </c>
      <c r="L1177">
        <v>16</v>
      </c>
    </row>
    <row r="1178" spans="1:12" x14ac:dyDescent="0.3">
      <c r="A1178" t="s">
        <v>8221</v>
      </c>
      <c r="C1178" t="str">
        <f>VLOOKUP(KickStarterData!F1178,$A$1:$D$4115,1,FALSE)</f>
        <v>failed</v>
      </c>
      <c r="D1178">
        <v>1</v>
      </c>
      <c r="K1178" t="s">
        <v>8220</v>
      </c>
      <c r="L1178">
        <v>224</v>
      </c>
    </row>
    <row r="1179" spans="1:12" x14ac:dyDescent="0.3">
      <c r="A1179" t="s">
        <v>8221</v>
      </c>
      <c r="C1179" t="str">
        <f>VLOOKUP(KickStarterData!F1179,$A$1:$D$4115,1,FALSE)</f>
        <v>failed</v>
      </c>
      <c r="D1179">
        <v>0</v>
      </c>
      <c r="K1179" t="s">
        <v>8220</v>
      </c>
      <c r="L1179">
        <v>140</v>
      </c>
    </row>
    <row r="1180" spans="1:12" x14ac:dyDescent="0.3">
      <c r="A1180" t="s">
        <v>8221</v>
      </c>
      <c r="C1180" t="str">
        <f>VLOOKUP(KickStarterData!F1180,$A$1:$D$4115,1,FALSE)</f>
        <v>failed</v>
      </c>
      <c r="D1180">
        <v>1</v>
      </c>
      <c r="K1180" t="s">
        <v>8220</v>
      </c>
      <c r="L1180">
        <v>15</v>
      </c>
    </row>
    <row r="1181" spans="1:12" x14ac:dyDescent="0.3">
      <c r="A1181" t="s">
        <v>8221</v>
      </c>
      <c r="C1181" t="str">
        <f>VLOOKUP(KickStarterData!F1181,$A$1:$D$4115,1,FALSE)</f>
        <v>failed</v>
      </c>
      <c r="D1181">
        <v>5</v>
      </c>
      <c r="K1181" t="s">
        <v>8220</v>
      </c>
      <c r="L1181">
        <v>37</v>
      </c>
    </row>
    <row r="1182" spans="1:12" x14ac:dyDescent="0.3">
      <c r="A1182" t="s">
        <v>8221</v>
      </c>
      <c r="C1182" t="str">
        <f>VLOOKUP(KickStarterData!F1182,$A$1:$D$4115,1,FALSE)</f>
        <v>failed</v>
      </c>
      <c r="D1182">
        <v>85</v>
      </c>
      <c r="K1182" t="s">
        <v>8220</v>
      </c>
      <c r="L1182">
        <v>0</v>
      </c>
    </row>
    <row r="1183" spans="1:12" x14ac:dyDescent="0.3">
      <c r="A1183" t="s">
        <v>8221</v>
      </c>
      <c r="C1183" t="str">
        <f>VLOOKUP(KickStarterData!F1183,$A$1:$D$4115,1,FALSE)</f>
        <v>failed</v>
      </c>
      <c r="D1183">
        <v>3</v>
      </c>
      <c r="K1183" t="s">
        <v>8220</v>
      </c>
      <c r="L1183">
        <v>46</v>
      </c>
    </row>
    <row r="1184" spans="1:12" x14ac:dyDescent="0.3">
      <c r="A1184" t="s">
        <v>8221</v>
      </c>
      <c r="C1184" t="str">
        <f>VLOOKUP(KickStarterData!F1184,$A$1:$D$4115,1,FALSE)</f>
        <v>failed</v>
      </c>
      <c r="D1184">
        <v>4</v>
      </c>
      <c r="K1184" t="s">
        <v>8220</v>
      </c>
      <c r="L1184">
        <v>1</v>
      </c>
    </row>
    <row r="1185" spans="1:12" x14ac:dyDescent="0.3">
      <c r="A1185" t="s">
        <v>8221</v>
      </c>
      <c r="C1185" t="str">
        <f>VLOOKUP(KickStarterData!F1185,$A$1:$D$4115,1,FALSE)</f>
        <v>failed</v>
      </c>
      <c r="D1185">
        <v>3</v>
      </c>
      <c r="K1185" t="s">
        <v>8220</v>
      </c>
      <c r="L1185">
        <v>323</v>
      </c>
    </row>
    <row r="1186" spans="1:12" x14ac:dyDescent="0.3">
      <c r="A1186" t="s">
        <v>8219</v>
      </c>
      <c r="C1186" t="str">
        <f>VLOOKUP(KickStarterData!F1186,$A$1:$D$4115,1,FALSE)</f>
        <v>successful</v>
      </c>
      <c r="D1186">
        <v>375</v>
      </c>
      <c r="K1186" t="s">
        <v>8219</v>
      </c>
      <c r="L1186">
        <v>139</v>
      </c>
    </row>
    <row r="1187" spans="1:12" x14ac:dyDescent="0.3">
      <c r="A1187" t="s">
        <v>8219</v>
      </c>
      <c r="C1187" t="str">
        <f>VLOOKUP(KickStarterData!F1187,$A$1:$D$4115,1,FALSE)</f>
        <v>successful</v>
      </c>
      <c r="D1187">
        <v>111</v>
      </c>
      <c r="K1187" t="s">
        <v>8219</v>
      </c>
      <c r="L1187">
        <v>7</v>
      </c>
    </row>
    <row r="1188" spans="1:12" x14ac:dyDescent="0.3">
      <c r="A1188" t="s">
        <v>8219</v>
      </c>
      <c r="C1188" t="str">
        <f>VLOOKUP(KickStarterData!F1188,$A$1:$D$4115,1,FALSE)</f>
        <v>successful</v>
      </c>
      <c r="D1188">
        <v>123</v>
      </c>
      <c r="K1188" t="s">
        <v>8219</v>
      </c>
      <c r="L1188">
        <v>149</v>
      </c>
    </row>
    <row r="1189" spans="1:12" x14ac:dyDescent="0.3">
      <c r="A1189" t="s">
        <v>8219</v>
      </c>
      <c r="C1189" t="str">
        <f>VLOOKUP(KickStarterData!F1189,$A$1:$D$4115,1,FALSE)</f>
        <v>successful</v>
      </c>
      <c r="D1189">
        <v>70</v>
      </c>
      <c r="K1189" t="s">
        <v>8219</v>
      </c>
      <c r="L1189">
        <v>31</v>
      </c>
    </row>
    <row r="1190" spans="1:12" x14ac:dyDescent="0.3">
      <c r="A1190" t="s">
        <v>8219</v>
      </c>
      <c r="C1190" t="str">
        <f>VLOOKUP(KickStarterData!F1190,$A$1:$D$4115,1,FALSE)</f>
        <v>successful</v>
      </c>
      <c r="D1190">
        <v>85</v>
      </c>
      <c r="K1190" t="s">
        <v>8219</v>
      </c>
      <c r="L1190">
        <v>26</v>
      </c>
    </row>
    <row r="1191" spans="1:12" x14ac:dyDescent="0.3">
      <c r="A1191" t="s">
        <v>8219</v>
      </c>
      <c r="C1191" t="str">
        <f>VLOOKUP(KickStarterData!F1191,$A$1:$D$4115,1,FALSE)</f>
        <v>successful</v>
      </c>
      <c r="D1191">
        <v>86</v>
      </c>
      <c r="K1191" t="s">
        <v>8219</v>
      </c>
      <c r="L1191">
        <v>172</v>
      </c>
    </row>
    <row r="1192" spans="1:12" x14ac:dyDescent="0.3">
      <c r="A1192" t="s">
        <v>8219</v>
      </c>
      <c r="C1192" t="str">
        <f>VLOOKUP(KickStarterData!F1192,$A$1:$D$4115,1,FALSE)</f>
        <v>successful</v>
      </c>
      <c r="D1192">
        <v>13</v>
      </c>
      <c r="K1192" t="s">
        <v>8219</v>
      </c>
      <c r="L1192">
        <v>78</v>
      </c>
    </row>
    <row r="1193" spans="1:12" x14ac:dyDescent="0.3">
      <c r="A1193" t="s">
        <v>8219</v>
      </c>
      <c r="C1193" t="str">
        <f>VLOOKUP(KickStarterData!F1193,$A$1:$D$4115,1,FALSE)</f>
        <v>successful</v>
      </c>
      <c r="D1193">
        <v>33</v>
      </c>
      <c r="K1193" t="s">
        <v>8219</v>
      </c>
      <c r="L1193">
        <v>120</v>
      </c>
    </row>
    <row r="1194" spans="1:12" x14ac:dyDescent="0.3">
      <c r="A1194" t="s">
        <v>8219</v>
      </c>
      <c r="C1194" t="str">
        <f>VLOOKUP(KickStarterData!F1194,$A$1:$D$4115,1,FALSE)</f>
        <v>successful</v>
      </c>
      <c r="D1194">
        <v>15</v>
      </c>
      <c r="K1194" t="s">
        <v>8219</v>
      </c>
      <c r="L1194">
        <v>227</v>
      </c>
    </row>
    <row r="1195" spans="1:12" x14ac:dyDescent="0.3">
      <c r="A1195" t="s">
        <v>8219</v>
      </c>
      <c r="C1195" t="str">
        <f>VLOOKUP(KickStarterData!F1195,$A$1:$D$4115,1,FALSE)</f>
        <v>successful</v>
      </c>
      <c r="D1195">
        <v>273</v>
      </c>
      <c r="K1195" t="s">
        <v>8219</v>
      </c>
      <c r="L1195">
        <v>42</v>
      </c>
    </row>
    <row r="1196" spans="1:12" x14ac:dyDescent="0.3">
      <c r="A1196" t="s">
        <v>8219</v>
      </c>
      <c r="C1196" t="str">
        <f>VLOOKUP(KickStarterData!F1196,$A$1:$D$4115,1,FALSE)</f>
        <v>successful</v>
      </c>
      <c r="D1196">
        <v>714</v>
      </c>
      <c r="K1196" t="s">
        <v>8219</v>
      </c>
      <c r="L1196">
        <v>64</v>
      </c>
    </row>
    <row r="1197" spans="1:12" x14ac:dyDescent="0.3">
      <c r="A1197" t="s">
        <v>8219</v>
      </c>
      <c r="C1197" t="str">
        <f>VLOOKUP(KickStarterData!F1197,$A$1:$D$4115,1,FALSE)</f>
        <v>successful</v>
      </c>
      <c r="D1197">
        <v>170</v>
      </c>
      <c r="K1197" t="s">
        <v>8219</v>
      </c>
      <c r="L1197">
        <v>121</v>
      </c>
    </row>
    <row r="1198" spans="1:12" x14ac:dyDescent="0.3">
      <c r="A1198" t="s">
        <v>8219</v>
      </c>
      <c r="C1198" t="str">
        <f>VLOOKUP(KickStarterData!F1198,$A$1:$D$4115,1,FALSE)</f>
        <v>successful</v>
      </c>
      <c r="D1198">
        <v>512</v>
      </c>
      <c r="K1198" t="s">
        <v>8219</v>
      </c>
      <c r="L1198">
        <v>87</v>
      </c>
    </row>
    <row r="1199" spans="1:12" x14ac:dyDescent="0.3">
      <c r="A1199" t="s">
        <v>8219</v>
      </c>
      <c r="C1199" t="str">
        <f>VLOOKUP(KickStarterData!F1199,$A$1:$D$4115,1,FALSE)</f>
        <v>successful</v>
      </c>
      <c r="D1199">
        <v>314</v>
      </c>
      <c r="K1199" t="s">
        <v>8219</v>
      </c>
      <c r="L1199">
        <v>65</v>
      </c>
    </row>
    <row r="1200" spans="1:12" x14ac:dyDescent="0.3">
      <c r="A1200" t="s">
        <v>8219</v>
      </c>
      <c r="C1200" t="str">
        <f>VLOOKUP(KickStarterData!F1200,$A$1:$D$4115,1,FALSE)</f>
        <v>successful</v>
      </c>
      <c r="D1200">
        <v>167</v>
      </c>
      <c r="K1200" t="s">
        <v>8219</v>
      </c>
      <c r="L1200">
        <v>49</v>
      </c>
    </row>
    <row r="1201" spans="1:12" x14ac:dyDescent="0.3">
      <c r="A1201" t="s">
        <v>8219</v>
      </c>
      <c r="C1201" t="str">
        <f>VLOOKUP(KickStarterData!F1201,$A$1:$D$4115,1,FALSE)</f>
        <v>successful</v>
      </c>
      <c r="D1201">
        <v>9</v>
      </c>
      <c r="K1201" t="s">
        <v>8219</v>
      </c>
      <c r="L1201">
        <v>19</v>
      </c>
    </row>
    <row r="1202" spans="1:12" x14ac:dyDescent="0.3">
      <c r="A1202" t="s">
        <v>8219</v>
      </c>
      <c r="C1202" t="str">
        <f>VLOOKUP(KickStarterData!F1202,$A$1:$D$4115,1,FALSE)</f>
        <v>successful</v>
      </c>
      <c r="D1202">
        <v>103</v>
      </c>
      <c r="K1202" t="s">
        <v>8219</v>
      </c>
      <c r="L1202">
        <v>81</v>
      </c>
    </row>
    <row r="1203" spans="1:12" x14ac:dyDescent="0.3">
      <c r="A1203" t="s">
        <v>8219</v>
      </c>
      <c r="C1203" t="str">
        <f>VLOOKUP(KickStarterData!F1203,$A$1:$D$4115,1,FALSE)</f>
        <v>successful</v>
      </c>
      <c r="D1203">
        <v>111</v>
      </c>
      <c r="K1203" t="s">
        <v>8219</v>
      </c>
      <c r="L1203">
        <v>264</v>
      </c>
    </row>
    <row r="1204" spans="1:12" x14ac:dyDescent="0.3">
      <c r="A1204" t="s">
        <v>8219</v>
      </c>
      <c r="C1204" t="str">
        <f>VLOOKUP(KickStarterData!F1204,$A$1:$D$4115,1,FALSE)</f>
        <v>successful</v>
      </c>
      <c r="D1204">
        <v>271</v>
      </c>
      <c r="K1204" t="s">
        <v>8219</v>
      </c>
      <c r="L1204">
        <v>25</v>
      </c>
    </row>
    <row r="1205" spans="1:12" x14ac:dyDescent="0.3">
      <c r="A1205" t="s">
        <v>8219</v>
      </c>
      <c r="C1205" t="str">
        <f>VLOOKUP(KickStarterData!F1205,$A$1:$D$4115,1,FALSE)</f>
        <v>successful</v>
      </c>
      <c r="D1205">
        <v>101</v>
      </c>
      <c r="K1205" t="s">
        <v>8219</v>
      </c>
      <c r="L1205">
        <v>5</v>
      </c>
    </row>
    <row r="1206" spans="1:12" x14ac:dyDescent="0.3">
      <c r="A1206" t="s">
        <v>8219</v>
      </c>
      <c r="C1206" t="str">
        <f>VLOOKUP(KickStarterData!F1206,$A$1:$D$4115,1,FALSE)</f>
        <v>successful</v>
      </c>
      <c r="D1206">
        <v>57</v>
      </c>
      <c r="K1206" t="s">
        <v>8219</v>
      </c>
      <c r="L1206">
        <v>144</v>
      </c>
    </row>
    <row r="1207" spans="1:12" x14ac:dyDescent="0.3">
      <c r="A1207" t="s">
        <v>8219</v>
      </c>
      <c r="C1207" t="str">
        <f>VLOOKUP(KickStarterData!F1207,$A$1:$D$4115,1,FALSE)</f>
        <v>successful</v>
      </c>
      <c r="D1207">
        <v>62</v>
      </c>
      <c r="K1207" t="s">
        <v>8219</v>
      </c>
      <c r="L1207">
        <v>92</v>
      </c>
    </row>
    <row r="1208" spans="1:12" x14ac:dyDescent="0.3">
      <c r="A1208" t="s">
        <v>8219</v>
      </c>
      <c r="C1208" t="str">
        <f>VLOOKUP(KickStarterData!F1208,$A$1:$D$4115,1,FALSE)</f>
        <v>successful</v>
      </c>
      <c r="D1208">
        <v>32</v>
      </c>
      <c r="K1208" t="s">
        <v>8219</v>
      </c>
      <c r="L1208">
        <v>147</v>
      </c>
    </row>
    <row r="1209" spans="1:12" x14ac:dyDescent="0.3">
      <c r="A1209" t="s">
        <v>8219</v>
      </c>
      <c r="C1209" t="str">
        <f>VLOOKUP(KickStarterData!F1209,$A$1:$D$4115,1,FALSE)</f>
        <v>successful</v>
      </c>
      <c r="D1209">
        <v>141</v>
      </c>
      <c r="K1209" t="s">
        <v>8219</v>
      </c>
      <c r="L1209">
        <v>90</v>
      </c>
    </row>
    <row r="1210" spans="1:12" x14ac:dyDescent="0.3">
      <c r="A1210" t="s">
        <v>8219</v>
      </c>
      <c r="C1210" t="str">
        <f>VLOOKUP(KickStarterData!F1210,$A$1:$D$4115,1,FALSE)</f>
        <v>successful</v>
      </c>
      <c r="D1210">
        <v>75</v>
      </c>
      <c r="K1210" t="s">
        <v>8219</v>
      </c>
      <c r="L1210">
        <v>87</v>
      </c>
    </row>
    <row r="1211" spans="1:12" x14ac:dyDescent="0.3">
      <c r="A1211" t="s">
        <v>8219</v>
      </c>
      <c r="C1211" t="str">
        <f>VLOOKUP(KickStarterData!F1211,$A$1:$D$4115,1,FALSE)</f>
        <v>successful</v>
      </c>
      <c r="D1211">
        <v>46</v>
      </c>
      <c r="K1211" t="s">
        <v>8219</v>
      </c>
      <c r="L1211">
        <v>406</v>
      </c>
    </row>
    <row r="1212" spans="1:12" x14ac:dyDescent="0.3">
      <c r="A1212" t="s">
        <v>8219</v>
      </c>
      <c r="C1212" t="str">
        <f>VLOOKUP(KickStarterData!F1212,$A$1:$D$4115,1,FALSE)</f>
        <v>successful</v>
      </c>
      <c r="D1212">
        <v>103</v>
      </c>
      <c r="K1212" t="s">
        <v>8219</v>
      </c>
      <c r="L1212">
        <v>20</v>
      </c>
    </row>
    <row r="1213" spans="1:12" x14ac:dyDescent="0.3">
      <c r="A1213" t="s">
        <v>8219</v>
      </c>
      <c r="C1213" t="str">
        <f>VLOOKUP(KickStarterData!F1213,$A$1:$D$4115,1,FALSE)</f>
        <v>successful</v>
      </c>
      <c r="D1213">
        <v>6</v>
      </c>
      <c r="K1213" t="s">
        <v>8219</v>
      </c>
      <c r="L1213">
        <v>70</v>
      </c>
    </row>
    <row r="1214" spans="1:12" x14ac:dyDescent="0.3">
      <c r="A1214" t="s">
        <v>8219</v>
      </c>
      <c r="C1214" t="str">
        <f>VLOOKUP(KickStarterData!F1214,$A$1:$D$4115,1,FALSE)</f>
        <v>successful</v>
      </c>
      <c r="D1214">
        <v>83</v>
      </c>
      <c r="K1214" t="s">
        <v>8219</v>
      </c>
      <c r="L1214">
        <v>16</v>
      </c>
    </row>
    <row r="1215" spans="1:12" x14ac:dyDescent="0.3">
      <c r="A1215" t="s">
        <v>8219</v>
      </c>
      <c r="C1215" t="str">
        <f>VLOOKUP(KickStarterData!F1215,$A$1:$D$4115,1,FALSE)</f>
        <v>successful</v>
      </c>
      <c r="D1215">
        <v>108</v>
      </c>
      <c r="K1215" t="s">
        <v>8219</v>
      </c>
      <c r="L1215">
        <v>52</v>
      </c>
    </row>
    <row r="1216" spans="1:12" x14ac:dyDescent="0.3">
      <c r="A1216" t="s">
        <v>8219</v>
      </c>
      <c r="C1216" t="str">
        <f>VLOOKUP(KickStarterData!F1216,$A$1:$D$4115,1,FALSE)</f>
        <v>successful</v>
      </c>
      <c r="D1216">
        <v>25</v>
      </c>
      <c r="K1216" t="s">
        <v>8219</v>
      </c>
      <c r="L1216">
        <v>66</v>
      </c>
    </row>
    <row r="1217" spans="1:12" x14ac:dyDescent="0.3">
      <c r="A1217" t="s">
        <v>8219</v>
      </c>
      <c r="C1217" t="str">
        <f>VLOOKUP(KickStarterData!F1217,$A$1:$D$4115,1,FALSE)</f>
        <v>successful</v>
      </c>
      <c r="D1217">
        <v>549</v>
      </c>
      <c r="K1217" t="s">
        <v>8219</v>
      </c>
      <c r="L1217">
        <v>109</v>
      </c>
    </row>
    <row r="1218" spans="1:12" x14ac:dyDescent="0.3">
      <c r="A1218" t="s">
        <v>8219</v>
      </c>
      <c r="C1218" t="str">
        <f>VLOOKUP(KickStarterData!F1218,$A$1:$D$4115,1,FALSE)</f>
        <v>successful</v>
      </c>
      <c r="D1218">
        <v>222</v>
      </c>
      <c r="K1218" t="s">
        <v>8219</v>
      </c>
      <c r="L1218">
        <v>168</v>
      </c>
    </row>
    <row r="1219" spans="1:12" x14ac:dyDescent="0.3">
      <c r="A1219" t="s">
        <v>8219</v>
      </c>
      <c r="C1219" t="str">
        <f>VLOOKUP(KickStarterData!F1219,$A$1:$D$4115,1,FALSE)</f>
        <v>successful</v>
      </c>
      <c r="D1219">
        <v>183</v>
      </c>
      <c r="K1219" t="s">
        <v>8219</v>
      </c>
      <c r="L1219">
        <v>31</v>
      </c>
    </row>
    <row r="1220" spans="1:12" x14ac:dyDescent="0.3">
      <c r="A1220" t="s">
        <v>8219</v>
      </c>
      <c r="C1220" t="str">
        <f>VLOOKUP(KickStarterData!F1220,$A$1:$D$4115,1,FALSE)</f>
        <v>successful</v>
      </c>
      <c r="D1220">
        <v>89</v>
      </c>
      <c r="K1220" t="s">
        <v>8219</v>
      </c>
      <c r="L1220">
        <v>133</v>
      </c>
    </row>
    <row r="1221" spans="1:12" x14ac:dyDescent="0.3">
      <c r="A1221" t="s">
        <v>8219</v>
      </c>
      <c r="C1221" t="str">
        <f>VLOOKUP(KickStarterData!F1221,$A$1:$D$4115,1,FALSE)</f>
        <v>successful</v>
      </c>
      <c r="D1221">
        <v>253</v>
      </c>
      <c r="K1221" t="s">
        <v>8219</v>
      </c>
      <c r="L1221">
        <v>151</v>
      </c>
    </row>
    <row r="1222" spans="1:12" x14ac:dyDescent="0.3">
      <c r="A1222" t="s">
        <v>8219</v>
      </c>
      <c r="C1222" t="str">
        <f>VLOOKUP(KickStarterData!F1222,$A$1:$D$4115,1,FALSE)</f>
        <v>successful</v>
      </c>
      <c r="D1222">
        <v>140</v>
      </c>
      <c r="K1222" t="s">
        <v>8219</v>
      </c>
      <c r="L1222">
        <v>5</v>
      </c>
    </row>
    <row r="1223" spans="1:12" x14ac:dyDescent="0.3">
      <c r="A1223" t="s">
        <v>8219</v>
      </c>
      <c r="C1223" t="str">
        <f>VLOOKUP(KickStarterData!F1223,$A$1:$D$4115,1,FALSE)</f>
        <v>successful</v>
      </c>
      <c r="D1223">
        <v>103</v>
      </c>
      <c r="K1223" t="s">
        <v>8219</v>
      </c>
      <c r="L1223">
        <v>73</v>
      </c>
    </row>
    <row r="1224" spans="1:12" x14ac:dyDescent="0.3">
      <c r="A1224" t="s">
        <v>8219</v>
      </c>
      <c r="C1224" t="str">
        <f>VLOOKUP(KickStarterData!F1224,$A$1:$D$4115,1,FALSE)</f>
        <v>successful</v>
      </c>
      <c r="D1224">
        <v>138</v>
      </c>
      <c r="K1224" t="s">
        <v>8219</v>
      </c>
      <c r="L1224">
        <v>148</v>
      </c>
    </row>
    <row r="1225" spans="1:12" x14ac:dyDescent="0.3">
      <c r="A1225" t="s">
        <v>8219</v>
      </c>
      <c r="C1225" t="str">
        <f>VLOOKUP(KickStarterData!F1225,$A$1:$D$4115,1,FALSE)</f>
        <v>successful</v>
      </c>
      <c r="D1225">
        <v>191</v>
      </c>
      <c r="K1225" t="s">
        <v>8219</v>
      </c>
      <c r="L1225">
        <v>93</v>
      </c>
    </row>
    <row r="1226" spans="1:12" x14ac:dyDescent="0.3">
      <c r="A1226" t="s">
        <v>8220</v>
      </c>
      <c r="C1226" t="str">
        <f>VLOOKUP(KickStarterData!F1226,$A$1:$D$4115,1,FALSE)</f>
        <v>canceled</v>
      </c>
      <c r="D1226">
        <v>18</v>
      </c>
      <c r="K1226" t="s">
        <v>8219</v>
      </c>
      <c r="L1226">
        <v>63</v>
      </c>
    </row>
    <row r="1227" spans="1:12" x14ac:dyDescent="0.3">
      <c r="A1227" t="s">
        <v>8220</v>
      </c>
      <c r="C1227" t="str">
        <f>VLOOKUP(KickStarterData!F1227,$A$1:$D$4115,1,FALSE)</f>
        <v>canceled</v>
      </c>
      <c r="D1227">
        <v>3</v>
      </c>
      <c r="K1227" t="s">
        <v>8219</v>
      </c>
      <c r="L1227">
        <v>134</v>
      </c>
    </row>
    <row r="1228" spans="1:12" x14ac:dyDescent="0.3">
      <c r="A1228" t="s">
        <v>8220</v>
      </c>
      <c r="C1228" t="str">
        <f>VLOOKUP(KickStarterData!F1228,$A$1:$D$4115,1,FALSE)</f>
        <v>canceled</v>
      </c>
      <c r="D1228">
        <v>40</v>
      </c>
      <c r="K1228" t="s">
        <v>8219</v>
      </c>
      <c r="L1228">
        <v>14</v>
      </c>
    </row>
    <row r="1229" spans="1:12" x14ac:dyDescent="0.3">
      <c r="A1229" t="s">
        <v>8220</v>
      </c>
      <c r="C1229" t="str">
        <f>VLOOKUP(KickStarterData!F1229,$A$1:$D$4115,1,FALSE)</f>
        <v>canceled</v>
      </c>
      <c r="D1229">
        <v>0</v>
      </c>
      <c r="K1229" t="s">
        <v>8219</v>
      </c>
      <c r="L1229">
        <v>78</v>
      </c>
    </row>
    <row r="1230" spans="1:12" x14ac:dyDescent="0.3">
      <c r="A1230" t="s">
        <v>8220</v>
      </c>
      <c r="C1230" t="str">
        <f>VLOOKUP(KickStarterData!F1230,$A$1:$D$4115,1,FALSE)</f>
        <v>canceled</v>
      </c>
      <c r="D1230">
        <v>24</v>
      </c>
      <c r="K1230" t="s">
        <v>8219</v>
      </c>
      <c r="L1230">
        <v>112</v>
      </c>
    </row>
    <row r="1231" spans="1:12" x14ac:dyDescent="0.3">
      <c r="A1231" t="s">
        <v>8220</v>
      </c>
      <c r="C1231" t="str">
        <f>VLOOKUP(KickStarterData!F1231,$A$1:$D$4115,1,FALSE)</f>
        <v>canceled</v>
      </c>
      <c r="D1231">
        <v>1</v>
      </c>
      <c r="K1231" t="s">
        <v>8219</v>
      </c>
      <c r="L1231">
        <v>34</v>
      </c>
    </row>
    <row r="1232" spans="1:12" x14ac:dyDescent="0.3">
      <c r="A1232" t="s">
        <v>8220</v>
      </c>
      <c r="C1232" t="str">
        <f>VLOOKUP(KickStarterData!F1232,$A$1:$D$4115,1,FALSE)</f>
        <v>canceled</v>
      </c>
      <c r="D1232">
        <v>0</v>
      </c>
      <c r="K1232" t="s">
        <v>8219</v>
      </c>
      <c r="L1232">
        <v>19</v>
      </c>
    </row>
    <row r="1233" spans="1:12" x14ac:dyDescent="0.3">
      <c r="A1233" t="s">
        <v>8220</v>
      </c>
      <c r="C1233" t="str">
        <f>VLOOKUP(KickStarterData!F1233,$A$1:$D$4115,1,FALSE)</f>
        <v>canceled</v>
      </c>
      <c r="D1233">
        <v>0</v>
      </c>
      <c r="K1233" t="s">
        <v>8219</v>
      </c>
      <c r="L1233">
        <v>13</v>
      </c>
    </row>
    <row r="1234" spans="1:12" x14ac:dyDescent="0.3">
      <c r="A1234" t="s">
        <v>8220</v>
      </c>
      <c r="C1234" t="str">
        <f>VLOOKUP(KickStarterData!F1234,$A$1:$D$4115,1,FALSE)</f>
        <v>canceled</v>
      </c>
      <c r="D1234">
        <v>1</v>
      </c>
      <c r="K1234" t="s">
        <v>8219</v>
      </c>
      <c r="L1234">
        <v>104</v>
      </c>
    </row>
    <row r="1235" spans="1:12" x14ac:dyDescent="0.3">
      <c r="A1235" t="s">
        <v>8220</v>
      </c>
      <c r="C1235" t="str">
        <f>VLOOKUP(KickStarterData!F1235,$A$1:$D$4115,1,FALSE)</f>
        <v>canceled</v>
      </c>
      <c r="D1235">
        <v>6</v>
      </c>
      <c r="K1235" t="s">
        <v>8219</v>
      </c>
      <c r="L1235">
        <v>52</v>
      </c>
    </row>
    <row r="1236" spans="1:12" x14ac:dyDescent="0.3">
      <c r="A1236" t="s">
        <v>8220</v>
      </c>
      <c r="C1236" t="str">
        <f>VLOOKUP(KickStarterData!F1236,$A$1:$D$4115,1,FALSE)</f>
        <v>canceled</v>
      </c>
      <c r="D1236">
        <v>0</v>
      </c>
      <c r="K1236" t="s">
        <v>8219</v>
      </c>
      <c r="L1236">
        <v>17</v>
      </c>
    </row>
    <row r="1237" spans="1:12" x14ac:dyDescent="0.3">
      <c r="A1237" t="s">
        <v>8220</v>
      </c>
      <c r="C1237" t="str">
        <f>VLOOKUP(KickStarterData!F1237,$A$1:$D$4115,1,FALSE)</f>
        <v>canceled</v>
      </c>
      <c r="D1237">
        <v>6</v>
      </c>
      <c r="K1237" t="s">
        <v>8219</v>
      </c>
      <c r="L1237">
        <v>82</v>
      </c>
    </row>
    <row r="1238" spans="1:12" x14ac:dyDescent="0.3">
      <c r="A1238" t="s">
        <v>8220</v>
      </c>
      <c r="C1238" t="str">
        <f>VLOOKUP(KickStarterData!F1238,$A$1:$D$4115,1,FALSE)</f>
        <v>canceled</v>
      </c>
      <c r="D1238">
        <v>0</v>
      </c>
      <c r="K1238" t="s">
        <v>8219</v>
      </c>
      <c r="L1238">
        <v>73</v>
      </c>
    </row>
    <row r="1239" spans="1:12" x14ac:dyDescent="0.3">
      <c r="A1239" t="s">
        <v>8220</v>
      </c>
      <c r="C1239" t="str">
        <f>VLOOKUP(KickStarterData!F1239,$A$1:$D$4115,1,FALSE)</f>
        <v>canceled</v>
      </c>
      <c r="D1239">
        <v>0</v>
      </c>
      <c r="K1239" t="s">
        <v>8219</v>
      </c>
      <c r="L1239">
        <v>158</v>
      </c>
    </row>
    <row r="1240" spans="1:12" x14ac:dyDescent="0.3">
      <c r="A1240" t="s">
        <v>8220</v>
      </c>
      <c r="C1240" t="str">
        <f>VLOOKUP(KickStarterData!F1240,$A$1:$D$4115,1,FALSE)</f>
        <v>canceled</v>
      </c>
      <c r="D1240">
        <v>3</v>
      </c>
      <c r="K1240" t="s">
        <v>8219</v>
      </c>
      <c r="L1240">
        <v>65</v>
      </c>
    </row>
    <row r="1241" spans="1:12" x14ac:dyDescent="0.3">
      <c r="A1241" t="s">
        <v>8220</v>
      </c>
      <c r="C1241" t="str">
        <f>VLOOKUP(KickStarterData!F1241,$A$1:$D$4115,1,FALSE)</f>
        <v>canceled</v>
      </c>
      <c r="D1241">
        <v>0</v>
      </c>
      <c r="K1241" t="s">
        <v>8219</v>
      </c>
      <c r="L1241">
        <v>184</v>
      </c>
    </row>
    <row r="1242" spans="1:12" x14ac:dyDescent="0.3">
      <c r="A1242" t="s">
        <v>8220</v>
      </c>
      <c r="C1242" t="str">
        <f>VLOOKUP(KickStarterData!F1242,$A$1:$D$4115,1,FALSE)</f>
        <v>canceled</v>
      </c>
      <c r="D1242">
        <v>8</v>
      </c>
      <c r="K1242" t="s">
        <v>8219</v>
      </c>
      <c r="L1242">
        <v>34</v>
      </c>
    </row>
    <row r="1243" spans="1:12" x14ac:dyDescent="0.3">
      <c r="A1243" t="s">
        <v>8220</v>
      </c>
      <c r="C1243" t="str">
        <f>VLOOKUP(KickStarterData!F1243,$A$1:$D$4115,1,FALSE)</f>
        <v>canceled</v>
      </c>
      <c r="D1243">
        <v>34</v>
      </c>
      <c r="K1243" t="s">
        <v>8219</v>
      </c>
      <c r="L1243">
        <v>240</v>
      </c>
    </row>
    <row r="1244" spans="1:12" x14ac:dyDescent="0.3">
      <c r="A1244" t="s">
        <v>8220</v>
      </c>
      <c r="C1244" t="str">
        <f>VLOOKUP(KickStarterData!F1244,$A$1:$D$4115,1,FALSE)</f>
        <v>canceled</v>
      </c>
      <c r="D1244">
        <v>1</v>
      </c>
      <c r="K1244" t="s">
        <v>8219</v>
      </c>
      <c r="L1244">
        <v>113</v>
      </c>
    </row>
    <row r="1245" spans="1:12" x14ac:dyDescent="0.3">
      <c r="A1245" t="s">
        <v>8220</v>
      </c>
      <c r="C1245" t="str">
        <f>VLOOKUP(KickStarterData!F1245,$A$1:$D$4115,1,FALSE)</f>
        <v>canceled</v>
      </c>
      <c r="D1245">
        <v>38</v>
      </c>
      <c r="K1245" t="s">
        <v>8219</v>
      </c>
      <c r="L1245">
        <v>66</v>
      </c>
    </row>
    <row r="1246" spans="1:12" x14ac:dyDescent="0.3">
      <c r="A1246" t="s">
        <v>8219</v>
      </c>
      <c r="C1246" t="str">
        <f>VLOOKUP(KickStarterData!F1246,$A$1:$D$4115,1,FALSE)</f>
        <v>successful</v>
      </c>
      <c r="D1246">
        <v>45</v>
      </c>
      <c r="K1246" t="s">
        <v>8221</v>
      </c>
      <c r="L1246">
        <v>5</v>
      </c>
    </row>
    <row r="1247" spans="1:12" x14ac:dyDescent="0.3">
      <c r="A1247" t="s">
        <v>8219</v>
      </c>
      <c r="C1247" t="str">
        <f>VLOOKUP(KickStarterData!F1247,$A$1:$D$4115,1,FALSE)</f>
        <v>successful</v>
      </c>
      <c r="D1247">
        <v>17</v>
      </c>
      <c r="K1247" t="s">
        <v>8221</v>
      </c>
      <c r="L1247">
        <v>17</v>
      </c>
    </row>
    <row r="1248" spans="1:12" x14ac:dyDescent="0.3">
      <c r="A1248" t="s">
        <v>8219</v>
      </c>
      <c r="C1248" t="str">
        <f>VLOOKUP(KickStarterData!F1248,$A$1:$D$4115,1,FALSE)</f>
        <v>successful</v>
      </c>
      <c r="D1248">
        <v>31</v>
      </c>
      <c r="K1248" t="s">
        <v>8221</v>
      </c>
      <c r="L1248">
        <v>3</v>
      </c>
    </row>
    <row r="1249" spans="1:12" x14ac:dyDescent="0.3">
      <c r="A1249" t="s">
        <v>8219</v>
      </c>
      <c r="C1249" t="str">
        <f>VLOOKUP(KickStarterData!F1249,$A$1:$D$4115,1,FALSE)</f>
        <v>successful</v>
      </c>
      <c r="D1249">
        <v>50</v>
      </c>
      <c r="K1249" t="s">
        <v>8221</v>
      </c>
      <c r="L1249">
        <v>2</v>
      </c>
    </row>
    <row r="1250" spans="1:12" x14ac:dyDescent="0.3">
      <c r="A1250" t="s">
        <v>8219</v>
      </c>
      <c r="C1250" t="str">
        <f>VLOOKUP(KickStarterData!F1250,$A$1:$D$4115,1,FALSE)</f>
        <v>successful</v>
      </c>
      <c r="D1250">
        <v>59</v>
      </c>
      <c r="K1250" t="s">
        <v>8221</v>
      </c>
      <c r="L1250">
        <v>6</v>
      </c>
    </row>
    <row r="1251" spans="1:12" x14ac:dyDescent="0.3">
      <c r="A1251" t="s">
        <v>8219</v>
      </c>
      <c r="C1251" t="str">
        <f>VLOOKUP(KickStarterData!F1251,$A$1:$D$4115,1,FALSE)</f>
        <v>successful</v>
      </c>
      <c r="D1251">
        <v>81</v>
      </c>
      <c r="K1251" t="s">
        <v>8221</v>
      </c>
      <c r="L1251">
        <v>0</v>
      </c>
    </row>
    <row r="1252" spans="1:12" x14ac:dyDescent="0.3">
      <c r="A1252" t="s">
        <v>8219</v>
      </c>
      <c r="C1252" t="str">
        <f>VLOOKUP(KickStarterData!F1252,$A$1:$D$4115,1,FALSE)</f>
        <v>successful</v>
      </c>
      <c r="D1252">
        <v>508</v>
      </c>
      <c r="K1252" t="s">
        <v>8221</v>
      </c>
      <c r="L1252">
        <v>1</v>
      </c>
    </row>
    <row r="1253" spans="1:12" x14ac:dyDescent="0.3">
      <c r="A1253" t="s">
        <v>8219</v>
      </c>
      <c r="C1253" t="str">
        <f>VLOOKUP(KickStarterData!F1253,$A$1:$D$4115,1,FALSE)</f>
        <v>successful</v>
      </c>
      <c r="D1253">
        <v>74</v>
      </c>
      <c r="K1253" t="s">
        <v>8221</v>
      </c>
      <c r="L1253">
        <v>3</v>
      </c>
    </row>
    <row r="1254" spans="1:12" x14ac:dyDescent="0.3">
      <c r="A1254" t="s">
        <v>8219</v>
      </c>
      <c r="C1254" t="str">
        <f>VLOOKUP(KickStarterData!F1254,$A$1:$D$4115,1,FALSE)</f>
        <v>successful</v>
      </c>
      <c r="D1254">
        <v>141</v>
      </c>
      <c r="K1254" t="s">
        <v>8221</v>
      </c>
      <c r="L1254">
        <v>13</v>
      </c>
    </row>
    <row r="1255" spans="1:12" x14ac:dyDescent="0.3">
      <c r="A1255" t="s">
        <v>8219</v>
      </c>
      <c r="C1255" t="str">
        <f>VLOOKUP(KickStarterData!F1255,$A$1:$D$4115,1,FALSE)</f>
        <v>successful</v>
      </c>
      <c r="D1255">
        <v>711</v>
      </c>
      <c r="K1255" t="s">
        <v>8221</v>
      </c>
      <c r="L1255">
        <v>1</v>
      </c>
    </row>
    <row r="1256" spans="1:12" x14ac:dyDescent="0.3">
      <c r="A1256" t="s">
        <v>8219</v>
      </c>
      <c r="C1256" t="str">
        <f>VLOOKUP(KickStarterData!F1256,$A$1:$D$4115,1,FALSE)</f>
        <v>successful</v>
      </c>
      <c r="D1256">
        <v>141</v>
      </c>
      <c r="K1256" t="s">
        <v>8221</v>
      </c>
      <c r="L1256">
        <v>1</v>
      </c>
    </row>
    <row r="1257" spans="1:12" x14ac:dyDescent="0.3">
      <c r="A1257" t="s">
        <v>8219</v>
      </c>
      <c r="C1257" t="str">
        <f>VLOOKUP(KickStarterData!F1257,$A$1:$D$4115,1,FALSE)</f>
        <v>successful</v>
      </c>
      <c r="D1257">
        <v>109</v>
      </c>
      <c r="K1257" t="s">
        <v>8221</v>
      </c>
      <c r="L1257">
        <v>9</v>
      </c>
    </row>
    <row r="1258" spans="1:12" x14ac:dyDescent="0.3">
      <c r="A1258" t="s">
        <v>8219</v>
      </c>
      <c r="C1258" t="str">
        <f>VLOOKUP(KickStarterData!F1258,$A$1:$D$4115,1,FALSE)</f>
        <v>successful</v>
      </c>
      <c r="D1258">
        <v>361</v>
      </c>
      <c r="K1258" t="s">
        <v>8221</v>
      </c>
      <c r="L1258">
        <v>0</v>
      </c>
    </row>
    <row r="1259" spans="1:12" x14ac:dyDescent="0.3">
      <c r="A1259" t="s">
        <v>8219</v>
      </c>
      <c r="C1259" t="str">
        <f>VLOOKUP(KickStarterData!F1259,$A$1:$D$4115,1,FALSE)</f>
        <v>successful</v>
      </c>
      <c r="D1259">
        <v>176</v>
      </c>
      <c r="K1259" t="s">
        <v>8221</v>
      </c>
      <c r="L1259">
        <v>2</v>
      </c>
    </row>
    <row r="1260" spans="1:12" x14ac:dyDescent="0.3">
      <c r="A1260" t="s">
        <v>8219</v>
      </c>
      <c r="C1260" t="str">
        <f>VLOOKUP(KickStarterData!F1260,$A$1:$D$4115,1,FALSE)</f>
        <v>successful</v>
      </c>
      <c r="D1260">
        <v>670</v>
      </c>
      <c r="K1260" t="s">
        <v>8221</v>
      </c>
      <c r="L1260">
        <v>1</v>
      </c>
    </row>
    <row r="1261" spans="1:12" x14ac:dyDescent="0.3">
      <c r="A1261" t="s">
        <v>8219</v>
      </c>
      <c r="C1261" t="str">
        <f>VLOOKUP(KickStarterData!F1261,$A$1:$D$4115,1,FALSE)</f>
        <v>successful</v>
      </c>
      <c r="D1261">
        <v>96</v>
      </c>
      <c r="K1261" t="s">
        <v>8221</v>
      </c>
      <c r="L1261">
        <v>10</v>
      </c>
    </row>
    <row r="1262" spans="1:12" x14ac:dyDescent="0.3">
      <c r="A1262" t="s">
        <v>8219</v>
      </c>
      <c r="C1262" t="str">
        <f>VLOOKUP(KickStarterData!F1262,$A$1:$D$4115,1,FALSE)</f>
        <v>successful</v>
      </c>
      <c r="D1262">
        <v>74</v>
      </c>
      <c r="K1262" t="s">
        <v>8221</v>
      </c>
      <c r="L1262">
        <v>3</v>
      </c>
    </row>
    <row r="1263" spans="1:12" x14ac:dyDescent="0.3">
      <c r="A1263" t="s">
        <v>8219</v>
      </c>
      <c r="C1263" t="str">
        <f>VLOOKUP(KickStarterData!F1263,$A$1:$D$4115,1,FALSE)</f>
        <v>successful</v>
      </c>
      <c r="D1263">
        <v>52</v>
      </c>
      <c r="K1263" t="s">
        <v>8221</v>
      </c>
      <c r="L1263">
        <v>2</v>
      </c>
    </row>
    <row r="1264" spans="1:12" x14ac:dyDescent="0.3">
      <c r="A1264" t="s">
        <v>8219</v>
      </c>
      <c r="C1264" t="str">
        <f>VLOOKUP(KickStarterData!F1264,$A$1:$D$4115,1,FALSE)</f>
        <v>successful</v>
      </c>
      <c r="D1264">
        <v>105</v>
      </c>
      <c r="K1264" t="s">
        <v>8221</v>
      </c>
      <c r="L1264">
        <v>2</v>
      </c>
    </row>
    <row r="1265" spans="1:12" x14ac:dyDescent="0.3">
      <c r="A1265" t="s">
        <v>8219</v>
      </c>
      <c r="C1265" t="str">
        <f>VLOOKUP(KickStarterData!F1265,$A$1:$D$4115,1,FALSE)</f>
        <v>successful</v>
      </c>
      <c r="D1265">
        <v>41</v>
      </c>
      <c r="K1265" t="s">
        <v>8221</v>
      </c>
      <c r="L1265">
        <v>1</v>
      </c>
    </row>
    <row r="1266" spans="1:12" x14ac:dyDescent="0.3">
      <c r="A1266" t="s">
        <v>8219</v>
      </c>
      <c r="C1266" t="str">
        <f>VLOOKUP(KickStarterData!F1266,$A$1:$D$4115,1,FALSE)</f>
        <v>successful</v>
      </c>
      <c r="D1266">
        <v>34</v>
      </c>
      <c r="K1266" t="s">
        <v>8221</v>
      </c>
      <c r="L1266">
        <v>14</v>
      </c>
    </row>
    <row r="1267" spans="1:12" x14ac:dyDescent="0.3">
      <c r="A1267" t="s">
        <v>8219</v>
      </c>
      <c r="C1267" t="str">
        <f>VLOOKUP(KickStarterData!F1267,$A$1:$D$4115,1,FALSE)</f>
        <v>successful</v>
      </c>
      <c r="D1267">
        <v>66</v>
      </c>
      <c r="K1267" t="s">
        <v>8221</v>
      </c>
      <c r="L1267">
        <v>0</v>
      </c>
    </row>
    <row r="1268" spans="1:12" x14ac:dyDescent="0.3">
      <c r="A1268" t="s">
        <v>8219</v>
      </c>
      <c r="C1268" t="str">
        <f>VLOOKUP(KickStarterData!F1268,$A$1:$D$4115,1,FALSE)</f>
        <v>successful</v>
      </c>
      <c r="D1268">
        <v>50</v>
      </c>
      <c r="K1268" t="s">
        <v>8221</v>
      </c>
      <c r="L1268">
        <v>0</v>
      </c>
    </row>
    <row r="1269" spans="1:12" x14ac:dyDescent="0.3">
      <c r="A1269" t="s">
        <v>8219</v>
      </c>
      <c r="C1269" t="str">
        <f>VLOOKUP(KickStarterData!F1269,$A$1:$D$4115,1,FALSE)</f>
        <v>successful</v>
      </c>
      <c r="D1269">
        <v>159</v>
      </c>
      <c r="K1269" t="s">
        <v>8221</v>
      </c>
      <c r="L1269">
        <v>4</v>
      </c>
    </row>
    <row r="1270" spans="1:12" x14ac:dyDescent="0.3">
      <c r="A1270" t="s">
        <v>8219</v>
      </c>
      <c r="C1270" t="str">
        <f>VLOOKUP(KickStarterData!F1270,$A$1:$D$4115,1,FALSE)</f>
        <v>successful</v>
      </c>
      <c r="D1270">
        <v>182</v>
      </c>
      <c r="K1270" t="s">
        <v>8221</v>
      </c>
      <c r="L1270">
        <v>3</v>
      </c>
    </row>
    <row r="1271" spans="1:12" x14ac:dyDescent="0.3">
      <c r="A1271" t="s">
        <v>8219</v>
      </c>
      <c r="C1271" t="str">
        <f>VLOOKUP(KickStarterData!F1271,$A$1:$D$4115,1,FALSE)</f>
        <v>successful</v>
      </c>
      <c r="D1271">
        <v>206</v>
      </c>
      <c r="K1271" t="s">
        <v>8221</v>
      </c>
      <c r="L1271">
        <v>0</v>
      </c>
    </row>
    <row r="1272" spans="1:12" x14ac:dyDescent="0.3">
      <c r="A1272" t="s">
        <v>8219</v>
      </c>
      <c r="C1272" t="str">
        <f>VLOOKUP(KickStarterData!F1272,$A$1:$D$4115,1,FALSE)</f>
        <v>successful</v>
      </c>
      <c r="D1272">
        <v>169</v>
      </c>
      <c r="K1272" t="s">
        <v>8221</v>
      </c>
      <c r="L1272">
        <v>5</v>
      </c>
    </row>
    <row r="1273" spans="1:12" x14ac:dyDescent="0.3">
      <c r="A1273" t="s">
        <v>8219</v>
      </c>
      <c r="C1273" t="str">
        <f>VLOOKUP(KickStarterData!F1273,$A$1:$D$4115,1,FALSE)</f>
        <v>successful</v>
      </c>
      <c r="D1273">
        <v>31</v>
      </c>
      <c r="K1273" t="s">
        <v>8221</v>
      </c>
      <c r="L1273">
        <v>47</v>
      </c>
    </row>
    <row r="1274" spans="1:12" x14ac:dyDescent="0.3">
      <c r="A1274" t="s">
        <v>8219</v>
      </c>
      <c r="C1274" t="str">
        <f>VLOOKUP(KickStarterData!F1274,$A$1:$D$4115,1,FALSE)</f>
        <v>successful</v>
      </c>
      <c r="D1274">
        <v>28</v>
      </c>
      <c r="K1274" t="s">
        <v>8221</v>
      </c>
      <c r="L1274">
        <v>0</v>
      </c>
    </row>
    <row r="1275" spans="1:12" x14ac:dyDescent="0.3">
      <c r="A1275" t="s">
        <v>8219</v>
      </c>
      <c r="C1275" t="str">
        <f>VLOOKUP(KickStarterData!F1275,$A$1:$D$4115,1,FALSE)</f>
        <v>successful</v>
      </c>
      <c r="D1275">
        <v>54</v>
      </c>
      <c r="K1275" t="s">
        <v>8221</v>
      </c>
      <c r="L1275">
        <v>10</v>
      </c>
    </row>
    <row r="1276" spans="1:12" x14ac:dyDescent="0.3">
      <c r="A1276" t="s">
        <v>8219</v>
      </c>
      <c r="C1276" t="str">
        <f>VLOOKUP(KickStarterData!F1276,$A$1:$D$4115,1,FALSE)</f>
        <v>successful</v>
      </c>
      <c r="D1276">
        <v>467</v>
      </c>
      <c r="K1276" t="s">
        <v>8221</v>
      </c>
      <c r="L1276">
        <v>11</v>
      </c>
    </row>
    <row r="1277" spans="1:12" x14ac:dyDescent="0.3">
      <c r="A1277" t="s">
        <v>8219</v>
      </c>
      <c r="C1277" t="str">
        <f>VLOOKUP(KickStarterData!F1277,$A$1:$D$4115,1,FALSE)</f>
        <v>successful</v>
      </c>
      <c r="D1277">
        <v>389</v>
      </c>
      <c r="K1277" t="s">
        <v>8221</v>
      </c>
      <c r="L1277">
        <v>2</v>
      </c>
    </row>
    <row r="1278" spans="1:12" x14ac:dyDescent="0.3">
      <c r="A1278" t="s">
        <v>8219</v>
      </c>
      <c r="C1278" t="str">
        <f>VLOOKUP(KickStarterData!F1278,$A$1:$D$4115,1,FALSE)</f>
        <v>successful</v>
      </c>
      <c r="D1278">
        <v>68</v>
      </c>
      <c r="K1278" t="s">
        <v>8221</v>
      </c>
      <c r="L1278">
        <v>2</v>
      </c>
    </row>
    <row r="1279" spans="1:12" x14ac:dyDescent="0.3">
      <c r="A1279" t="s">
        <v>8219</v>
      </c>
      <c r="C1279" t="str">
        <f>VLOOKUP(KickStarterData!F1279,$A$1:$D$4115,1,FALSE)</f>
        <v>successful</v>
      </c>
      <c r="D1279">
        <v>413</v>
      </c>
      <c r="K1279" t="s">
        <v>8221</v>
      </c>
      <c r="L1279">
        <v>22</v>
      </c>
    </row>
    <row r="1280" spans="1:12" x14ac:dyDescent="0.3">
      <c r="A1280" t="s">
        <v>8219</v>
      </c>
      <c r="C1280" t="str">
        <f>VLOOKUP(KickStarterData!F1280,$A$1:$D$4115,1,FALSE)</f>
        <v>successful</v>
      </c>
      <c r="D1280">
        <v>190</v>
      </c>
      <c r="K1280" t="s">
        <v>8221</v>
      </c>
      <c r="L1280">
        <v>8</v>
      </c>
    </row>
    <row r="1281" spans="1:12" x14ac:dyDescent="0.3">
      <c r="A1281" t="s">
        <v>8219</v>
      </c>
      <c r="C1281" t="str">
        <f>VLOOKUP(KickStarterData!F1281,$A$1:$D$4115,1,FALSE)</f>
        <v>successful</v>
      </c>
      <c r="D1281">
        <v>189</v>
      </c>
      <c r="K1281" t="s">
        <v>8221</v>
      </c>
      <c r="L1281">
        <v>6</v>
      </c>
    </row>
    <row r="1282" spans="1:12" x14ac:dyDescent="0.3">
      <c r="A1282" t="s">
        <v>8219</v>
      </c>
      <c r="C1282" t="str">
        <f>VLOOKUP(KickStarterData!F1282,$A$1:$D$4115,1,FALSE)</f>
        <v>successful</v>
      </c>
      <c r="D1282">
        <v>130</v>
      </c>
      <c r="K1282" t="s">
        <v>8221</v>
      </c>
      <c r="L1282">
        <v>1</v>
      </c>
    </row>
    <row r="1283" spans="1:12" x14ac:dyDescent="0.3">
      <c r="A1283" t="s">
        <v>8219</v>
      </c>
      <c r="C1283" t="str">
        <f>VLOOKUP(KickStarterData!F1283,$A$1:$D$4115,1,FALSE)</f>
        <v>successful</v>
      </c>
      <c r="D1283">
        <v>74</v>
      </c>
      <c r="K1283" t="s">
        <v>8221</v>
      </c>
      <c r="L1283">
        <v>3</v>
      </c>
    </row>
    <row r="1284" spans="1:12" x14ac:dyDescent="0.3">
      <c r="A1284" t="s">
        <v>8219</v>
      </c>
      <c r="C1284" t="str">
        <f>VLOOKUP(KickStarterData!F1284,$A$1:$D$4115,1,FALSE)</f>
        <v>successful</v>
      </c>
      <c r="D1284">
        <v>274</v>
      </c>
      <c r="K1284" t="s">
        <v>8221</v>
      </c>
      <c r="L1284">
        <v>0</v>
      </c>
    </row>
    <row r="1285" spans="1:12" x14ac:dyDescent="0.3">
      <c r="A1285" t="s">
        <v>8219</v>
      </c>
      <c r="C1285" t="str">
        <f>VLOOKUP(KickStarterData!F1285,$A$1:$D$4115,1,FALSE)</f>
        <v>successful</v>
      </c>
      <c r="D1285">
        <v>22</v>
      </c>
      <c r="K1285" t="s">
        <v>8221</v>
      </c>
      <c r="L1285">
        <v>0</v>
      </c>
    </row>
    <row r="1286" spans="1:12" x14ac:dyDescent="0.3">
      <c r="A1286" t="s">
        <v>8219</v>
      </c>
      <c r="C1286" t="str">
        <f>VLOOKUP(KickStarterData!F1286,$A$1:$D$4115,1,FALSE)</f>
        <v>successful</v>
      </c>
      <c r="D1286">
        <v>31</v>
      </c>
      <c r="K1286" t="s">
        <v>8221</v>
      </c>
      <c r="L1286">
        <v>0</v>
      </c>
    </row>
    <row r="1287" spans="1:12" x14ac:dyDescent="0.3">
      <c r="A1287" t="s">
        <v>8219</v>
      </c>
      <c r="C1287" t="str">
        <f>VLOOKUP(KickStarterData!F1287,$A$1:$D$4115,1,FALSE)</f>
        <v>successful</v>
      </c>
      <c r="D1287">
        <v>63</v>
      </c>
      <c r="K1287" t="s">
        <v>8221</v>
      </c>
      <c r="L1287">
        <v>0</v>
      </c>
    </row>
    <row r="1288" spans="1:12" x14ac:dyDescent="0.3">
      <c r="A1288" t="s">
        <v>8219</v>
      </c>
      <c r="C1288" t="str">
        <f>VLOOKUP(KickStarterData!F1288,$A$1:$D$4115,1,FALSE)</f>
        <v>successful</v>
      </c>
      <c r="D1288">
        <v>20</v>
      </c>
      <c r="K1288" t="s">
        <v>8221</v>
      </c>
      <c r="L1288">
        <v>0</v>
      </c>
    </row>
    <row r="1289" spans="1:12" x14ac:dyDescent="0.3">
      <c r="A1289" t="s">
        <v>8219</v>
      </c>
      <c r="C1289" t="str">
        <f>VLOOKUP(KickStarterData!F1289,$A$1:$D$4115,1,FALSE)</f>
        <v>successful</v>
      </c>
      <c r="D1289">
        <v>25</v>
      </c>
      <c r="K1289" t="s">
        <v>8221</v>
      </c>
      <c r="L1289">
        <v>3</v>
      </c>
    </row>
    <row r="1290" spans="1:12" x14ac:dyDescent="0.3">
      <c r="A1290" t="s">
        <v>8219</v>
      </c>
      <c r="C1290" t="str">
        <f>VLOOKUP(KickStarterData!F1290,$A$1:$D$4115,1,FALSE)</f>
        <v>successful</v>
      </c>
      <c r="D1290">
        <v>61</v>
      </c>
      <c r="K1290" t="s">
        <v>8221</v>
      </c>
      <c r="L1290">
        <v>0</v>
      </c>
    </row>
    <row r="1291" spans="1:12" x14ac:dyDescent="0.3">
      <c r="A1291" t="s">
        <v>8219</v>
      </c>
      <c r="C1291" t="str">
        <f>VLOOKUP(KickStarterData!F1291,$A$1:$D$4115,1,FALSE)</f>
        <v>successful</v>
      </c>
      <c r="D1291">
        <v>52</v>
      </c>
      <c r="K1291" t="s">
        <v>8221</v>
      </c>
      <c r="L1291">
        <v>0</v>
      </c>
    </row>
    <row r="1292" spans="1:12" x14ac:dyDescent="0.3">
      <c r="A1292" t="s">
        <v>8219</v>
      </c>
      <c r="C1292" t="str">
        <f>VLOOKUP(KickStarterData!F1292,$A$1:$D$4115,1,FALSE)</f>
        <v>successful</v>
      </c>
      <c r="D1292">
        <v>86</v>
      </c>
      <c r="K1292" t="s">
        <v>8221</v>
      </c>
      <c r="L1292">
        <v>1</v>
      </c>
    </row>
    <row r="1293" spans="1:12" x14ac:dyDescent="0.3">
      <c r="A1293" t="s">
        <v>8219</v>
      </c>
      <c r="C1293" t="str">
        <f>VLOOKUP(KickStarterData!F1293,$A$1:$D$4115,1,FALSE)</f>
        <v>successful</v>
      </c>
      <c r="D1293">
        <v>42</v>
      </c>
      <c r="K1293" t="s">
        <v>8220</v>
      </c>
      <c r="L1293">
        <v>2</v>
      </c>
    </row>
    <row r="1294" spans="1:12" x14ac:dyDescent="0.3">
      <c r="A1294" t="s">
        <v>8219</v>
      </c>
      <c r="C1294" t="str">
        <f>VLOOKUP(KickStarterData!F1294,$A$1:$D$4115,1,FALSE)</f>
        <v>successful</v>
      </c>
      <c r="D1294">
        <v>52</v>
      </c>
      <c r="K1294" t="s">
        <v>8220</v>
      </c>
      <c r="L1294">
        <v>0</v>
      </c>
    </row>
    <row r="1295" spans="1:12" x14ac:dyDescent="0.3">
      <c r="A1295" t="s">
        <v>8219</v>
      </c>
      <c r="C1295" t="str">
        <f>VLOOKUP(KickStarterData!F1295,$A$1:$D$4115,1,FALSE)</f>
        <v>successful</v>
      </c>
      <c r="D1295">
        <v>120</v>
      </c>
      <c r="K1295" t="s">
        <v>8220</v>
      </c>
      <c r="L1295">
        <v>0</v>
      </c>
    </row>
    <row r="1296" spans="1:12" x14ac:dyDescent="0.3">
      <c r="A1296" t="s">
        <v>8219</v>
      </c>
      <c r="C1296" t="str">
        <f>VLOOKUP(KickStarterData!F1296,$A$1:$D$4115,1,FALSE)</f>
        <v>successful</v>
      </c>
      <c r="D1296">
        <v>22</v>
      </c>
      <c r="K1296" t="s">
        <v>8220</v>
      </c>
      <c r="L1296">
        <v>1</v>
      </c>
    </row>
    <row r="1297" spans="1:12" x14ac:dyDescent="0.3">
      <c r="A1297" t="s">
        <v>8219</v>
      </c>
      <c r="C1297" t="str">
        <f>VLOOKUP(KickStarterData!F1297,$A$1:$D$4115,1,FALSE)</f>
        <v>successful</v>
      </c>
      <c r="D1297">
        <v>64</v>
      </c>
      <c r="K1297" t="s">
        <v>8220</v>
      </c>
      <c r="L1297">
        <v>7</v>
      </c>
    </row>
    <row r="1298" spans="1:12" x14ac:dyDescent="0.3">
      <c r="A1298" t="s">
        <v>8219</v>
      </c>
      <c r="C1298" t="str">
        <f>VLOOKUP(KickStarterData!F1298,$A$1:$D$4115,1,FALSE)</f>
        <v>successful</v>
      </c>
      <c r="D1298">
        <v>23</v>
      </c>
      <c r="K1298" t="s">
        <v>8220</v>
      </c>
      <c r="L1298">
        <v>3</v>
      </c>
    </row>
    <row r="1299" spans="1:12" x14ac:dyDescent="0.3">
      <c r="A1299" t="s">
        <v>8219</v>
      </c>
      <c r="C1299" t="str">
        <f>VLOOKUP(KickStarterData!F1299,$A$1:$D$4115,1,FALSE)</f>
        <v>successful</v>
      </c>
      <c r="D1299">
        <v>238</v>
      </c>
      <c r="K1299" t="s">
        <v>8220</v>
      </c>
      <c r="L1299">
        <v>0</v>
      </c>
    </row>
    <row r="1300" spans="1:12" x14ac:dyDescent="0.3">
      <c r="A1300" t="s">
        <v>8219</v>
      </c>
      <c r="C1300" t="str">
        <f>VLOOKUP(KickStarterData!F1300,$A$1:$D$4115,1,FALSE)</f>
        <v>successful</v>
      </c>
      <c r="D1300">
        <v>33</v>
      </c>
      <c r="K1300" t="s">
        <v>8220</v>
      </c>
      <c r="L1300">
        <v>0</v>
      </c>
    </row>
    <row r="1301" spans="1:12" x14ac:dyDescent="0.3">
      <c r="A1301" t="s">
        <v>8219</v>
      </c>
      <c r="C1301" t="str">
        <f>VLOOKUP(KickStarterData!F1301,$A$1:$D$4115,1,FALSE)</f>
        <v>successful</v>
      </c>
      <c r="D1301">
        <v>32</v>
      </c>
      <c r="K1301" t="s">
        <v>8220</v>
      </c>
      <c r="L1301">
        <v>0</v>
      </c>
    </row>
    <row r="1302" spans="1:12" x14ac:dyDescent="0.3">
      <c r="A1302" t="s">
        <v>8219</v>
      </c>
      <c r="C1302" t="str">
        <f>VLOOKUP(KickStarterData!F1302,$A$1:$D$4115,1,FALSE)</f>
        <v>successful</v>
      </c>
      <c r="D1302">
        <v>24</v>
      </c>
      <c r="K1302" t="s">
        <v>8220</v>
      </c>
      <c r="L1302">
        <v>0</v>
      </c>
    </row>
    <row r="1303" spans="1:12" x14ac:dyDescent="0.3">
      <c r="A1303" t="s">
        <v>8219</v>
      </c>
      <c r="C1303" t="str">
        <f>VLOOKUP(KickStarterData!F1303,$A$1:$D$4115,1,FALSE)</f>
        <v>successful</v>
      </c>
      <c r="D1303">
        <v>29</v>
      </c>
      <c r="K1303" t="s">
        <v>8219</v>
      </c>
      <c r="L1303">
        <v>340</v>
      </c>
    </row>
    <row r="1304" spans="1:12" x14ac:dyDescent="0.3">
      <c r="A1304" t="s">
        <v>8219</v>
      </c>
      <c r="C1304" t="str">
        <f>VLOOKUP(KickStarterData!F1304,$A$1:$D$4115,1,FALSE)</f>
        <v>successful</v>
      </c>
      <c r="D1304">
        <v>50</v>
      </c>
      <c r="K1304" t="s">
        <v>8219</v>
      </c>
      <c r="L1304">
        <v>150</v>
      </c>
    </row>
    <row r="1305" spans="1:12" x14ac:dyDescent="0.3">
      <c r="A1305" t="s">
        <v>8219</v>
      </c>
      <c r="C1305" t="str">
        <f>VLOOKUP(KickStarterData!F1305,$A$1:$D$4115,1,FALSE)</f>
        <v>successful</v>
      </c>
      <c r="D1305">
        <v>108</v>
      </c>
      <c r="K1305" t="s">
        <v>8219</v>
      </c>
      <c r="L1305">
        <v>25</v>
      </c>
    </row>
    <row r="1306" spans="1:12" x14ac:dyDescent="0.3">
      <c r="A1306" t="s">
        <v>8220</v>
      </c>
      <c r="C1306" t="str">
        <f>VLOOKUP(KickStarterData!F1306,$A$1:$D$4115,1,FALSE)</f>
        <v>canceled</v>
      </c>
      <c r="D1306">
        <v>104</v>
      </c>
      <c r="K1306" t="s">
        <v>8219</v>
      </c>
      <c r="L1306">
        <v>234</v>
      </c>
    </row>
    <row r="1307" spans="1:12" x14ac:dyDescent="0.3">
      <c r="A1307" t="s">
        <v>8220</v>
      </c>
      <c r="C1307" t="str">
        <f>VLOOKUP(KickStarterData!F1307,$A$1:$D$4115,1,FALSE)</f>
        <v>canceled</v>
      </c>
      <c r="D1307">
        <v>86</v>
      </c>
      <c r="K1307" t="s">
        <v>8219</v>
      </c>
      <c r="L1307">
        <v>2602</v>
      </c>
    </row>
    <row r="1308" spans="1:12" x14ac:dyDescent="0.3">
      <c r="A1308" t="s">
        <v>8220</v>
      </c>
      <c r="C1308" t="str">
        <f>VLOOKUP(KickStarterData!F1308,$A$1:$D$4115,1,FALSE)</f>
        <v>canceled</v>
      </c>
      <c r="D1308">
        <v>356</v>
      </c>
      <c r="K1308" t="s">
        <v>8219</v>
      </c>
      <c r="L1308">
        <v>248</v>
      </c>
    </row>
    <row r="1309" spans="1:12" x14ac:dyDescent="0.3">
      <c r="A1309" t="s">
        <v>8220</v>
      </c>
      <c r="C1309" t="str">
        <f>VLOOKUP(KickStarterData!F1309,$A$1:$D$4115,1,FALSE)</f>
        <v>canceled</v>
      </c>
      <c r="D1309">
        <v>45</v>
      </c>
      <c r="K1309" t="s">
        <v>8219</v>
      </c>
      <c r="L1309">
        <v>600</v>
      </c>
    </row>
    <row r="1310" spans="1:12" x14ac:dyDescent="0.3">
      <c r="A1310" t="s">
        <v>8220</v>
      </c>
      <c r="C1310" t="str">
        <f>VLOOKUP(KickStarterData!F1310,$A$1:$D$4115,1,FALSE)</f>
        <v>canceled</v>
      </c>
      <c r="D1310">
        <v>38</v>
      </c>
      <c r="K1310" t="s">
        <v>8219</v>
      </c>
      <c r="L1310">
        <v>293</v>
      </c>
    </row>
    <row r="1311" spans="1:12" x14ac:dyDescent="0.3">
      <c r="A1311" t="s">
        <v>8220</v>
      </c>
      <c r="C1311" t="str">
        <f>VLOOKUP(KickStarterData!F1311,$A$1:$D$4115,1,FALSE)</f>
        <v>canceled</v>
      </c>
      <c r="D1311">
        <v>35</v>
      </c>
      <c r="K1311" t="s">
        <v>8219</v>
      </c>
      <c r="L1311">
        <v>321</v>
      </c>
    </row>
    <row r="1312" spans="1:12" x14ac:dyDescent="0.3">
      <c r="A1312" t="s">
        <v>8220</v>
      </c>
      <c r="C1312" t="str">
        <f>VLOOKUP(KickStarterData!F1312,$A$1:$D$4115,1,FALSE)</f>
        <v>canceled</v>
      </c>
      <c r="D1312">
        <v>24</v>
      </c>
      <c r="K1312" t="s">
        <v>8219</v>
      </c>
      <c r="L1312">
        <v>81</v>
      </c>
    </row>
    <row r="1313" spans="1:12" x14ac:dyDescent="0.3">
      <c r="A1313" t="s">
        <v>8220</v>
      </c>
      <c r="C1313" t="str">
        <f>VLOOKUP(KickStarterData!F1313,$A$1:$D$4115,1,FALSE)</f>
        <v>canceled</v>
      </c>
      <c r="D1313">
        <v>100</v>
      </c>
      <c r="K1313" t="s">
        <v>8219</v>
      </c>
      <c r="L1313">
        <v>343</v>
      </c>
    </row>
    <row r="1314" spans="1:12" x14ac:dyDescent="0.3">
      <c r="A1314" t="s">
        <v>8220</v>
      </c>
      <c r="C1314" t="str">
        <f>VLOOKUP(KickStarterData!F1314,$A$1:$D$4115,1,FALSE)</f>
        <v>canceled</v>
      </c>
      <c r="D1314">
        <v>1</v>
      </c>
      <c r="K1314" t="s">
        <v>8219</v>
      </c>
      <c r="L1314">
        <v>336</v>
      </c>
    </row>
    <row r="1315" spans="1:12" x14ac:dyDescent="0.3">
      <c r="A1315" t="s">
        <v>8220</v>
      </c>
      <c r="C1315" t="str">
        <f>VLOOKUP(KickStarterData!F1315,$A$1:$D$4115,1,FALSE)</f>
        <v>canceled</v>
      </c>
      <c r="D1315">
        <v>122</v>
      </c>
      <c r="K1315" t="s">
        <v>8219</v>
      </c>
      <c r="L1315">
        <v>47</v>
      </c>
    </row>
    <row r="1316" spans="1:12" x14ac:dyDescent="0.3">
      <c r="A1316" t="s">
        <v>8220</v>
      </c>
      <c r="C1316" t="str">
        <f>VLOOKUP(KickStarterData!F1316,$A$1:$D$4115,1,FALSE)</f>
        <v>canceled</v>
      </c>
      <c r="D1316">
        <v>11</v>
      </c>
      <c r="K1316" t="s">
        <v>8219</v>
      </c>
      <c r="L1316">
        <v>76</v>
      </c>
    </row>
    <row r="1317" spans="1:12" x14ac:dyDescent="0.3">
      <c r="A1317" t="s">
        <v>8220</v>
      </c>
      <c r="C1317" t="str">
        <f>VLOOKUP(KickStarterData!F1317,$A$1:$D$4115,1,FALSE)</f>
        <v>canceled</v>
      </c>
      <c r="D1317">
        <v>248</v>
      </c>
      <c r="K1317" t="s">
        <v>8219</v>
      </c>
      <c r="L1317">
        <v>441</v>
      </c>
    </row>
    <row r="1318" spans="1:12" x14ac:dyDescent="0.3">
      <c r="A1318" t="s">
        <v>8220</v>
      </c>
      <c r="C1318" t="str">
        <f>VLOOKUP(KickStarterData!F1318,$A$1:$D$4115,1,FALSE)</f>
        <v>canceled</v>
      </c>
      <c r="D1318">
        <v>1</v>
      </c>
      <c r="K1318" t="s">
        <v>8219</v>
      </c>
      <c r="L1318">
        <v>916</v>
      </c>
    </row>
    <row r="1319" spans="1:12" x14ac:dyDescent="0.3">
      <c r="A1319" t="s">
        <v>8220</v>
      </c>
      <c r="C1319" t="str">
        <f>VLOOKUP(KickStarterData!F1319,$A$1:$D$4115,1,FALSE)</f>
        <v>canceled</v>
      </c>
      <c r="D1319">
        <v>19</v>
      </c>
      <c r="K1319" t="s">
        <v>8219</v>
      </c>
      <c r="L1319">
        <v>369</v>
      </c>
    </row>
    <row r="1320" spans="1:12" x14ac:dyDescent="0.3">
      <c r="A1320" t="s">
        <v>8220</v>
      </c>
      <c r="C1320" t="str">
        <f>VLOOKUP(KickStarterData!F1320,$A$1:$D$4115,1,FALSE)</f>
        <v>canceled</v>
      </c>
      <c r="D1320">
        <v>135</v>
      </c>
      <c r="K1320" t="s">
        <v>8219</v>
      </c>
      <c r="L1320">
        <v>20242</v>
      </c>
    </row>
    <row r="1321" spans="1:12" x14ac:dyDescent="0.3">
      <c r="A1321" t="s">
        <v>8220</v>
      </c>
      <c r="C1321" t="str">
        <f>VLOOKUP(KickStarterData!F1321,$A$1:$D$4115,1,FALSE)</f>
        <v>canceled</v>
      </c>
      <c r="D1321">
        <v>9</v>
      </c>
      <c r="K1321" t="s">
        <v>8219</v>
      </c>
      <c r="L1321">
        <v>71</v>
      </c>
    </row>
    <row r="1322" spans="1:12" x14ac:dyDescent="0.3">
      <c r="A1322" t="s">
        <v>8220</v>
      </c>
      <c r="C1322" t="str">
        <f>VLOOKUP(KickStarterData!F1322,$A$1:$D$4115,1,FALSE)</f>
        <v>canceled</v>
      </c>
      <c r="D1322">
        <v>3</v>
      </c>
      <c r="K1322" t="s">
        <v>8219</v>
      </c>
      <c r="L1322">
        <v>635</v>
      </c>
    </row>
    <row r="1323" spans="1:12" x14ac:dyDescent="0.3">
      <c r="A1323" t="s">
        <v>8220</v>
      </c>
      <c r="C1323" t="str">
        <f>VLOOKUP(KickStarterData!F1323,$A$1:$D$4115,1,FALSE)</f>
        <v>canceled</v>
      </c>
      <c r="D1323">
        <v>7</v>
      </c>
      <c r="K1323" t="s">
        <v>8221</v>
      </c>
      <c r="L1323">
        <v>6</v>
      </c>
    </row>
    <row r="1324" spans="1:12" x14ac:dyDescent="0.3">
      <c r="A1324" t="s">
        <v>8220</v>
      </c>
      <c r="C1324" t="str">
        <f>VLOOKUP(KickStarterData!F1324,$A$1:$D$4115,1,FALSE)</f>
        <v>canceled</v>
      </c>
      <c r="D1324">
        <v>4</v>
      </c>
      <c r="K1324" t="s">
        <v>8221</v>
      </c>
      <c r="L1324">
        <v>1</v>
      </c>
    </row>
    <row r="1325" spans="1:12" x14ac:dyDescent="0.3">
      <c r="A1325" t="s">
        <v>8220</v>
      </c>
      <c r="C1325" t="str">
        <f>VLOOKUP(KickStarterData!F1325,$A$1:$D$4115,1,FALSE)</f>
        <v>canceled</v>
      </c>
      <c r="D1325">
        <v>44</v>
      </c>
      <c r="K1325" t="s">
        <v>8221</v>
      </c>
      <c r="L1325">
        <v>2</v>
      </c>
    </row>
    <row r="1326" spans="1:12" x14ac:dyDescent="0.3">
      <c r="A1326" t="s">
        <v>8220</v>
      </c>
      <c r="C1326" t="str">
        <f>VLOOKUP(KickStarterData!F1326,$A$1:$D$4115,1,FALSE)</f>
        <v>canceled</v>
      </c>
      <c r="D1326">
        <v>90</v>
      </c>
      <c r="K1326" t="s">
        <v>8221</v>
      </c>
      <c r="L1326">
        <v>0</v>
      </c>
    </row>
    <row r="1327" spans="1:12" x14ac:dyDescent="0.3">
      <c r="A1327" t="s">
        <v>8220</v>
      </c>
      <c r="C1327" t="str">
        <f>VLOOKUP(KickStarterData!F1327,$A$1:$D$4115,1,FALSE)</f>
        <v>canceled</v>
      </c>
      <c r="D1327">
        <v>8</v>
      </c>
      <c r="K1327" t="s">
        <v>8221</v>
      </c>
      <c r="L1327">
        <v>3</v>
      </c>
    </row>
    <row r="1328" spans="1:12" x14ac:dyDescent="0.3">
      <c r="A1328" t="s">
        <v>8220</v>
      </c>
      <c r="C1328" t="str">
        <f>VLOOKUP(KickStarterData!F1328,$A$1:$D$4115,1,FALSE)</f>
        <v>canceled</v>
      </c>
      <c r="D1328">
        <v>11</v>
      </c>
      <c r="K1328" t="s">
        <v>8221</v>
      </c>
      <c r="L1328">
        <v>3</v>
      </c>
    </row>
    <row r="1329" spans="1:12" x14ac:dyDescent="0.3">
      <c r="A1329" t="s">
        <v>8220</v>
      </c>
      <c r="C1329" t="str">
        <f>VLOOKUP(KickStarterData!F1329,$A$1:$D$4115,1,FALSE)</f>
        <v>canceled</v>
      </c>
      <c r="D1329">
        <v>41</v>
      </c>
      <c r="K1329" t="s">
        <v>8221</v>
      </c>
      <c r="L1329">
        <v>0</v>
      </c>
    </row>
    <row r="1330" spans="1:12" x14ac:dyDescent="0.3">
      <c r="A1330" t="s">
        <v>8220</v>
      </c>
      <c r="C1330" t="str">
        <f>VLOOKUP(KickStarterData!F1330,$A$1:$D$4115,1,FALSE)</f>
        <v>canceled</v>
      </c>
      <c r="D1330">
        <v>15</v>
      </c>
      <c r="K1330" t="s">
        <v>8221</v>
      </c>
      <c r="L1330">
        <v>6</v>
      </c>
    </row>
    <row r="1331" spans="1:12" x14ac:dyDescent="0.3">
      <c r="A1331" t="s">
        <v>8220</v>
      </c>
      <c r="C1331" t="str">
        <f>VLOOKUP(KickStarterData!F1331,$A$1:$D$4115,1,FALSE)</f>
        <v>canceled</v>
      </c>
      <c r="D1331">
        <v>9</v>
      </c>
      <c r="K1331" t="s">
        <v>8221</v>
      </c>
      <c r="L1331">
        <v>0</v>
      </c>
    </row>
    <row r="1332" spans="1:12" x14ac:dyDescent="0.3">
      <c r="A1332" t="s">
        <v>8220</v>
      </c>
      <c r="C1332" t="str">
        <f>VLOOKUP(KickStarterData!F1332,$A$1:$D$4115,1,FALSE)</f>
        <v>canceled</v>
      </c>
      <c r="D1332">
        <v>50</v>
      </c>
      <c r="K1332" t="s">
        <v>8221</v>
      </c>
      <c r="L1332">
        <v>19</v>
      </c>
    </row>
    <row r="1333" spans="1:12" x14ac:dyDescent="0.3">
      <c r="A1333" t="s">
        <v>8220</v>
      </c>
      <c r="C1333" t="str">
        <f>VLOOKUP(KickStarterData!F1333,$A$1:$D$4115,1,FALSE)</f>
        <v>canceled</v>
      </c>
      <c r="D1333">
        <v>34</v>
      </c>
      <c r="K1333" t="s">
        <v>8221</v>
      </c>
      <c r="L1333">
        <v>1</v>
      </c>
    </row>
    <row r="1334" spans="1:12" x14ac:dyDescent="0.3">
      <c r="A1334" t="s">
        <v>8220</v>
      </c>
      <c r="C1334" t="str">
        <f>VLOOKUP(KickStarterData!F1334,$A$1:$D$4115,1,FALSE)</f>
        <v>canceled</v>
      </c>
      <c r="D1334">
        <v>0</v>
      </c>
      <c r="K1334" t="s">
        <v>8221</v>
      </c>
      <c r="L1334">
        <v>2</v>
      </c>
    </row>
    <row r="1335" spans="1:12" x14ac:dyDescent="0.3">
      <c r="A1335" t="s">
        <v>8220</v>
      </c>
      <c r="C1335" t="str">
        <f>VLOOKUP(KickStarterData!F1335,$A$1:$D$4115,1,FALSE)</f>
        <v>canceled</v>
      </c>
      <c r="D1335">
        <v>0</v>
      </c>
      <c r="K1335" t="s">
        <v>8221</v>
      </c>
      <c r="L1335">
        <v>0</v>
      </c>
    </row>
    <row r="1336" spans="1:12" x14ac:dyDescent="0.3">
      <c r="A1336" t="s">
        <v>8220</v>
      </c>
      <c r="C1336" t="str">
        <f>VLOOKUP(KickStarterData!F1336,$A$1:$D$4115,1,FALSE)</f>
        <v>canceled</v>
      </c>
      <c r="D1336">
        <v>276</v>
      </c>
      <c r="K1336" t="s">
        <v>8221</v>
      </c>
      <c r="L1336">
        <v>11</v>
      </c>
    </row>
    <row r="1337" spans="1:12" x14ac:dyDescent="0.3">
      <c r="A1337" t="s">
        <v>8220</v>
      </c>
      <c r="C1337" t="str">
        <f>VLOOKUP(KickStarterData!F1337,$A$1:$D$4115,1,FALSE)</f>
        <v>canceled</v>
      </c>
      <c r="D1337">
        <v>16</v>
      </c>
      <c r="K1337" t="s">
        <v>8221</v>
      </c>
      <c r="L1337">
        <v>0</v>
      </c>
    </row>
    <row r="1338" spans="1:12" x14ac:dyDescent="0.3">
      <c r="A1338" t="s">
        <v>8220</v>
      </c>
      <c r="C1338" t="str">
        <f>VLOOKUP(KickStarterData!F1338,$A$1:$D$4115,1,FALSE)</f>
        <v>canceled</v>
      </c>
      <c r="D1338">
        <v>224</v>
      </c>
      <c r="K1338" t="s">
        <v>8221</v>
      </c>
      <c r="L1338">
        <v>0</v>
      </c>
    </row>
    <row r="1339" spans="1:12" x14ac:dyDescent="0.3">
      <c r="A1339" t="s">
        <v>8220</v>
      </c>
      <c r="C1339" t="str">
        <f>VLOOKUP(KickStarterData!F1339,$A$1:$D$4115,1,FALSE)</f>
        <v>canceled</v>
      </c>
      <c r="D1339">
        <v>140</v>
      </c>
      <c r="K1339" t="s">
        <v>8221</v>
      </c>
      <c r="L1339">
        <v>1</v>
      </c>
    </row>
    <row r="1340" spans="1:12" x14ac:dyDescent="0.3">
      <c r="A1340" t="s">
        <v>8220</v>
      </c>
      <c r="C1340" t="str">
        <f>VLOOKUP(KickStarterData!F1340,$A$1:$D$4115,1,FALSE)</f>
        <v>canceled</v>
      </c>
      <c r="D1340">
        <v>15</v>
      </c>
      <c r="K1340" t="s">
        <v>8221</v>
      </c>
      <c r="L1340">
        <v>3</v>
      </c>
    </row>
    <row r="1341" spans="1:12" x14ac:dyDescent="0.3">
      <c r="A1341" t="s">
        <v>8220</v>
      </c>
      <c r="C1341" t="str">
        <f>VLOOKUP(KickStarterData!F1341,$A$1:$D$4115,1,FALSE)</f>
        <v>canceled</v>
      </c>
      <c r="D1341">
        <v>37</v>
      </c>
      <c r="K1341" t="s">
        <v>8221</v>
      </c>
      <c r="L1341">
        <v>1</v>
      </c>
    </row>
    <row r="1342" spans="1:12" x14ac:dyDescent="0.3">
      <c r="A1342" t="s">
        <v>8220</v>
      </c>
      <c r="C1342" t="str">
        <f>VLOOKUP(KickStarterData!F1342,$A$1:$D$4115,1,FALSE)</f>
        <v>canceled</v>
      </c>
      <c r="D1342">
        <v>0</v>
      </c>
      <c r="K1342" t="s">
        <v>8221</v>
      </c>
      <c r="L1342">
        <v>15</v>
      </c>
    </row>
    <row r="1343" spans="1:12" x14ac:dyDescent="0.3">
      <c r="A1343" t="s">
        <v>8220</v>
      </c>
      <c r="C1343" t="str">
        <f>VLOOKUP(KickStarterData!F1343,$A$1:$D$4115,1,FALSE)</f>
        <v>canceled</v>
      </c>
      <c r="D1343">
        <v>46</v>
      </c>
      <c r="K1343" t="s">
        <v>8219</v>
      </c>
      <c r="L1343">
        <v>885</v>
      </c>
    </row>
    <row r="1344" spans="1:12" x14ac:dyDescent="0.3">
      <c r="A1344" t="s">
        <v>8220</v>
      </c>
      <c r="C1344" t="str">
        <f>VLOOKUP(KickStarterData!F1344,$A$1:$D$4115,1,FALSE)</f>
        <v>canceled</v>
      </c>
      <c r="D1344">
        <v>1</v>
      </c>
      <c r="K1344" t="s">
        <v>8219</v>
      </c>
      <c r="L1344">
        <v>329</v>
      </c>
    </row>
    <row r="1345" spans="1:12" x14ac:dyDescent="0.3">
      <c r="A1345" t="s">
        <v>8220</v>
      </c>
      <c r="C1345" t="str">
        <f>VLOOKUP(KickStarterData!F1345,$A$1:$D$4115,1,FALSE)</f>
        <v>canceled</v>
      </c>
      <c r="D1345">
        <v>323</v>
      </c>
      <c r="K1345" t="s">
        <v>8219</v>
      </c>
      <c r="L1345">
        <v>71</v>
      </c>
    </row>
    <row r="1346" spans="1:12" x14ac:dyDescent="0.3">
      <c r="A1346" t="s">
        <v>8219</v>
      </c>
      <c r="C1346" t="str">
        <f>VLOOKUP(KickStarterData!F1346,$A$1:$D$4115,1,FALSE)</f>
        <v>successful</v>
      </c>
      <c r="D1346">
        <v>139</v>
      </c>
      <c r="K1346" t="s">
        <v>8219</v>
      </c>
      <c r="L1346">
        <v>269</v>
      </c>
    </row>
    <row r="1347" spans="1:12" x14ac:dyDescent="0.3">
      <c r="A1347" t="s">
        <v>8219</v>
      </c>
      <c r="C1347" t="str">
        <f>VLOOKUP(KickStarterData!F1347,$A$1:$D$4115,1,FALSE)</f>
        <v>successful</v>
      </c>
      <c r="D1347">
        <v>7</v>
      </c>
      <c r="K1347" t="s">
        <v>8219</v>
      </c>
      <c r="L1347">
        <v>345</v>
      </c>
    </row>
    <row r="1348" spans="1:12" x14ac:dyDescent="0.3">
      <c r="A1348" t="s">
        <v>8219</v>
      </c>
      <c r="C1348" t="str">
        <f>VLOOKUP(KickStarterData!F1348,$A$1:$D$4115,1,FALSE)</f>
        <v>successful</v>
      </c>
      <c r="D1348">
        <v>149</v>
      </c>
      <c r="K1348" t="s">
        <v>8219</v>
      </c>
      <c r="L1348">
        <v>43</v>
      </c>
    </row>
    <row r="1349" spans="1:12" x14ac:dyDescent="0.3">
      <c r="A1349" t="s">
        <v>8219</v>
      </c>
      <c r="C1349" t="str">
        <f>VLOOKUP(KickStarterData!F1349,$A$1:$D$4115,1,FALSE)</f>
        <v>successful</v>
      </c>
      <c r="D1349">
        <v>31</v>
      </c>
      <c r="K1349" t="s">
        <v>8219</v>
      </c>
      <c r="L1349">
        <v>33</v>
      </c>
    </row>
    <row r="1350" spans="1:12" x14ac:dyDescent="0.3">
      <c r="A1350" t="s">
        <v>8219</v>
      </c>
      <c r="C1350" t="str">
        <f>VLOOKUP(KickStarterData!F1350,$A$1:$D$4115,1,FALSE)</f>
        <v>successful</v>
      </c>
      <c r="D1350">
        <v>26</v>
      </c>
      <c r="K1350" t="s">
        <v>8219</v>
      </c>
      <c r="L1350">
        <v>211</v>
      </c>
    </row>
    <row r="1351" spans="1:12" x14ac:dyDescent="0.3">
      <c r="A1351" t="s">
        <v>8219</v>
      </c>
      <c r="C1351" t="str">
        <f>VLOOKUP(KickStarterData!F1351,$A$1:$D$4115,1,FALSE)</f>
        <v>successful</v>
      </c>
      <c r="D1351">
        <v>172</v>
      </c>
      <c r="K1351" t="s">
        <v>8219</v>
      </c>
      <c r="L1351">
        <v>196</v>
      </c>
    </row>
    <row r="1352" spans="1:12" x14ac:dyDescent="0.3">
      <c r="A1352" t="s">
        <v>8219</v>
      </c>
      <c r="C1352" t="str">
        <f>VLOOKUP(KickStarterData!F1352,$A$1:$D$4115,1,FALSE)</f>
        <v>successful</v>
      </c>
      <c r="D1352">
        <v>78</v>
      </c>
      <c r="K1352" t="s">
        <v>8219</v>
      </c>
      <c r="L1352">
        <v>405</v>
      </c>
    </row>
    <row r="1353" spans="1:12" x14ac:dyDescent="0.3">
      <c r="A1353" t="s">
        <v>8219</v>
      </c>
      <c r="C1353" t="str">
        <f>VLOOKUP(KickStarterData!F1353,$A$1:$D$4115,1,FALSE)</f>
        <v>successful</v>
      </c>
      <c r="D1353">
        <v>120</v>
      </c>
      <c r="K1353" t="s">
        <v>8219</v>
      </c>
      <c r="L1353">
        <v>206</v>
      </c>
    </row>
    <row r="1354" spans="1:12" x14ac:dyDescent="0.3">
      <c r="A1354" t="s">
        <v>8219</v>
      </c>
      <c r="C1354" t="str">
        <f>VLOOKUP(KickStarterData!F1354,$A$1:$D$4115,1,FALSE)</f>
        <v>successful</v>
      </c>
      <c r="D1354">
        <v>227</v>
      </c>
      <c r="K1354" t="s">
        <v>8219</v>
      </c>
      <c r="L1354">
        <v>335</v>
      </c>
    </row>
    <row r="1355" spans="1:12" x14ac:dyDescent="0.3">
      <c r="A1355" t="s">
        <v>8219</v>
      </c>
      <c r="C1355" t="str">
        <f>VLOOKUP(KickStarterData!F1355,$A$1:$D$4115,1,FALSE)</f>
        <v>successful</v>
      </c>
      <c r="D1355">
        <v>42</v>
      </c>
      <c r="K1355" t="s">
        <v>8219</v>
      </c>
      <c r="L1355">
        <v>215</v>
      </c>
    </row>
    <row r="1356" spans="1:12" x14ac:dyDescent="0.3">
      <c r="A1356" t="s">
        <v>8219</v>
      </c>
      <c r="C1356" t="str">
        <f>VLOOKUP(KickStarterData!F1356,$A$1:$D$4115,1,FALSE)</f>
        <v>successful</v>
      </c>
      <c r="D1356">
        <v>64</v>
      </c>
      <c r="K1356" t="s">
        <v>8219</v>
      </c>
      <c r="L1356">
        <v>176</v>
      </c>
    </row>
    <row r="1357" spans="1:12" x14ac:dyDescent="0.3">
      <c r="A1357" t="s">
        <v>8219</v>
      </c>
      <c r="C1357" t="str">
        <f>VLOOKUP(KickStarterData!F1357,$A$1:$D$4115,1,FALSE)</f>
        <v>successful</v>
      </c>
      <c r="D1357">
        <v>121</v>
      </c>
      <c r="K1357" t="s">
        <v>8219</v>
      </c>
      <c r="L1357">
        <v>555</v>
      </c>
    </row>
    <row r="1358" spans="1:12" x14ac:dyDescent="0.3">
      <c r="A1358" t="s">
        <v>8219</v>
      </c>
      <c r="C1358" t="str">
        <f>VLOOKUP(KickStarterData!F1358,$A$1:$D$4115,1,FALSE)</f>
        <v>successful</v>
      </c>
      <c r="D1358">
        <v>87</v>
      </c>
      <c r="K1358" t="s">
        <v>8219</v>
      </c>
      <c r="L1358">
        <v>116</v>
      </c>
    </row>
    <row r="1359" spans="1:12" x14ac:dyDescent="0.3">
      <c r="A1359" t="s">
        <v>8219</v>
      </c>
      <c r="C1359" t="str">
        <f>VLOOKUP(KickStarterData!F1359,$A$1:$D$4115,1,FALSE)</f>
        <v>successful</v>
      </c>
      <c r="D1359">
        <v>65</v>
      </c>
      <c r="K1359" t="s">
        <v>8219</v>
      </c>
      <c r="L1359">
        <v>615</v>
      </c>
    </row>
    <row r="1360" spans="1:12" x14ac:dyDescent="0.3">
      <c r="A1360" t="s">
        <v>8219</v>
      </c>
      <c r="C1360" t="str">
        <f>VLOOKUP(KickStarterData!F1360,$A$1:$D$4115,1,FALSE)</f>
        <v>successful</v>
      </c>
      <c r="D1360">
        <v>49</v>
      </c>
      <c r="K1360" t="s">
        <v>8219</v>
      </c>
      <c r="L1360">
        <v>236</v>
      </c>
    </row>
    <row r="1361" spans="1:12" x14ac:dyDescent="0.3">
      <c r="A1361" t="s">
        <v>8219</v>
      </c>
      <c r="C1361" t="str">
        <f>VLOOKUP(KickStarterData!F1361,$A$1:$D$4115,1,FALSE)</f>
        <v>successful</v>
      </c>
      <c r="D1361">
        <v>19</v>
      </c>
      <c r="K1361" t="s">
        <v>8219</v>
      </c>
      <c r="L1361">
        <v>145</v>
      </c>
    </row>
    <row r="1362" spans="1:12" x14ac:dyDescent="0.3">
      <c r="A1362" t="s">
        <v>8219</v>
      </c>
      <c r="C1362" t="str">
        <f>VLOOKUP(KickStarterData!F1362,$A$1:$D$4115,1,FALSE)</f>
        <v>successful</v>
      </c>
      <c r="D1362">
        <v>81</v>
      </c>
      <c r="K1362" t="s">
        <v>8219</v>
      </c>
      <c r="L1362">
        <v>167</v>
      </c>
    </row>
    <row r="1363" spans="1:12" x14ac:dyDescent="0.3">
      <c r="A1363" t="s">
        <v>8219</v>
      </c>
      <c r="C1363" t="str">
        <f>VLOOKUP(KickStarterData!F1363,$A$1:$D$4115,1,FALSE)</f>
        <v>successful</v>
      </c>
      <c r="D1363">
        <v>264</v>
      </c>
      <c r="K1363" t="s">
        <v>8219</v>
      </c>
      <c r="L1363">
        <v>235</v>
      </c>
    </row>
    <row r="1364" spans="1:12" x14ac:dyDescent="0.3">
      <c r="A1364" t="s">
        <v>8219</v>
      </c>
      <c r="C1364" t="str">
        <f>VLOOKUP(KickStarterData!F1364,$A$1:$D$4115,1,FALSE)</f>
        <v>successful</v>
      </c>
      <c r="D1364">
        <v>25</v>
      </c>
      <c r="K1364" t="s">
        <v>8219</v>
      </c>
      <c r="L1364">
        <v>452</v>
      </c>
    </row>
    <row r="1365" spans="1:12" x14ac:dyDescent="0.3">
      <c r="A1365" t="s">
        <v>8219</v>
      </c>
      <c r="C1365" t="str">
        <f>VLOOKUP(KickStarterData!F1365,$A$1:$D$4115,1,FALSE)</f>
        <v>successful</v>
      </c>
      <c r="D1365">
        <v>5</v>
      </c>
      <c r="K1365" t="s">
        <v>8219</v>
      </c>
      <c r="L1365">
        <v>241</v>
      </c>
    </row>
    <row r="1366" spans="1:12" x14ac:dyDescent="0.3">
      <c r="A1366" t="s">
        <v>8219</v>
      </c>
      <c r="C1366" t="str">
        <f>VLOOKUP(KickStarterData!F1366,$A$1:$D$4115,1,FALSE)</f>
        <v>successful</v>
      </c>
      <c r="D1366">
        <v>144</v>
      </c>
      <c r="K1366" t="s">
        <v>8219</v>
      </c>
      <c r="L1366">
        <v>28</v>
      </c>
    </row>
    <row r="1367" spans="1:12" x14ac:dyDescent="0.3">
      <c r="A1367" t="s">
        <v>8219</v>
      </c>
      <c r="C1367" t="str">
        <f>VLOOKUP(KickStarterData!F1367,$A$1:$D$4115,1,FALSE)</f>
        <v>successful</v>
      </c>
      <c r="D1367">
        <v>92</v>
      </c>
      <c r="K1367" t="s">
        <v>8219</v>
      </c>
      <c r="L1367">
        <v>140</v>
      </c>
    </row>
    <row r="1368" spans="1:12" x14ac:dyDescent="0.3">
      <c r="A1368" t="s">
        <v>8219</v>
      </c>
      <c r="C1368" t="str">
        <f>VLOOKUP(KickStarterData!F1368,$A$1:$D$4115,1,FALSE)</f>
        <v>successful</v>
      </c>
      <c r="D1368">
        <v>147</v>
      </c>
      <c r="K1368" t="s">
        <v>8219</v>
      </c>
      <c r="L1368">
        <v>280</v>
      </c>
    </row>
    <row r="1369" spans="1:12" x14ac:dyDescent="0.3">
      <c r="A1369" t="s">
        <v>8219</v>
      </c>
      <c r="C1369" t="str">
        <f>VLOOKUP(KickStarterData!F1369,$A$1:$D$4115,1,FALSE)</f>
        <v>successful</v>
      </c>
      <c r="D1369">
        <v>90</v>
      </c>
      <c r="K1369" t="s">
        <v>8219</v>
      </c>
      <c r="L1369">
        <v>70</v>
      </c>
    </row>
    <row r="1370" spans="1:12" x14ac:dyDescent="0.3">
      <c r="A1370" t="s">
        <v>8219</v>
      </c>
      <c r="C1370" t="str">
        <f>VLOOKUP(KickStarterData!F1370,$A$1:$D$4115,1,FALSE)</f>
        <v>successful</v>
      </c>
      <c r="D1370">
        <v>87</v>
      </c>
      <c r="K1370" t="s">
        <v>8219</v>
      </c>
      <c r="L1370">
        <v>160</v>
      </c>
    </row>
    <row r="1371" spans="1:12" x14ac:dyDescent="0.3">
      <c r="A1371" t="s">
        <v>8219</v>
      </c>
      <c r="C1371" t="str">
        <f>VLOOKUP(KickStarterData!F1371,$A$1:$D$4115,1,FALSE)</f>
        <v>successful</v>
      </c>
      <c r="D1371">
        <v>406</v>
      </c>
      <c r="K1371" t="s">
        <v>8219</v>
      </c>
      <c r="L1371">
        <v>141</v>
      </c>
    </row>
    <row r="1372" spans="1:12" x14ac:dyDescent="0.3">
      <c r="A1372" t="s">
        <v>8219</v>
      </c>
      <c r="C1372" t="str">
        <f>VLOOKUP(KickStarterData!F1372,$A$1:$D$4115,1,FALSE)</f>
        <v>successful</v>
      </c>
      <c r="D1372">
        <v>20</v>
      </c>
      <c r="K1372" t="s">
        <v>8219</v>
      </c>
      <c r="L1372">
        <v>874</v>
      </c>
    </row>
    <row r="1373" spans="1:12" x14ac:dyDescent="0.3">
      <c r="A1373" t="s">
        <v>8219</v>
      </c>
      <c r="C1373" t="str">
        <f>VLOOKUP(KickStarterData!F1373,$A$1:$D$4115,1,FALSE)</f>
        <v>successful</v>
      </c>
      <c r="D1373">
        <v>70</v>
      </c>
      <c r="K1373" t="s">
        <v>8219</v>
      </c>
      <c r="L1373">
        <v>73</v>
      </c>
    </row>
    <row r="1374" spans="1:12" x14ac:dyDescent="0.3">
      <c r="A1374" t="s">
        <v>8219</v>
      </c>
      <c r="C1374" t="str">
        <f>VLOOKUP(KickStarterData!F1374,$A$1:$D$4115,1,FALSE)</f>
        <v>successful</v>
      </c>
      <c r="D1374">
        <v>16</v>
      </c>
      <c r="K1374" t="s">
        <v>8219</v>
      </c>
      <c r="L1374">
        <v>294</v>
      </c>
    </row>
    <row r="1375" spans="1:12" x14ac:dyDescent="0.3">
      <c r="A1375" t="s">
        <v>8219</v>
      </c>
      <c r="C1375" t="str">
        <f>VLOOKUP(KickStarterData!F1375,$A$1:$D$4115,1,FALSE)</f>
        <v>successful</v>
      </c>
      <c r="D1375">
        <v>52</v>
      </c>
      <c r="K1375" t="s">
        <v>8219</v>
      </c>
      <c r="L1375">
        <v>740</v>
      </c>
    </row>
    <row r="1376" spans="1:12" x14ac:dyDescent="0.3">
      <c r="A1376" t="s">
        <v>8219</v>
      </c>
      <c r="C1376" t="str">
        <f>VLOOKUP(KickStarterData!F1376,$A$1:$D$4115,1,FALSE)</f>
        <v>successful</v>
      </c>
      <c r="D1376">
        <v>66</v>
      </c>
      <c r="K1376" t="s">
        <v>8219</v>
      </c>
      <c r="L1376">
        <v>369</v>
      </c>
    </row>
    <row r="1377" spans="1:12" x14ac:dyDescent="0.3">
      <c r="A1377" t="s">
        <v>8219</v>
      </c>
      <c r="C1377" t="str">
        <f>VLOOKUP(KickStarterData!F1377,$A$1:$D$4115,1,FALSE)</f>
        <v>successful</v>
      </c>
      <c r="D1377">
        <v>109</v>
      </c>
      <c r="K1377" t="s">
        <v>8219</v>
      </c>
      <c r="L1377">
        <v>110</v>
      </c>
    </row>
    <row r="1378" spans="1:12" x14ac:dyDescent="0.3">
      <c r="A1378" t="s">
        <v>8219</v>
      </c>
      <c r="C1378" t="str">
        <f>VLOOKUP(KickStarterData!F1378,$A$1:$D$4115,1,FALSE)</f>
        <v>successful</v>
      </c>
      <c r="D1378">
        <v>168</v>
      </c>
      <c r="K1378" t="s">
        <v>8219</v>
      </c>
      <c r="L1378">
        <v>455</v>
      </c>
    </row>
    <row r="1379" spans="1:12" x14ac:dyDescent="0.3">
      <c r="A1379" t="s">
        <v>8219</v>
      </c>
      <c r="C1379" t="str">
        <f>VLOOKUP(KickStarterData!F1379,$A$1:$D$4115,1,FALSE)</f>
        <v>successful</v>
      </c>
      <c r="D1379">
        <v>31</v>
      </c>
      <c r="K1379" t="s">
        <v>8219</v>
      </c>
      <c r="L1379">
        <v>224</v>
      </c>
    </row>
    <row r="1380" spans="1:12" x14ac:dyDescent="0.3">
      <c r="A1380" t="s">
        <v>8219</v>
      </c>
      <c r="C1380" t="str">
        <f>VLOOKUP(KickStarterData!F1380,$A$1:$D$4115,1,FALSE)</f>
        <v>successful</v>
      </c>
      <c r="D1380">
        <v>133</v>
      </c>
      <c r="K1380" t="s">
        <v>8219</v>
      </c>
      <c r="L1380">
        <v>46</v>
      </c>
    </row>
    <row r="1381" spans="1:12" x14ac:dyDescent="0.3">
      <c r="A1381" t="s">
        <v>8219</v>
      </c>
      <c r="C1381" t="str">
        <f>VLOOKUP(KickStarterData!F1381,$A$1:$D$4115,1,FALSE)</f>
        <v>successful</v>
      </c>
      <c r="D1381">
        <v>151</v>
      </c>
      <c r="K1381" t="s">
        <v>8219</v>
      </c>
      <c r="L1381">
        <v>284</v>
      </c>
    </row>
    <row r="1382" spans="1:12" x14ac:dyDescent="0.3">
      <c r="A1382" t="s">
        <v>8219</v>
      </c>
      <c r="C1382" t="str">
        <f>VLOOKUP(KickStarterData!F1382,$A$1:$D$4115,1,FALSE)</f>
        <v>successful</v>
      </c>
      <c r="D1382">
        <v>5</v>
      </c>
      <c r="K1382" t="s">
        <v>8219</v>
      </c>
      <c r="L1382">
        <v>98</v>
      </c>
    </row>
    <row r="1383" spans="1:12" x14ac:dyDescent="0.3">
      <c r="A1383" t="s">
        <v>8219</v>
      </c>
      <c r="C1383" t="str">
        <f>VLOOKUP(KickStarterData!F1383,$A$1:$D$4115,1,FALSE)</f>
        <v>successful</v>
      </c>
      <c r="D1383">
        <v>73</v>
      </c>
      <c r="K1383" t="s">
        <v>8221</v>
      </c>
      <c r="L1383">
        <v>2</v>
      </c>
    </row>
    <row r="1384" spans="1:12" x14ac:dyDescent="0.3">
      <c r="A1384" t="s">
        <v>8219</v>
      </c>
      <c r="C1384" t="str">
        <f>VLOOKUP(KickStarterData!F1384,$A$1:$D$4115,1,FALSE)</f>
        <v>successful</v>
      </c>
      <c r="D1384">
        <v>148</v>
      </c>
      <c r="K1384" t="s">
        <v>8221</v>
      </c>
      <c r="L1384">
        <v>1</v>
      </c>
    </row>
    <row r="1385" spans="1:12" x14ac:dyDescent="0.3">
      <c r="A1385" t="s">
        <v>8219</v>
      </c>
      <c r="C1385" t="str">
        <f>VLOOKUP(KickStarterData!F1385,$A$1:$D$4115,1,FALSE)</f>
        <v>successful</v>
      </c>
      <c r="D1385">
        <v>93</v>
      </c>
      <c r="K1385" t="s">
        <v>8221</v>
      </c>
      <c r="L1385">
        <v>1</v>
      </c>
    </row>
    <row r="1386" spans="1:12" x14ac:dyDescent="0.3">
      <c r="A1386" t="s">
        <v>8219</v>
      </c>
      <c r="C1386" t="str">
        <f>VLOOKUP(KickStarterData!F1386,$A$1:$D$4115,1,FALSE)</f>
        <v>successful</v>
      </c>
      <c r="D1386">
        <v>63</v>
      </c>
      <c r="K1386" t="s">
        <v>8221</v>
      </c>
      <c r="L1386">
        <v>0</v>
      </c>
    </row>
    <row r="1387" spans="1:12" x14ac:dyDescent="0.3">
      <c r="A1387" t="s">
        <v>8219</v>
      </c>
      <c r="C1387" t="str">
        <f>VLOOKUP(KickStarterData!F1387,$A$1:$D$4115,1,FALSE)</f>
        <v>successful</v>
      </c>
      <c r="D1387">
        <v>134</v>
      </c>
      <c r="K1387" t="s">
        <v>8221</v>
      </c>
      <c r="L1387">
        <v>1</v>
      </c>
    </row>
    <row r="1388" spans="1:12" x14ac:dyDescent="0.3">
      <c r="A1388" t="s">
        <v>8219</v>
      </c>
      <c r="C1388" t="str">
        <f>VLOOKUP(KickStarterData!F1388,$A$1:$D$4115,1,FALSE)</f>
        <v>successful</v>
      </c>
      <c r="D1388">
        <v>14</v>
      </c>
      <c r="K1388" t="s">
        <v>8221</v>
      </c>
      <c r="L1388">
        <v>11</v>
      </c>
    </row>
    <row r="1389" spans="1:12" x14ac:dyDescent="0.3">
      <c r="A1389" t="s">
        <v>8219</v>
      </c>
      <c r="C1389" t="str">
        <f>VLOOKUP(KickStarterData!F1389,$A$1:$D$4115,1,FALSE)</f>
        <v>successful</v>
      </c>
      <c r="D1389">
        <v>78</v>
      </c>
      <c r="K1389" t="s">
        <v>8221</v>
      </c>
      <c r="L1389">
        <v>0</v>
      </c>
    </row>
    <row r="1390" spans="1:12" x14ac:dyDescent="0.3">
      <c r="A1390" t="s">
        <v>8219</v>
      </c>
      <c r="C1390" t="str">
        <f>VLOOKUP(KickStarterData!F1390,$A$1:$D$4115,1,FALSE)</f>
        <v>successful</v>
      </c>
      <c r="D1390">
        <v>112</v>
      </c>
      <c r="K1390" t="s">
        <v>8221</v>
      </c>
      <c r="L1390">
        <v>1</v>
      </c>
    </row>
    <row r="1391" spans="1:12" x14ac:dyDescent="0.3">
      <c r="A1391" t="s">
        <v>8219</v>
      </c>
      <c r="C1391" t="str">
        <f>VLOOKUP(KickStarterData!F1391,$A$1:$D$4115,1,FALSE)</f>
        <v>successful</v>
      </c>
      <c r="D1391">
        <v>34</v>
      </c>
      <c r="K1391" t="s">
        <v>8221</v>
      </c>
      <c r="L1391">
        <v>6</v>
      </c>
    </row>
    <row r="1392" spans="1:12" x14ac:dyDescent="0.3">
      <c r="A1392" t="s">
        <v>8219</v>
      </c>
      <c r="C1392" t="str">
        <f>VLOOKUP(KickStarterData!F1392,$A$1:$D$4115,1,FALSE)</f>
        <v>successful</v>
      </c>
      <c r="D1392">
        <v>19</v>
      </c>
      <c r="K1392" t="s">
        <v>8221</v>
      </c>
      <c r="L1392">
        <v>7</v>
      </c>
    </row>
    <row r="1393" spans="1:12" x14ac:dyDescent="0.3">
      <c r="A1393" t="s">
        <v>8219</v>
      </c>
      <c r="C1393" t="str">
        <f>VLOOKUP(KickStarterData!F1393,$A$1:$D$4115,1,FALSE)</f>
        <v>successful</v>
      </c>
      <c r="D1393">
        <v>13</v>
      </c>
      <c r="K1393" t="s">
        <v>8221</v>
      </c>
      <c r="L1393">
        <v>0</v>
      </c>
    </row>
    <row r="1394" spans="1:12" x14ac:dyDescent="0.3">
      <c r="A1394" t="s">
        <v>8219</v>
      </c>
      <c r="C1394" t="str">
        <f>VLOOKUP(KickStarterData!F1394,$A$1:$D$4115,1,FALSE)</f>
        <v>successful</v>
      </c>
      <c r="D1394">
        <v>104</v>
      </c>
      <c r="K1394" t="s">
        <v>8221</v>
      </c>
      <c r="L1394">
        <v>16</v>
      </c>
    </row>
    <row r="1395" spans="1:12" x14ac:dyDescent="0.3">
      <c r="A1395" t="s">
        <v>8219</v>
      </c>
      <c r="C1395" t="str">
        <f>VLOOKUP(KickStarterData!F1395,$A$1:$D$4115,1,FALSE)</f>
        <v>successful</v>
      </c>
      <c r="D1395">
        <v>52</v>
      </c>
      <c r="K1395" t="s">
        <v>8221</v>
      </c>
      <c r="L1395">
        <v>0</v>
      </c>
    </row>
    <row r="1396" spans="1:12" x14ac:dyDescent="0.3">
      <c r="A1396" t="s">
        <v>8219</v>
      </c>
      <c r="C1396" t="str">
        <f>VLOOKUP(KickStarterData!F1396,$A$1:$D$4115,1,FALSE)</f>
        <v>successful</v>
      </c>
      <c r="D1396">
        <v>17</v>
      </c>
      <c r="K1396" t="s">
        <v>8221</v>
      </c>
      <c r="L1396">
        <v>0</v>
      </c>
    </row>
    <row r="1397" spans="1:12" x14ac:dyDescent="0.3">
      <c r="A1397" t="s">
        <v>8219</v>
      </c>
      <c r="C1397" t="str">
        <f>VLOOKUP(KickStarterData!F1397,$A$1:$D$4115,1,FALSE)</f>
        <v>successful</v>
      </c>
      <c r="D1397">
        <v>82</v>
      </c>
      <c r="K1397" t="s">
        <v>8221</v>
      </c>
      <c r="L1397">
        <v>0</v>
      </c>
    </row>
    <row r="1398" spans="1:12" x14ac:dyDescent="0.3">
      <c r="A1398" t="s">
        <v>8219</v>
      </c>
      <c r="C1398" t="str">
        <f>VLOOKUP(KickStarterData!F1398,$A$1:$D$4115,1,FALSE)</f>
        <v>successful</v>
      </c>
      <c r="D1398">
        <v>73</v>
      </c>
      <c r="K1398" t="s">
        <v>8221</v>
      </c>
      <c r="L1398">
        <v>12</v>
      </c>
    </row>
    <row r="1399" spans="1:12" x14ac:dyDescent="0.3">
      <c r="A1399" t="s">
        <v>8219</v>
      </c>
      <c r="C1399" t="str">
        <f>VLOOKUP(KickStarterData!F1399,$A$1:$D$4115,1,FALSE)</f>
        <v>successful</v>
      </c>
      <c r="D1399">
        <v>158</v>
      </c>
      <c r="K1399" t="s">
        <v>8221</v>
      </c>
      <c r="L1399">
        <v>1</v>
      </c>
    </row>
    <row r="1400" spans="1:12" x14ac:dyDescent="0.3">
      <c r="A1400" t="s">
        <v>8219</v>
      </c>
      <c r="C1400" t="str">
        <f>VLOOKUP(KickStarterData!F1400,$A$1:$D$4115,1,FALSE)</f>
        <v>successful</v>
      </c>
      <c r="D1400">
        <v>65</v>
      </c>
      <c r="K1400" t="s">
        <v>8221</v>
      </c>
      <c r="L1400">
        <v>3</v>
      </c>
    </row>
    <row r="1401" spans="1:12" x14ac:dyDescent="0.3">
      <c r="A1401" t="s">
        <v>8219</v>
      </c>
      <c r="C1401" t="str">
        <f>VLOOKUP(KickStarterData!F1401,$A$1:$D$4115,1,FALSE)</f>
        <v>successful</v>
      </c>
      <c r="D1401">
        <v>184</v>
      </c>
      <c r="K1401" t="s">
        <v>8221</v>
      </c>
      <c r="L1401">
        <v>1</v>
      </c>
    </row>
    <row r="1402" spans="1:12" x14ac:dyDescent="0.3">
      <c r="A1402" t="s">
        <v>8219</v>
      </c>
      <c r="C1402" t="str">
        <f>VLOOKUP(KickStarterData!F1402,$A$1:$D$4115,1,FALSE)</f>
        <v>successful</v>
      </c>
      <c r="D1402">
        <v>34</v>
      </c>
      <c r="K1402" t="s">
        <v>8221</v>
      </c>
      <c r="L1402">
        <v>4</v>
      </c>
    </row>
    <row r="1403" spans="1:12" x14ac:dyDescent="0.3">
      <c r="A1403" t="s">
        <v>8219</v>
      </c>
      <c r="C1403" t="str">
        <f>VLOOKUP(KickStarterData!F1403,$A$1:$D$4115,1,FALSE)</f>
        <v>successful</v>
      </c>
      <c r="D1403">
        <v>240</v>
      </c>
      <c r="K1403" t="s">
        <v>8220</v>
      </c>
      <c r="L1403">
        <v>1</v>
      </c>
    </row>
    <row r="1404" spans="1:12" x14ac:dyDescent="0.3">
      <c r="A1404" t="s">
        <v>8219</v>
      </c>
      <c r="C1404" t="str">
        <f>VLOOKUP(KickStarterData!F1404,$A$1:$D$4115,1,FALSE)</f>
        <v>successful</v>
      </c>
      <c r="D1404">
        <v>113</v>
      </c>
      <c r="K1404" t="s">
        <v>8220</v>
      </c>
      <c r="L1404">
        <v>0</v>
      </c>
    </row>
    <row r="1405" spans="1:12" x14ac:dyDescent="0.3">
      <c r="A1405" t="s">
        <v>8219</v>
      </c>
      <c r="C1405" t="str">
        <f>VLOOKUP(KickStarterData!F1405,$A$1:$D$4115,1,FALSE)</f>
        <v>successful</v>
      </c>
      <c r="D1405">
        <v>66</v>
      </c>
      <c r="K1405" t="s">
        <v>8220</v>
      </c>
      <c r="L1405">
        <v>2</v>
      </c>
    </row>
    <row r="1406" spans="1:12" x14ac:dyDescent="0.3">
      <c r="A1406" t="s">
        <v>8221</v>
      </c>
      <c r="C1406" t="str">
        <f>VLOOKUP(KickStarterData!F1406,$A$1:$D$4115,1,FALSE)</f>
        <v>failed</v>
      </c>
      <c r="D1406">
        <v>5</v>
      </c>
      <c r="K1406" t="s">
        <v>8220</v>
      </c>
      <c r="L1406">
        <v>1</v>
      </c>
    </row>
    <row r="1407" spans="1:12" x14ac:dyDescent="0.3">
      <c r="A1407" t="s">
        <v>8221</v>
      </c>
      <c r="C1407" t="str">
        <f>VLOOKUP(KickStarterData!F1407,$A$1:$D$4115,1,FALSE)</f>
        <v>failed</v>
      </c>
      <c r="D1407">
        <v>17</v>
      </c>
      <c r="K1407" t="s">
        <v>8220</v>
      </c>
      <c r="L1407">
        <v>1</v>
      </c>
    </row>
    <row r="1408" spans="1:12" x14ac:dyDescent="0.3">
      <c r="A1408" t="s">
        <v>8221</v>
      </c>
      <c r="C1408" t="str">
        <f>VLOOKUP(KickStarterData!F1408,$A$1:$D$4115,1,FALSE)</f>
        <v>failed</v>
      </c>
      <c r="D1408">
        <v>3</v>
      </c>
      <c r="K1408" t="s">
        <v>8220</v>
      </c>
      <c r="L1408">
        <v>59</v>
      </c>
    </row>
    <row r="1409" spans="1:12" x14ac:dyDescent="0.3">
      <c r="A1409" t="s">
        <v>8221</v>
      </c>
      <c r="C1409" t="str">
        <f>VLOOKUP(KickStarterData!F1409,$A$1:$D$4115,1,FALSE)</f>
        <v>failed</v>
      </c>
      <c r="D1409">
        <v>2</v>
      </c>
      <c r="K1409" t="s">
        <v>8220</v>
      </c>
      <c r="L1409">
        <v>13</v>
      </c>
    </row>
    <row r="1410" spans="1:12" x14ac:dyDescent="0.3">
      <c r="A1410" t="s">
        <v>8221</v>
      </c>
      <c r="C1410" t="str">
        <f>VLOOKUP(KickStarterData!F1410,$A$1:$D$4115,1,FALSE)</f>
        <v>failed</v>
      </c>
      <c r="D1410">
        <v>6</v>
      </c>
      <c r="K1410" t="s">
        <v>8220</v>
      </c>
      <c r="L1410">
        <v>22</v>
      </c>
    </row>
    <row r="1411" spans="1:12" x14ac:dyDescent="0.3">
      <c r="A1411" t="s">
        <v>8221</v>
      </c>
      <c r="C1411" t="str">
        <f>VLOOKUP(KickStarterData!F1411,$A$1:$D$4115,1,FALSE)</f>
        <v>failed</v>
      </c>
      <c r="D1411">
        <v>0</v>
      </c>
      <c r="K1411" t="s">
        <v>8220</v>
      </c>
      <c r="L1411">
        <v>0</v>
      </c>
    </row>
    <row r="1412" spans="1:12" x14ac:dyDescent="0.3">
      <c r="A1412" t="s">
        <v>8221</v>
      </c>
      <c r="C1412" t="str">
        <f>VLOOKUP(KickStarterData!F1412,$A$1:$D$4115,1,FALSE)</f>
        <v>failed</v>
      </c>
      <c r="D1412">
        <v>1</v>
      </c>
      <c r="K1412" t="s">
        <v>8220</v>
      </c>
      <c r="L1412">
        <v>52</v>
      </c>
    </row>
    <row r="1413" spans="1:12" x14ac:dyDescent="0.3">
      <c r="A1413" t="s">
        <v>8221</v>
      </c>
      <c r="C1413" t="str">
        <f>VLOOKUP(KickStarterData!F1413,$A$1:$D$4115,1,FALSE)</f>
        <v>failed</v>
      </c>
      <c r="D1413">
        <v>3</v>
      </c>
      <c r="K1413" t="s">
        <v>8220</v>
      </c>
      <c r="L1413">
        <v>4</v>
      </c>
    </row>
    <row r="1414" spans="1:12" x14ac:dyDescent="0.3">
      <c r="A1414" t="s">
        <v>8221</v>
      </c>
      <c r="C1414" t="str">
        <f>VLOOKUP(KickStarterData!F1414,$A$1:$D$4115,1,FALSE)</f>
        <v>failed</v>
      </c>
      <c r="D1414">
        <v>13</v>
      </c>
      <c r="K1414" t="s">
        <v>8220</v>
      </c>
      <c r="L1414">
        <v>3</v>
      </c>
    </row>
    <row r="1415" spans="1:12" x14ac:dyDescent="0.3">
      <c r="A1415" t="s">
        <v>8221</v>
      </c>
      <c r="C1415" t="str">
        <f>VLOOKUP(KickStarterData!F1415,$A$1:$D$4115,1,FALSE)</f>
        <v>failed</v>
      </c>
      <c r="D1415">
        <v>1</v>
      </c>
      <c r="K1415" t="s">
        <v>8220</v>
      </c>
      <c r="L1415">
        <v>3</v>
      </c>
    </row>
    <row r="1416" spans="1:12" x14ac:dyDescent="0.3">
      <c r="A1416" t="s">
        <v>8221</v>
      </c>
      <c r="C1416" t="str">
        <f>VLOOKUP(KickStarterData!F1416,$A$1:$D$4115,1,FALSE)</f>
        <v>failed</v>
      </c>
      <c r="D1416">
        <v>1</v>
      </c>
      <c r="K1416" t="s">
        <v>8220</v>
      </c>
      <c r="L1416">
        <v>6</v>
      </c>
    </row>
    <row r="1417" spans="1:12" x14ac:dyDescent="0.3">
      <c r="A1417" t="s">
        <v>8221</v>
      </c>
      <c r="C1417" t="str">
        <f>VLOOKUP(KickStarterData!F1417,$A$1:$D$4115,1,FALSE)</f>
        <v>failed</v>
      </c>
      <c r="D1417">
        <v>9</v>
      </c>
      <c r="K1417" t="s">
        <v>8220</v>
      </c>
      <c r="L1417">
        <v>35</v>
      </c>
    </row>
    <row r="1418" spans="1:12" x14ac:dyDescent="0.3">
      <c r="A1418" t="s">
        <v>8221</v>
      </c>
      <c r="C1418" t="str">
        <f>VLOOKUP(KickStarterData!F1418,$A$1:$D$4115,1,FALSE)</f>
        <v>failed</v>
      </c>
      <c r="D1418">
        <v>0</v>
      </c>
      <c r="K1418" t="s">
        <v>8220</v>
      </c>
      <c r="L1418">
        <v>10</v>
      </c>
    </row>
    <row r="1419" spans="1:12" x14ac:dyDescent="0.3">
      <c r="A1419" t="s">
        <v>8221</v>
      </c>
      <c r="C1419" t="str">
        <f>VLOOKUP(KickStarterData!F1419,$A$1:$D$4115,1,FALSE)</f>
        <v>failed</v>
      </c>
      <c r="D1419">
        <v>2</v>
      </c>
      <c r="K1419" t="s">
        <v>8220</v>
      </c>
      <c r="L1419">
        <v>2</v>
      </c>
    </row>
    <row r="1420" spans="1:12" x14ac:dyDescent="0.3">
      <c r="A1420" t="s">
        <v>8221</v>
      </c>
      <c r="C1420" t="str">
        <f>VLOOKUP(KickStarterData!F1420,$A$1:$D$4115,1,FALSE)</f>
        <v>failed</v>
      </c>
      <c r="D1420">
        <v>1</v>
      </c>
      <c r="K1420" t="s">
        <v>8220</v>
      </c>
      <c r="L1420">
        <v>4</v>
      </c>
    </row>
    <row r="1421" spans="1:12" x14ac:dyDescent="0.3">
      <c r="A1421" t="s">
        <v>8221</v>
      </c>
      <c r="C1421" t="str">
        <f>VLOOKUP(KickStarterData!F1421,$A$1:$D$4115,1,FALSE)</f>
        <v>failed</v>
      </c>
      <c r="D1421">
        <v>10</v>
      </c>
      <c r="K1421" t="s">
        <v>8220</v>
      </c>
      <c r="L1421">
        <v>2</v>
      </c>
    </row>
    <row r="1422" spans="1:12" x14ac:dyDescent="0.3">
      <c r="A1422" t="s">
        <v>8221</v>
      </c>
      <c r="C1422" t="str">
        <f>VLOOKUP(KickStarterData!F1422,$A$1:$D$4115,1,FALSE)</f>
        <v>failed</v>
      </c>
      <c r="D1422">
        <v>3</v>
      </c>
      <c r="K1422" t="s">
        <v>8220</v>
      </c>
      <c r="L1422">
        <v>0</v>
      </c>
    </row>
    <row r="1423" spans="1:12" x14ac:dyDescent="0.3">
      <c r="A1423" t="s">
        <v>8221</v>
      </c>
      <c r="C1423" t="str">
        <f>VLOOKUP(KickStarterData!F1423,$A$1:$D$4115,1,FALSE)</f>
        <v>failed</v>
      </c>
      <c r="D1423">
        <v>2</v>
      </c>
      <c r="K1423" t="s">
        <v>8221</v>
      </c>
      <c r="L1423">
        <v>1</v>
      </c>
    </row>
    <row r="1424" spans="1:12" x14ac:dyDescent="0.3">
      <c r="A1424" t="s">
        <v>8221</v>
      </c>
      <c r="C1424" t="str">
        <f>VLOOKUP(KickStarterData!F1424,$A$1:$D$4115,1,FALSE)</f>
        <v>failed</v>
      </c>
      <c r="D1424">
        <v>2</v>
      </c>
      <c r="K1424" t="s">
        <v>8221</v>
      </c>
      <c r="L1424">
        <v>3</v>
      </c>
    </row>
    <row r="1425" spans="1:12" x14ac:dyDescent="0.3">
      <c r="A1425" t="s">
        <v>8221</v>
      </c>
      <c r="C1425" t="str">
        <f>VLOOKUP(KickStarterData!F1425,$A$1:$D$4115,1,FALSE)</f>
        <v>failed</v>
      </c>
      <c r="D1425">
        <v>1</v>
      </c>
      <c r="K1425" t="s">
        <v>8221</v>
      </c>
      <c r="L1425">
        <v>1</v>
      </c>
    </row>
    <row r="1426" spans="1:12" x14ac:dyDescent="0.3">
      <c r="A1426" t="s">
        <v>8221</v>
      </c>
      <c r="C1426" t="str">
        <f>VLOOKUP(KickStarterData!F1426,$A$1:$D$4115,1,FALSE)</f>
        <v>failed</v>
      </c>
      <c r="D1426">
        <v>14</v>
      </c>
      <c r="K1426" t="s">
        <v>8221</v>
      </c>
      <c r="L1426">
        <v>0</v>
      </c>
    </row>
    <row r="1427" spans="1:12" x14ac:dyDescent="0.3">
      <c r="A1427" t="s">
        <v>8221</v>
      </c>
      <c r="C1427" t="str">
        <f>VLOOKUP(KickStarterData!F1427,$A$1:$D$4115,1,FALSE)</f>
        <v>failed</v>
      </c>
      <c r="D1427">
        <v>0</v>
      </c>
      <c r="K1427" t="s">
        <v>8221</v>
      </c>
      <c r="L1427">
        <v>12</v>
      </c>
    </row>
    <row r="1428" spans="1:12" x14ac:dyDescent="0.3">
      <c r="A1428" t="s">
        <v>8221</v>
      </c>
      <c r="C1428" t="str">
        <f>VLOOKUP(KickStarterData!F1428,$A$1:$D$4115,1,FALSE)</f>
        <v>failed</v>
      </c>
      <c r="D1428">
        <v>0</v>
      </c>
      <c r="K1428" t="s">
        <v>8221</v>
      </c>
      <c r="L1428">
        <v>0</v>
      </c>
    </row>
    <row r="1429" spans="1:12" x14ac:dyDescent="0.3">
      <c r="A1429" t="s">
        <v>8221</v>
      </c>
      <c r="C1429" t="str">
        <f>VLOOKUP(KickStarterData!F1429,$A$1:$D$4115,1,FALSE)</f>
        <v>failed</v>
      </c>
      <c r="D1429">
        <v>4</v>
      </c>
      <c r="K1429" t="s">
        <v>8221</v>
      </c>
      <c r="L1429">
        <v>1</v>
      </c>
    </row>
    <row r="1430" spans="1:12" x14ac:dyDescent="0.3">
      <c r="A1430" t="s">
        <v>8221</v>
      </c>
      <c r="C1430" t="str">
        <f>VLOOKUP(KickStarterData!F1430,$A$1:$D$4115,1,FALSE)</f>
        <v>failed</v>
      </c>
      <c r="D1430">
        <v>3</v>
      </c>
      <c r="K1430" t="s">
        <v>8221</v>
      </c>
      <c r="L1430">
        <v>0</v>
      </c>
    </row>
    <row r="1431" spans="1:12" x14ac:dyDescent="0.3">
      <c r="A1431" t="s">
        <v>8221</v>
      </c>
      <c r="C1431" t="str">
        <f>VLOOKUP(KickStarterData!F1431,$A$1:$D$4115,1,FALSE)</f>
        <v>failed</v>
      </c>
      <c r="D1431">
        <v>0</v>
      </c>
      <c r="K1431" t="s">
        <v>8221</v>
      </c>
      <c r="L1431">
        <v>0</v>
      </c>
    </row>
    <row r="1432" spans="1:12" x14ac:dyDescent="0.3">
      <c r="A1432" t="s">
        <v>8221</v>
      </c>
      <c r="C1432" t="str">
        <f>VLOOKUP(KickStarterData!F1432,$A$1:$D$4115,1,FALSE)</f>
        <v>failed</v>
      </c>
      <c r="D1432">
        <v>5</v>
      </c>
      <c r="K1432" t="s">
        <v>8221</v>
      </c>
      <c r="L1432">
        <v>2</v>
      </c>
    </row>
    <row r="1433" spans="1:12" x14ac:dyDescent="0.3">
      <c r="A1433" t="s">
        <v>8221</v>
      </c>
      <c r="C1433" t="str">
        <f>VLOOKUP(KickStarterData!F1433,$A$1:$D$4115,1,FALSE)</f>
        <v>failed</v>
      </c>
      <c r="D1433">
        <v>47</v>
      </c>
      <c r="K1433" t="s">
        <v>8221</v>
      </c>
      <c r="L1433">
        <v>92</v>
      </c>
    </row>
    <row r="1434" spans="1:12" x14ac:dyDescent="0.3">
      <c r="A1434" t="s">
        <v>8221</v>
      </c>
      <c r="C1434" t="str">
        <f>VLOOKUP(KickStarterData!F1434,$A$1:$D$4115,1,FALSE)</f>
        <v>failed</v>
      </c>
      <c r="D1434">
        <v>0</v>
      </c>
      <c r="K1434" t="s">
        <v>8221</v>
      </c>
      <c r="L1434">
        <v>0</v>
      </c>
    </row>
    <row r="1435" spans="1:12" x14ac:dyDescent="0.3">
      <c r="A1435" t="s">
        <v>8221</v>
      </c>
      <c r="C1435" t="str">
        <f>VLOOKUP(KickStarterData!F1435,$A$1:$D$4115,1,FALSE)</f>
        <v>failed</v>
      </c>
      <c r="D1435">
        <v>10</v>
      </c>
      <c r="K1435" t="s">
        <v>8221</v>
      </c>
      <c r="L1435">
        <v>3</v>
      </c>
    </row>
    <row r="1436" spans="1:12" x14ac:dyDescent="0.3">
      <c r="A1436" t="s">
        <v>8221</v>
      </c>
      <c r="C1436" t="str">
        <f>VLOOKUP(KickStarterData!F1436,$A$1:$D$4115,1,FALSE)</f>
        <v>failed</v>
      </c>
      <c r="D1436">
        <v>11</v>
      </c>
      <c r="K1436" t="s">
        <v>8221</v>
      </c>
      <c r="L1436">
        <v>10</v>
      </c>
    </row>
    <row r="1437" spans="1:12" x14ac:dyDescent="0.3">
      <c r="A1437" t="s">
        <v>8221</v>
      </c>
      <c r="C1437" t="str">
        <f>VLOOKUP(KickStarterData!F1437,$A$1:$D$4115,1,FALSE)</f>
        <v>failed</v>
      </c>
      <c r="D1437">
        <v>2</v>
      </c>
      <c r="K1437" t="s">
        <v>8221</v>
      </c>
      <c r="L1437">
        <v>7</v>
      </c>
    </row>
    <row r="1438" spans="1:12" x14ac:dyDescent="0.3">
      <c r="A1438" t="s">
        <v>8221</v>
      </c>
      <c r="C1438" t="str">
        <f>VLOOKUP(KickStarterData!F1438,$A$1:$D$4115,1,FALSE)</f>
        <v>failed</v>
      </c>
      <c r="D1438">
        <v>2</v>
      </c>
      <c r="K1438" t="s">
        <v>8221</v>
      </c>
      <c r="L1438">
        <v>3</v>
      </c>
    </row>
    <row r="1439" spans="1:12" x14ac:dyDescent="0.3">
      <c r="A1439" t="s">
        <v>8221</v>
      </c>
      <c r="C1439" t="str">
        <f>VLOOKUP(KickStarterData!F1439,$A$1:$D$4115,1,FALSE)</f>
        <v>failed</v>
      </c>
      <c r="D1439">
        <v>22</v>
      </c>
      <c r="K1439" t="s">
        <v>8221</v>
      </c>
      <c r="L1439">
        <v>0</v>
      </c>
    </row>
    <row r="1440" spans="1:12" x14ac:dyDescent="0.3">
      <c r="A1440" t="s">
        <v>8221</v>
      </c>
      <c r="C1440" t="str">
        <f>VLOOKUP(KickStarterData!F1440,$A$1:$D$4115,1,FALSE)</f>
        <v>failed</v>
      </c>
      <c r="D1440">
        <v>8</v>
      </c>
      <c r="K1440" t="s">
        <v>8221</v>
      </c>
      <c r="L1440">
        <v>1</v>
      </c>
    </row>
    <row r="1441" spans="1:12" x14ac:dyDescent="0.3">
      <c r="A1441" t="s">
        <v>8221</v>
      </c>
      <c r="C1441" t="str">
        <f>VLOOKUP(KickStarterData!F1441,$A$1:$D$4115,1,FALSE)</f>
        <v>failed</v>
      </c>
      <c r="D1441">
        <v>6</v>
      </c>
      <c r="K1441" t="s">
        <v>8221</v>
      </c>
      <c r="L1441">
        <v>0</v>
      </c>
    </row>
    <row r="1442" spans="1:12" x14ac:dyDescent="0.3">
      <c r="A1442" t="s">
        <v>8221</v>
      </c>
      <c r="C1442" t="str">
        <f>VLOOKUP(KickStarterData!F1442,$A$1:$D$4115,1,FALSE)</f>
        <v>failed</v>
      </c>
      <c r="D1442">
        <v>1</v>
      </c>
      <c r="K1442" t="s">
        <v>8221</v>
      </c>
      <c r="L1442">
        <v>9</v>
      </c>
    </row>
    <row r="1443" spans="1:12" x14ac:dyDescent="0.3">
      <c r="A1443" t="s">
        <v>8221</v>
      </c>
      <c r="C1443" t="str">
        <f>VLOOKUP(KickStarterData!F1443,$A$1:$D$4115,1,FALSE)</f>
        <v>failed</v>
      </c>
      <c r="D1443">
        <v>3</v>
      </c>
      <c r="K1443" t="s">
        <v>8219</v>
      </c>
      <c r="L1443">
        <v>56</v>
      </c>
    </row>
    <row r="1444" spans="1:12" x14ac:dyDescent="0.3">
      <c r="A1444" t="s">
        <v>8221</v>
      </c>
      <c r="C1444" t="str">
        <f>VLOOKUP(KickStarterData!F1444,$A$1:$D$4115,1,FALSE)</f>
        <v>failed</v>
      </c>
      <c r="D1444">
        <v>0</v>
      </c>
      <c r="K1444" t="s">
        <v>8219</v>
      </c>
      <c r="L1444">
        <v>32</v>
      </c>
    </row>
    <row r="1445" spans="1:12" x14ac:dyDescent="0.3">
      <c r="A1445" t="s">
        <v>8221</v>
      </c>
      <c r="C1445" t="str">
        <f>VLOOKUP(KickStarterData!F1445,$A$1:$D$4115,1,FALSE)</f>
        <v>failed</v>
      </c>
      <c r="D1445">
        <v>0</v>
      </c>
      <c r="K1445" t="s">
        <v>8219</v>
      </c>
      <c r="L1445">
        <v>30</v>
      </c>
    </row>
    <row r="1446" spans="1:12" x14ac:dyDescent="0.3">
      <c r="A1446" t="s">
        <v>8221</v>
      </c>
      <c r="C1446" t="str">
        <f>VLOOKUP(KickStarterData!F1446,$A$1:$D$4115,1,FALSE)</f>
        <v>failed</v>
      </c>
      <c r="D1446">
        <v>0</v>
      </c>
      <c r="K1446" t="s">
        <v>8219</v>
      </c>
      <c r="L1446">
        <v>70</v>
      </c>
    </row>
    <row r="1447" spans="1:12" x14ac:dyDescent="0.3">
      <c r="A1447" t="s">
        <v>8221</v>
      </c>
      <c r="C1447" t="str">
        <f>VLOOKUP(KickStarterData!F1447,$A$1:$D$4115,1,FALSE)</f>
        <v>failed</v>
      </c>
      <c r="D1447">
        <v>0</v>
      </c>
      <c r="K1447" t="s">
        <v>8219</v>
      </c>
      <c r="L1447">
        <v>44</v>
      </c>
    </row>
    <row r="1448" spans="1:12" x14ac:dyDescent="0.3">
      <c r="A1448" t="s">
        <v>8221</v>
      </c>
      <c r="C1448" t="str">
        <f>VLOOKUP(KickStarterData!F1448,$A$1:$D$4115,1,FALSE)</f>
        <v>failed</v>
      </c>
      <c r="D1448">
        <v>0</v>
      </c>
      <c r="K1448" t="s">
        <v>8219</v>
      </c>
      <c r="L1448">
        <v>92</v>
      </c>
    </row>
    <row r="1449" spans="1:12" x14ac:dyDescent="0.3">
      <c r="A1449" t="s">
        <v>8221</v>
      </c>
      <c r="C1449" t="str">
        <f>VLOOKUP(KickStarterData!F1449,$A$1:$D$4115,1,FALSE)</f>
        <v>failed</v>
      </c>
      <c r="D1449">
        <v>3</v>
      </c>
      <c r="K1449" t="s">
        <v>8219</v>
      </c>
      <c r="L1449">
        <v>205</v>
      </c>
    </row>
    <row r="1450" spans="1:12" x14ac:dyDescent="0.3">
      <c r="A1450" t="s">
        <v>8221</v>
      </c>
      <c r="C1450" t="str">
        <f>VLOOKUP(KickStarterData!F1450,$A$1:$D$4115,1,FALSE)</f>
        <v>failed</v>
      </c>
      <c r="D1450">
        <v>0</v>
      </c>
      <c r="K1450" t="s">
        <v>8219</v>
      </c>
      <c r="L1450">
        <v>23</v>
      </c>
    </row>
    <row r="1451" spans="1:12" x14ac:dyDescent="0.3">
      <c r="A1451" t="s">
        <v>8221</v>
      </c>
      <c r="C1451" t="str">
        <f>VLOOKUP(KickStarterData!F1451,$A$1:$D$4115,1,FALSE)</f>
        <v>failed</v>
      </c>
      <c r="D1451">
        <v>0</v>
      </c>
      <c r="K1451" t="s">
        <v>8219</v>
      </c>
      <c r="L1451">
        <v>4</v>
      </c>
    </row>
    <row r="1452" spans="1:12" x14ac:dyDescent="0.3">
      <c r="A1452" t="s">
        <v>8221</v>
      </c>
      <c r="C1452" t="str">
        <f>VLOOKUP(KickStarterData!F1452,$A$1:$D$4115,1,FALSE)</f>
        <v>failed</v>
      </c>
      <c r="D1452">
        <v>1</v>
      </c>
      <c r="K1452" t="s">
        <v>8219</v>
      </c>
      <c r="L1452">
        <v>112</v>
      </c>
    </row>
    <row r="1453" spans="1:12" x14ac:dyDescent="0.3">
      <c r="A1453" t="s">
        <v>8220</v>
      </c>
      <c r="C1453" t="str">
        <f>VLOOKUP(KickStarterData!F1453,$A$1:$D$4115,1,FALSE)</f>
        <v>canceled</v>
      </c>
      <c r="D1453">
        <v>2</v>
      </c>
      <c r="K1453" t="s">
        <v>8219</v>
      </c>
      <c r="L1453">
        <v>27</v>
      </c>
    </row>
    <row r="1454" spans="1:12" x14ac:dyDescent="0.3">
      <c r="A1454" t="s">
        <v>8220</v>
      </c>
      <c r="C1454" t="str">
        <f>VLOOKUP(KickStarterData!F1454,$A$1:$D$4115,1,FALSE)</f>
        <v>canceled</v>
      </c>
      <c r="D1454">
        <v>0</v>
      </c>
      <c r="K1454" t="s">
        <v>8219</v>
      </c>
      <c r="L1454">
        <v>11</v>
      </c>
    </row>
    <row r="1455" spans="1:12" x14ac:dyDescent="0.3">
      <c r="A1455" t="s">
        <v>8220</v>
      </c>
      <c r="C1455" t="str">
        <f>VLOOKUP(KickStarterData!F1455,$A$1:$D$4115,1,FALSE)</f>
        <v>canceled</v>
      </c>
      <c r="D1455">
        <v>0</v>
      </c>
      <c r="K1455" t="s">
        <v>8219</v>
      </c>
      <c r="L1455">
        <v>26</v>
      </c>
    </row>
    <row r="1456" spans="1:12" x14ac:dyDescent="0.3">
      <c r="A1456" t="s">
        <v>8220</v>
      </c>
      <c r="C1456" t="str">
        <f>VLOOKUP(KickStarterData!F1456,$A$1:$D$4115,1,FALSE)</f>
        <v>canceled</v>
      </c>
      <c r="D1456">
        <v>1</v>
      </c>
      <c r="K1456" t="s">
        <v>8219</v>
      </c>
      <c r="L1456">
        <v>77</v>
      </c>
    </row>
    <row r="1457" spans="1:12" x14ac:dyDescent="0.3">
      <c r="A1457" t="s">
        <v>8220</v>
      </c>
      <c r="C1457" t="str">
        <f>VLOOKUP(KickStarterData!F1457,$A$1:$D$4115,1,FALSE)</f>
        <v>canceled</v>
      </c>
      <c r="D1457">
        <v>7</v>
      </c>
      <c r="K1457" t="s">
        <v>8219</v>
      </c>
      <c r="L1457">
        <v>136</v>
      </c>
    </row>
    <row r="1458" spans="1:12" x14ac:dyDescent="0.3">
      <c r="A1458" t="s">
        <v>8220</v>
      </c>
      <c r="C1458" t="str">
        <f>VLOOKUP(KickStarterData!F1458,$A$1:$D$4115,1,FALSE)</f>
        <v>canceled</v>
      </c>
      <c r="D1458">
        <v>3</v>
      </c>
      <c r="K1458" t="s">
        <v>8219</v>
      </c>
      <c r="L1458">
        <v>157</v>
      </c>
    </row>
    <row r="1459" spans="1:12" x14ac:dyDescent="0.3">
      <c r="A1459" t="s">
        <v>8220</v>
      </c>
      <c r="C1459" t="str">
        <f>VLOOKUP(KickStarterData!F1459,$A$1:$D$4115,1,FALSE)</f>
        <v>canceled</v>
      </c>
      <c r="D1459">
        <v>0</v>
      </c>
      <c r="K1459" t="s">
        <v>8219</v>
      </c>
      <c r="L1459">
        <v>158</v>
      </c>
    </row>
    <row r="1460" spans="1:12" x14ac:dyDescent="0.3">
      <c r="A1460" t="s">
        <v>8220</v>
      </c>
      <c r="C1460" t="str">
        <f>VLOOKUP(KickStarterData!F1460,$A$1:$D$4115,1,FALSE)</f>
        <v>canceled</v>
      </c>
      <c r="D1460">
        <v>0</v>
      </c>
      <c r="K1460" t="s">
        <v>8219</v>
      </c>
      <c r="L1460">
        <v>27</v>
      </c>
    </row>
    <row r="1461" spans="1:12" x14ac:dyDescent="0.3">
      <c r="A1461" t="s">
        <v>8220</v>
      </c>
      <c r="C1461" t="str">
        <f>VLOOKUP(KickStarterData!F1461,$A$1:$D$4115,1,FALSE)</f>
        <v>canceled</v>
      </c>
      <c r="D1461">
        <v>0</v>
      </c>
      <c r="K1461" t="s">
        <v>8219</v>
      </c>
      <c r="L1461">
        <v>23</v>
      </c>
    </row>
    <row r="1462" spans="1:12" x14ac:dyDescent="0.3">
      <c r="A1462" t="s">
        <v>8220</v>
      </c>
      <c r="C1462" t="str">
        <f>VLOOKUP(KickStarterData!F1462,$A$1:$D$4115,1,FALSE)</f>
        <v>canceled</v>
      </c>
      <c r="D1462">
        <v>0</v>
      </c>
      <c r="K1462" t="s">
        <v>8219</v>
      </c>
      <c r="L1462">
        <v>17</v>
      </c>
    </row>
    <row r="1463" spans="1:12" x14ac:dyDescent="0.3">
      <c r="A1463" t="s">
        <v>8219</v>
      </c>
      <c r="C1463" t="str">
        <f>VLOOKUP(KickStarterData!F1463,$A$1:$D$4115,1,FALSE)</f>
        <v>successful</v>
      </c>
      <c r="D1463">
        <v>340</v>
      </c>
      <c r="K1463" t="s">
        <v>8219</v>
      </c>
      <c r="L1463">
        <v>37</v>
      </c>
    </row>
    <row r="1464" spans="1:12" x14ac:dyDescent="0.3">
      <c r="A1464" t="s">
        <v>8219</v>
      </c>
      <c r="C1464" t="str">
        <f>VLOOKUP(KickStarterData!F1464,$A$1:$D$4115,1,FALSE)</f>
        <v>successful</v>
      </c>
      <c r="D1464">
        <v>150</v>
      </c>
      <c r="K1464" t="s">
        <v>8219</v>
      </c>
      <c r="L1464">
        <v>65</v>
      </c>
    </row>
    <row r="1465" spans="1:12" x14ac:dyDescent="0.3">
      <c r="A1465" t="s">
        <v>8219</v>
      </c>
      <c r="C1465" t="str">
        <f>VLOOKUP(KickStarterData!F1465,$A$1:$D$4115,1,FALSE)</f>
        <v>successful</v>
      </c>
      <c r="D1465">
        <v>25</v>
      </c>
      <c r="K1465" t="s">
        <v>8219</v>
      </c>
      <c r="L1465">
        <v>18</v>
      </c>
    </row>
    <row r="1466" spans="1:12" x14ac:dyDescent="0.3">
      <c r="A1466" t="s">
        <v>8219</v>
      </c>
      <c r="C1466" t="str">
        <f>VLOOKUP(KickStarterData!F1466,$A$1:$D$4115,1,FALSE)</f>
        <v>successful</v>
      </c>
      <c r="D1466">
        <v>234</v>
      </c>
      <c r="K1466" t="s">
        <v>8219</v>
      </c>
      <c r="L1466">
        <v>25</v>
      </c>
    </row>
    <row r="1467" spans="1:12" x14ac:dyDescent="0.3">
      <c r="A1467" t="s">
        <v>8219</v>
      </c>
      <c r="C1467" t="str">
        <f>VLOOKUP(KickStarterData!F1467,$A$1:$D$4115,1,FALSE)</f>
        <v>successful</v>
      </c>
      <c r="D1467">
        <v>2602</v>
      </c>
      <c r="K1467" t="s">
        <v>8219</v>
      </c>
      <c r="L1467">
        <v>104</v>
      </c>
    </row>
    <row r="1468" spans="1:12" x14ac:dyDescent="0.3">
      <c r="A1468" t="s">
        <v>8219</v>
      </c>
      <c r="C1468" t="str">
        <f>VLOOKUP(KickStarterData!F1468,$A$1:$D$4115,1,FALSE)</f>
        <v>successful</v>
      </c>
      <c r="D1468">
        <v>248</v>
      </c>
      <c r="K1468" t="s">
        <v>8219</v>
      </c>
      <c r="L1468">
        <v>108</v>
      </c>
    </row>
    <row r="1469" spans="1:12" x14ac:dyDescent="0.3">
      <c r="A1469" t="s">
        <v>8219</v>
      </c>
      <c r="C1469" t="str">
        <f>VLOOKUP(KickStarterData!F1469,$A$1:$D$4115,1,FALSE)</f>
        <v>successful</v>
      </c>
      <c r="D1469">
        <v>600</v>
      </c>
      <c r="K1469" t="s">
        <v>8219</v>
      </c>
      <c r="L1469">
        <v>38</v>
      </c>
    </row>
    <row r="1470" spans="1:12" x14ac:dyDescent="0.3">
      <c r="A1470" t="s">
        <v>8219</v>
      </c>
      <c r="C1470" t="str">
        <f>VLOOKUP(KickStarterData!F1470,$A$1:$D$4115,1,FALSE)</f>
        <v>successful</v>
      </c>
      <c r="D1470">
        <v>293</v>
      </c>
      <c r="K1470" t="s">
        <v>8219</v>
      </c>
      <c r="L1470">
        <v>88</v>
      </c>
    </row>
    <row r="1471" spans="1:12" x14ac:dyDescent="0.3">
      <c r="A1471" t="s">
        <v>8219</v>
      </c>
      <c r="C1471" t="str">
        <f>VLOOKUP(KickStarterData!F1471,$A$1:$D$4115,1,FALSE)</f>
        <v>successful</v>
      </c>
      <c r="D1471">
        <v>321</v>
      </c>
      <c r="K1471" t="s">
        <v>8219</v>
      </c>
      <c r="L1471">
        <v>82</v>
      </c>
    </row>
    <row r="1472" spans="1:12" x14ac:dyDescent="0.3">
      <c r="A1472" t="s">
        <v>8219</v>
      </c>
      <c r="C1472" t="str">
        <f>VLOOKUP(KickStarterData!F1472,$A$1:$D$4115,1,FALSE)</f>
        <v>successful</v>
      </c>
      <c r="D1472">
        <v>81</v>
      </c>
      <c r="K1472" t="s">
        <v>8219</v>
      </c>
      <c r="L1472">
        <v>126</v>
      </c>
    </row>
    <row r="1473" spans="1:12" x14ac:dyDescent="0.3">
      <c r="A1473" t="s">
        <v>8219</v>
      </c>
      <c r="C1473" t="str">
        <f>VLOOKUP(KickStarterData!F1473,$A$1:$D$4115,1,FALSE)</f>
        <v>successful</v>
      </c>
      <c r="D1473">
        <v>343</v>
      </c>
      <c r="K1473" t="s">
        <v>8219</v>
      </c>
      <c r="L1473">
        <v>133</v>
      </c>
    </row>
    <row r="1474" spans="1:12" x14ac:dyDescent="0.3">
      <c r="A1474" t="s">
        <v>8219</v>
      </c>
      <c r="C1474" t="str">
        <f>VLOOKUP(KickStarterData!F1474,$A$1:$D$4115,1,FALSE)</f>
        <v>successful</v>
      </c>
      <c r="D1474">
        <v>336</v>
      </c>
      <c r="K1474" t="s">
        <v>8219</v>
      </c>
      <c r="L1474">
        <v>47</v>
      </c>
    </row>
    <row r="1475" spans="1:12" x14ac:dyDescent="0.3">
      <c r="A1475" t="s">
        <v>8219</v>
      </c>
      <c r="C1475" t="str">
        <f>VLOOKUP(KickStarterData!F1475,$A$1:$D$4115,1,FALSE)</f>
        <v>successful</v>
      </c>
      <c r="D1475">
        <v>47</v>
      </c>
      <c r="K1475" t="s">
        <v>8219</v>
      </c>
      <c r="L1475">
        <v>58</v>
      </c>
    </row>
    <row r="1476" spans="1:12" x14ac:dyDescent="0.3">
      <c r="A1476" t="s">
        <v>8219</v>
      </c>
      <c r="C1476" t="str">
        <f>VLOOKUP(KickStarterData!F1476,$A$1:$D$4115,1,FALSE)</f>
        <v>successful</v>
      </c>
      <c r="D1476">
        <v>76</v>
      </c>
      <c r="K1476" t="s">
        <v>8219</v>
      </c>
      <c r="L1476">
        <v>32</v>
      </c>
    </row>
    <row r="1477" spans="1:12" x14ac:dyDescent="0.3">
      <c r="A1477" t="s">
        <v>8219</v>
      </c>
      <c r="C1477" t="str">
        <f>VLOOKUP(KickStarterData!F1477,$A$1:$D$4115,1,FALSE)</f>
        <v>successful</v>
      </c>
      <c r="D1477">
        <v>441</v>
      </c>
      <c r="K1477" t="s">
        <v>8219</v>
      </c>
      <c r="L1477">
        <v>37</v>
      </c>
    </row>
    <row r="1478" spans="1:12" x14ac:dyDescent="0.3">
      <c r="A1478" t="s">
        <v>8219</v>
      </c>
      <c r="C1478" t="str">
        <f>VLOOKUP(KickStarterData!F1478,$A$1:$D$4115,1,FALSE)</f>
        <v>successful</v>
      </c>
      <c r="D1478">
        <v>916</v>
      </c>
      <c r="K1478" t="s">
        <v>8219</v>
      </c>
      <c r="L1478">
        <v>87</v>
      </c>
    </row>
    <row r="1479" spans="1:12" x14ac:dyDescent="0.3">
      <c r="A1479" t="s">
        <v>8219</v>
      </c>
      <c r="C1479" t="str">
        <f>VLOOKUP(KickStarterData!F1479,$A$1:$D$4115,1,FALSE)</f>
        <v>successful</v>
      </c>
      <c r="D1479">
        <v>369</v>
      </c>
      <c r="K1479" t="s">
        <v>8219</v>
      </c>
      <c r="L1479">
        <v>15</v>
      </c>
    </row>
    <row r="1480" spans="1:12" x14ac:dyDescent="0.3">
      <c r="A1480" t="s">
        <v>8219</v>
      </c>
      <c r="C1480" t="str">
        <f>VLOOKUP(KickStarterData!F1480,$A$1:$D$4115,1,FALSE)</f>
        <v>successful</v>
      </c>
      <c r="D1480">
        <v>20242</v>
      </c>
      <c r="K1480" t="s">
        <v>8219</v>
      </c>
      <c r="L1480">
        <v>27</v>
      </c>
    </row>
    <row r="1481" spans="1:12" x14ac:dyDescent="0.3">
      <c r="A1481" t="s">
        <v>8219</v>
      </c>
      <c r="C1481" t="str">
        <f>VLOOKUP(KickStarterData!F1481,$A$1:$D$4115,1,FALSE)</f>
        <v>successful</v>
      </c>
      <c r="D1481">
        <v>71</v>
      </c>
      <c r="K1481" t="s">
        <v>8219</v>
      </c>
      <c r="L1481">
        <v>19</v>
      </c>
    </row>
    <row r="1482" spans="1:12" x14ac:dyDescent="0.3">
      <c r="A1482" t="s">
        <v>8219</v>
      </c>
      <c r="C1482" t="str">
        <f>VLOOKUP(KickStarterData!F1482,$A$1:$D$4115,1,FALSE)</f>
        <v>successful</v>
      </c>
      <c r="D1482">
        <v>635</v>
      </c>
      <c r="K1482" t="s">
        <v>8219</v>
      </c>
      <c r="L1482">
        <v>17</v>
      </c>
    </row>
    <row r="1483" spans="1:12" x14ac:dyDescent="0.3">
      <c r="A1483" t="s">
        <v>8221</v>
      </c>
      <c r="C1483" t="str">
        <f>VLOOKUP(KickStarterData!F1483,$A$1:$D$4115,1,FALSE)</f>
        <v>failed</v>
      </c>
      <c r="D1483">
        <v>6</v>
      </c>
      <c r="K1483" t="s">
        <v>8219</v>
      </c>
      <c r="L1483">
        <v>26</v>
      </c>
    </row>
    <row r="1484" spans="1:12" x14ac:dyDescent="0.3">
      <c r="A1484" t="s">
        <v>8221</v>
      </c>
      <c r="C1484" t="str">
        <f>VLOOKUP(KickStarterData!F1484,$A$1:$D$4115,1,FALSE)</f>
        <v>failed</v>
      </c>
      <c r="D1484">
        <v>1</v>
      </c>
      <c r="K1484" t="s">
        <v>8219</v>
      </c>
      <c r="L1484">
        <v>28</v>
      </c>
    </row>
    <row r="1485" spans="1:12" x14ac:dyDescent="0.3">
      <c r="A1485" t="s">
        <v>8221</v>
      </c>
      <c r="C1485" t="str">
        <f>VLOOKUP(KickStarterData!F1485,$A$1:$D$4115,1,FALSE)</f>
        <v>failed</v>
      </c>
      <c r="D1485">
        <v>2</v>
      </c>
      <c r="K1485" t="s">
        <v>8219</v>
      </c>
      <c r="L1485">
        <v>37</v>
      </c>
    </row>
    <row r="1486" spans="1:12" x14ac:dyDescent="0.3">
      <c r="A1486" t="s">
        <v>8221</v>
      </c>
      <c r="C1486" t="str">
        <f>VLOOKUP(KickStarterData!F1486,$A$1:$D$4115,1,FALSE)</f>
        <v>failed</v>
      </c>
      <c r="D1486">
        <v>0</v>
      </c>
      <c r="K1486" t="s">
        <v>8219</v>
      </c>
      <c r="L1486">
        <v>128</v>
      </c>
    </row>
    <row r="1487" spans="1:12" x14ac:dyDescent="0.3">
      <c r="A1487" t="s">
        <v>8221</v>
      </c>
      <c r="C1487" t="str">
        <f>VLOOKUP(KickStarterData!F1487,$A$1:$D$4115,1,FALSE)</f>
        <v>failed</v>
      </c>
      <c r="D1487">
        <v>3</v>
      </c>
      <c r="K1487" t="s">
        <v>8219</v>
      </c>
      <c r="L1487">
        <v>10</v>
      </c>
    </row>
    <row r="1488" spans="1:12" x14ac:dyDescent="0.3">
      <c r="A1488" t="s">
        <v>8221</v>
      </c>
      <c r="C1488" t="str">
        <f>VLOOKUP(KickStarterData!F1488,$A$1:$D$4115,1,FALSE)</f>
        <v>failed</v>
      </c>
      <c r="D1488">
        <v>3</v>
      </c>
      <c r="K1488" t="s">
        <v>8219</v>
      </c>
      <c r="L1488">
        <v>83</v>
      </c>
    </row>
    <row r="1489" spans="1:12" x14ac:dyDescent="0.3">
      <c r="A1489" t="s">
        <v>8221</v>
      </c>
      <c r="C1489" t="str">
        <f>VLOOKUP(KickStarterData!F1489,$A$1:$D$4115,1,FALSE)</f>
        <v>failed</v>
      </c>
      <c r="D1489">
        <v>0</v>
      </c>
      <c r="K1489" t="s">
        <v>8219</v>
      </c>
      <c r="L1489">
        <v>46</v>
      </c>
    </row>
    <row r="1490" spans="1:12" x14ac:dyDescent="0.3">
      <c r="A1490" t="s">
        <v>8221</v>
      </c>
      <c r="C1490" t="str">
        <f>VLOOKUP(KickStarterData!F1490,$A$1:$D$4115,1,FALSE)</f>
        <v>failed</v>
      </c>
      <c r="D1490">
        <v>6</v>
      </c>
      <c r="K1490" t="s">
        <v>8219</v>
      </c>
      <c r="L1490">
        <v>90</v>
      </c>
    </row>
    <row r="1491" spans="1:12" x14ac:dyDescent="0.3">
      <c r="A1491" t="s">
        <v>8221</v>
      </c>
      <c r="C1491" t="str">
        <f>VLOOKUP(KickStarterData!F1491,$A$1:$D$4115,1,FALSE)</f>
        <v>failed</v>
      </c>
      <c r="D1491">
        <v>0</v>
      </c>
      <c r="K1491" t="s">
        <v>8219</v>
      </c>
      <c r="L1491">
        <v>81</v>
      </c>
    </row>
    <row r="1492" spans="1:12" x14ac:dyDescent="0.3">
      <c r="A1492" t="s">
        <v>8221</v>
      </c>
      <c r="C1492" t="str">
        <f>VLOOKUP(KickStarterData!F1492,$A$1:$D$4115,1,FALSE)</f>
        <v>failed</v>
      </c>
      <c r="D1492">
        <v>19</v>
      </c>
      <c r="K1492" t="s">
        <v>8219</v>
      </c>
      <c r="L1492">
        <v>32</v>
      </c>
    </row>
    <row r="1493" spans="1:12" x14ac:dyDescent="0.3">
      <c r="A1493" t="s">
        <v>8221</v>
      </c>
      <c r="C1493" t="str">
        <f>VLOOKUP(KickStarterData!F1493,$A$1:$D$4115,1,FALSE)</f>
        <v>failed</v>
      </c>
      <c r="D1493">
        <v>1</v>
      </c>
      <c r="K1493" t="s">
        <v>8219</v>
      </c>
      <c r="L1493">
        <v>20</v>
      </c>
    </row>
    <row r="1494" spans="1:12" x14ac:dyDescent="0.3">
      <c r="A1494" t="s">
        <v>8221</v>
      </c>
      <c r="C1494" t="str">
        <f>VLOOKUP(KickStarterData!F1494,$A$1:$D$4115,1,FALSE)</f>
        <v>failed</v>
      </c>
      <c r="D1494">
        <v>2</v>
      </c>
      <c r="K1494" t="s">
        <v>8219</v>
      </c>
      <c r="L1494">
        <v>70</v>
      </c>
    </row>
    <row r="1495" spans="1:12" x14ac:dyDescent="0.3">
      <c r="A1495" t="s">
        <v>8221</v>
      </c>
      <c r="C1495" t="str">
        <f>VLOOKUP(KickStarterData!F1495,$A$1:$D$4115,1,FALSE)</f>
        <v>failed</v>
      </c>
      <c r="D1495">
        <v>0</v>
      </c>
      <c r="K1495" t="s">
        <v>8219</v>
      </c>
      <c r="L1495">
        <v>168</v>
      </c>
    </row>
    <row r="1496" spans="1:12" x14ac:dyDescent="0.3">
      <c r="A1496" t="s">
        <v>8221</v>
      </c>
      <c r="C1496" t="str">
        <f>VLOOKUP(KickStarterData!F1496,$A$1:$D$4115,1,FALSE)</f>
        <v>failed</v>
      </c>
      <c r="D1496">
        <v>11</v>
      </c>
      <c r="K1496" t="s">
        <v>8219</v>
      </c>
      <c r="L1496">
        <v>34</v>
      </c>
    </row>
    <row r="1497" spans="1:12" x14ac:dyDescent="0.3">
      <c r="A1497" t="s">
        <v>8221</v>
      </c>
      <c r="C1497" t="str">
        <f>VLOOKUP(KickStarterData!F1497,$A$1:$D$4115,1,FALSE)</f>
        <v>failed</v>
      </c>
      <c r="D1497">
        <v>0</v>
      </c>
      <c r="K1497" t="s">
        <v>8219</v>
      </c>
      <c r="L1497">
        <v>48</v>
      </c>
    </row>
    <row r="1498" spans="1:12" x14ac:dyDescent="0.3">
      <c r="A1498" t="s">
        <v>8221</v>
      </c>
      <c r="C1498" t="str">
        <f>VLOOKUP(KickStarterData!F1498,$A$1:$D$4115,1,FALSE)</f>
        <v>failed</v>
      </c>
      <c r="D1498">
        <v>0</v>
      </c>
      <c r="K1498" t="s">
        <v>8219</v>
      </c>
      <c r="L1498">
        <v>48</v>
      </c>
    </row>
    <row r="1499" spans="1:12" x14ac:dyDescent="0.3">
      <c r="A1499" t="s">
        <v>8221</v>
      </c>
      <c r="C1499" t="str">
        <f>VLOOKUP(KickStarterData!F1499,$A$1:$D$4115,1,FALSE)</f>
        <v>failed</v>
      </c>
      <c r="D1499">
        <v>1</v>
      </c>
      <c r="K1499" t="s">
        <v>8219</v>
      </c>
      <c r="L1499">
        <v>221</v>
      </c>
    </row>
    <row r="1500" spans="1:12" x14ac:dyDescent="0.3">
      <c r="A1500" t="s">
        <v>8221</v>
      </c>
      <c r="C1500" t="str">
        <f>VLOOKUP(KickStarterData!F1500,$A$1:$D$4115,1,FALSE)</f>
        <v>failed</v>
      </c>
      <c r="D1500">
        <v>3</v>
      </c>
      <c r="K1500" t="s">
        <v>8219</v>
      </c>
      <c r="L1500">
        <v>107</v>
      </c>
    </row>
    <row r="1501" spans="1:12" x14ac:dyDescent="0.3">
      <c r="A1501" t="s">
        <v>8221</v>
      </c>
      <c r="C1501" t="str">
        <f>VLOOKUP(KickStarterData!F1501,$A$1:$D$4115,1,FALSE)</f>
        <v>failed</v>
      </c>
      <c r="D1501">
        <v>1</v>
      </c>
      <c r="K1501" t="s">
        <v>8219</v>
      </c>
      <c r="L1501">
        <v>45</v>
      </c>
    </row>
    <row r="1502" spans="1:12" x14ac:dyDescent="0.3">
      <c r="A1502" t="s">
        <v>8221</v>
      </c>
      <c r="C1502" t="str">
        <f>VLOOKUP(KickStarterData!F1502,$A$1:$D$4115,1,FALSE)</f>
        <v>failed</v>
      </c>
      <c r="D1502">
        <v>15</v>
      </c>
      <c r="K1502" t="s">
        <v>8219</v>
      </c>
      <c r="L1502">
        <v>36</v>
      </c>
    </row>
    <row r="1503" spans="1:12" x14ac:dyDescent="0.3">
      <c r="A1503" t="s">
        <v>8219</v>
      </c>
      <c r="C1503" t="str">
        <f>VLOOKUP(KickStarterData!F1503,$A$1:$D$4115,1,FALSE)</f>
        <v>successful</v>
      </c>
      <c r="D1503">
        <v>885</v>
      </c>
      <c r="K1503" t="s">
        <v>8219</v>
      </c>
      <c r="L1503">
        <v>101</v>
      </c>
    </row>
    <row r="1504" spans="1:12" x14ac:dyDescent="0.3">
      <c r="A1504" t="s">
        <v>8219</v>
      </c>
      <c r="C1504" t="str">
        <f>VLOOKUP(KickStarterData!F1504,$A$1:$D$4115,1,FALSE)</f>
        <v>successful</v>
      </c>
      <c r="D1504">
        <v>329</v>
      </c>
      <c r="K1504" t="s">
        <v>8219</v>
      </c>
      <c r="L1504">
        <v>62</v>
      </c>
    </row>
    <row r="1505" spans="1:12" x14ac:dyDescent="0.3">
      <c r="A1505" t="s">
        <v>8219</v>
      </c>
      <c r="C1505" t="str">
        <f>VLOOKUP(KickStarterData!F1505,$A$1:$D$4115,1,FALSE)</f>
        <v>successful</v>
      </c>
      <c r="D1505">
        <v>71</v>
      </c>
      <c r="K1505" t="s">
        <v>8219</v>
      </c>
      <c r="L1505">
        <v>32</v>
      </c>
    </row>
    <row r="1506" spans="1:12" x14ac:dyDescent="0.3">
      <c r="A1506" t="s">
        <v>8219</v>
      </c>
      <c r="C1506" t="str">
        <f>VLOOKUP(KickStarterData!F1506,$A$1:$D$4115,1,FALSE)</f>
        <v>successful</v>
      </c>
      <c r="D1506">
        <v>269</v>
      </c>
      <c r="K1506" t="s">
        <v>8219</v>
      </c>
      <c r="L1506">
        <v>89</v>
      </c>
    </row>
    <row r="1507" spans="1:12" x14ac:dyDescent="0.3">
      <c r="A1507" t="s">
        <v>8219</v>
      </c>
      <c r="C1507" t="str">
        <f>VLOOKUP(KickStarterData!F1507,$A$1:$D$4115,1,FALSE)</f>
        <v>successful</v>
      </c>
      <c r="D1507">
        <v>345</v>
      </c>
      <c r="K1507" t="s">
        <v>8219</v>
      </c>
      <c r="L1507">
        <v>93</v>
      </c>
    </row>
    <row r="1508" spans="1:12" x14ac:dyDescent="0.3">
      <c r="A1508" t="s">
        <v>8219</v>
      </c>
      <c r="C1508" t="str">
        <f>VLOOKUP(KickStarterData!F1508,$A$1:$D$4115,1,FALSE)</f>
        <v>successful</v>
      </c>
      <c r="D1508">
        <v>43</v>
      </c>
      <c r="K1508" t="s">
        <v>8219</v>
      </c>
      <c r="L1508">
        <v>98</v>
      </c>
    </row>
    <row r="1509" spans="1:12" x14ac:dyDescent="0.3">
      <c r="A1509" t="s">
        <v>8219</v>
      </c>
      <c r="C1509" t="str">
        <f>VLOOKUP(KickStarterData!F1509,$A$1:$D$4115,1,FALSE)</f>
        <v>successful</v>
      </c>
      <c r="D1509">
        <v>33</v>
      </c>
      <c r="K1509" t="s">
        <v>8219</v>
      </c>
      <c r="L1509">
        <v>82</v>
      </c>
    </row>
    <row r="1510" spans="1:12" x14ac:dyDescent="0.3">
      <c r="A1510" t="s">
        <v>8219</v>
      </c>
      <c r="C1510" t="str">
        <f>VLOOKUP(KickStarterData!F1510,$A$1:$D$4115,1,FALSE)</f>
        <v>successful</v>
      </c>
      <c r="D1510">
        <v>211</v>
      </c>
      <c r="K1510" t="s">
        <v>8219</v>
      </c>
      <c r="L1510">
        <v>116</v>
      </c>
    </row>
    <row r="1511" spans="1:12" x14ac:dyDescent="0.3">
      <c r="A1511" t="s">
        <v>8219</v>
      </c>
      <c r="C1511" t="str">
        <f>VLOOKUP(KickStarterData!F1511,$A$1:$D$4115,1,FALSE)</f>
        <v>successful</v>
      </c>
      <c r="D1511">
        <v>196</v>
      </c>
      <c r="K1511" t="s">
        <v>8219</v>
      </c>
      <c r="L1511">
        <v>52</v>
      </c>
    </row>
    <row r="1512" spans="1:12" x14ac:dyDescent="0.3">
      <c r="A1512" t="s">
        <v>8219</v>
      </c>
      <c r="C1512" t="str">
        <f>VLOOKUP(KickStarterData!F1512,$A$1:$D$4115,1,FALSE)</f>
        <v>successful</v>
      </c>
      <c r="D1512">
        <v>405</v>
      </c>
      <c r="K1512" t="s">
        <v>8219</v>
      </c>
      <c r="L1512">
        <v>23</v>
      </c>
    </row>
    <row r="1513" spans="1:12" x14ac:dyDescent="0.3">
      <c r="A1513" t="s">
        <v>8219</v>
      </c>
      <c r="C1513" t="str">
        <f>VLOOKUP(KickStarterData!F1513,$A$1:$D$4115,1,FALSE)</f>
        <v>successful</v>
      </c>
      <c r="D1513">
        <v>206</v>
      </c>
      <c r="K1513" t="s">
        <v>8219</v>
      </c>
      <c r="L1513">
        <v>77</v>
      </c>
    </row>
    <row r="1514" spans="1:12" x14ac:dyDescent="0.3">
      <c r="A1514" t="s">
        <v>8219</v>
      </c>
      <c r="C1514" t="str">
        <f>VLOOKUP(KickStarterData!F1514,$A$1:$D$4115,1,FALSE)</f>
        <v>successful</v>
      </c>
      <c r="D1514">
        <v>335</v>
      </c>
      <c r="K1514" t="s">
        <v>8219</v>
      </c>
      <c r="L1514">
        <v>49</v>
      </c>
    </row>
    <row r="1515" spans="1:12" x14ac:dyDescent="0.3">
      <c r="A1515" t="s">
        <v>8219</v>
      </c>
      <c r="C1515" t="str">
        <f>VLOOKUP(KickStarterData!F1515,$A$1:$D$4115,1,FALSE)</f>
        <v>successful</v>
      </c>
      <c r="D1515">
        <v>215</v>
      </c>
      <c r="K1515" t="s">
        <v>8219</v>
      </c>
      <c r="L1515">
        <v>59</v>
      </c>
    </row>
    <row r="1516" spans="1:12" x14ac:dyDescent="0.3">
      <c r="A1516" t="s">
        <v>8219</v>
      </c>
      <c r="C1516" t="str">
        <f>VLOOKUP(KickStarterData!F1516,$A$1:$D$4115,1,FALSE)</f>
        <v>successful</v>
      </c>
      <c r="D1516">
        <v>176</v>
      </c>
      <c r="K1516" t="s">
        <v>8219</v>
      </c>
      <c r="L1516">
        <v>113</v>
      </c>
    </row>
    <row r="1517" spans="1:12" x14ac:dyDescent="0.3">
      <c r="A1517" t="s">
        <v>8219</v>
      </c>
      <c r="C1517" t="str">
        <f>VLOOKUP(KickStarterData!F1517,$A$1:$D$4115,1,FALSE)</f>
        <v>successful</v>
      </c>
      <c r="D1517">
        <v>555</v>
      </c>
      <c r="K1517" t="s">
        <v>8219</v>
      </c>
      <c r="L1517">
        <v>34</v>
      </c>
    </row>
    <row r="1518" spans="1:12" x14ac:dyDescent="0.3">
      <c r="A1518" t="s">
        <v>8219</v>
      </c>
      <c r="C1518" t="str">
        <f>VLOOKUP(KickStarterData!F1518,$A$1:$D$4115,1,FALSE)</f>
        <v>successful</v>
      </c>
      <c r="D1518">
        <v>116</v>
      </c>
      <c r="K1518" t="s">
        <v>8219</v>
      </c>
      <c r="L1518">
        <v>42</v>
      </c>
    </row>
    <row r="1519" spans="1:12" x14ac:dyDescent="0.3">
      <c r="A1519" t="s">
        <v>8219</v>
      </c>
      <c r="C1519" t="str">
        <f>VLOOKUP(KickStarterData!F1519,$A$1:$D$4115,1,FALSE)</f>
        <v>successful</v>
      </c>
      <c r="D1519">
        <v>615</v>
      </c>
      <c r="K1519" t="s">
        <v>8219</v>
      </c>
      <c r="L1519">
        <v>42</v>
      </c>
    </row>
    <row r="1520" spans="1:12" x14ac:dyDescent="0.3">
      <c r="A1520" t="s">
        <v>8219</v>
      </c>
      <c r="C1520" t="str">
        <f>VLOOKUP(KickStarterData!F1520,$A$1:$D$4115,1,FALSE)</f>
        <v>successful</v>
      </c>
      <c r="D1520">
        <v>236</v>
      </c>
      <c r="K1520" t="s">
        <v>8219</v>
      </c>
      <c r="L1520">
        <v>49</v>
      </c>
    </row>
    <row r="1521" spans="1:12" x14ac:dyDescent="0.3">
      <c r="A1521" t="s">
        <v>8219</v>
      </c>
      <c r="C1521" t="str">
        <f>VLOOKUP(KickStarterData!F1521,$A$1:$D$4115,1,FALSE)</f>
        <v>successful</v>
      </c>
      <c r="D1521">
        <v>145</v>
      </c>
      <c r="K1521" t="s">
        <v>8219</v>
      </c>
      <c r="L1521">
        <v>56</v>
      </c>
    </row>
    <row r="1522" spans="1:12" x14ac:dyDescent="0.3">
      <c r="A1522" t="s">
        <v>8219</v>
      </c>
      <c r="C1522" t="str">
        <f>VLOOKUP(KickStarterData!F1522,$A$1:$D$4115,1,FALSE)</f>
        <v>successful</v>
      </c>
      <c r="D1522">
        <v>167</v>
      </c>
      <c r="K1522" t="s">
        <v>8219</v>
      </c>
      <c r="L1522">
        <v>25</v>
      </c>
    </row>
    <row r="1523" spans="1:12" x14ac:dyDescent="0.3">
      <c r="A1523" t="s">
        <v>8219</v>
      </c>
      <c r="C1523" t="str">
        <f>VLOOKUP(KickStarterData!F1523,$A$1:$D$4115,1,FALSE)</f>
        <v>successful</v>
      </c>
      <c r="D1523">
        <v>235</v>
      </c>
      <c r="K1523" t="s">
        <v>8222</v>
      </c>
      <c r="L1523">
        <v>884</v>
      </c>
    </row>
    <row r="1524" spans="1:12" x14ac:dyDescent="0.3">
      <c r="A1524" t="s">
        <v>8219</v>
      </c>
      <c r="C1524" t="str">
        <f>VLOOKUP(KickStarterData!F1524,$A$1:$D$4115,1,FALSE)</f>
        <v>successful</v>
      </c>
      <c r="D1524">
        <v>452</v>
      </c>
      <c r="K1524" t="s">
        <v>8222</v>
      </c>
      <c r="L1524">
        <v>0</v>
      </c>
    </row>
    <row r="1525" spans="1:12" x14ac:dyDescent="0.3">
      <c r="A1525" t="s">
        <v>8219</v>
      </c>
      <c r="C1525" t="str">
        <f>VLOOKUP(KickStarterData!F1525,$A$1:$D$4115,1,FALSE)</f>
        <v>successful</v>
      </c>
      <c r="D1525">
        <v>241</v>
      </c>
      <c r="K1525" t="s">
        <v>8222</v>
      </c>
      <c r="L1525">
        <v>10</v>
      </c>
    </row>
    <row r="1526" spans="1:12" x14ac:dyDescent="0.3">
      <c r="A1526" t="s">
        <v>8219</v>
      </c>
      <c r="C1526" t="str">
        <f>VLOOKUP(KickStarterData!F1526,$A$1:$D$4115,1,FALSE)</f>
        <v>successful</v>
      </c>
      <c r="D1526">
        <v>28</v>
      </c>
      <c r="K1526" t="s">
        <v>8222</v>
      </c>
      <c r="L1526">
        <v>101</v>
      </c>
    </row>
    <row r="1527" spans="1:12" x14ac:dyDescent="0.3">
      <c r="A1527" t="s">
        <v>8219</v>
      </c>
      <c r="C1527" t="str">
        <f>VLOOKUP(KickStarterData!F1527,$A$1:$D$4115,1,FALSE)</f>
        <v>successful</v>
      </c>
      <c r="D1527">
        <v>140</v>
      </c>
      <c r="K1527" t="s">
        <v>8222</v>
      </c>
      <c r="L1527">
        <v>15</v>
      </c>
    </row>
    <row r="1528" spans="1:12" x14ac:dyDescent="0.3">
      <c r="A1528" t="s">
        <v>8219</v>
      </c>
      <c r="C1528" t="str">
        <f>VLOOKUP(KickStarterData!F1528,$A$1:$D$4115,1,FALSE)</f>
        <v>successful</v>
      </c>
      <c r="D1528">
        <v>280</v>
      </c>
      <c r="K1528" t="s">
        <v>8222</v>
      </c>
      <c r="L1528">
        <v>1</v>
      </c>
    </row>
    <row r="1529" spans="1:12" x14ac:dyDescent="0.3">
      <c r="A1529" t="s">
        <v>8219</v>
      </c>
      <c r="C1529" t="str">
        <f>VLOOKUP(KickStarterData!F1529,$A$1:$D$4115,1,FALSE)</f>
        <v>successful</v>
      </c>
      <c r="D1529">
        <v>70</v>
      </c>
      <c r="K1529" t="s">
        <v>8222</v>
      </c>
      <c r="L1529">
        <v>39</v>
      </c>
    </row>
    <row r="1530" spans="1:12" x14ac:dyDescent="0.3">
      <c r="A1530" t="s">
        <v>8219</v>
      </c>
      <c r="C1530" t="str">
        <f>VLOOKUP(KickStarterData!F1530,$A$1:$D$4115,1,FALSE)</f>
        <v>successful</v>
      </c>
      <c r="D1530">
        <v>160</v>
      </c>
      <c r="K1530" t="s">
        <v>8222</v>
      </c>
      <c r="L1530">
        <v>7</v>
      </c>
    </row>
    <row r="1531" spans="1:12" x14ac:dyDescent="0.3">
      <c r="A1531" t="s">
        <v>8219</v>
      </c>
      <c r="C1531" t="str">
        <f>VLOOKUP(KickStarterData!F1531,$A$1:$D$4115,1,FALSE)</f>
        <v>successful</v>
      </c>
      <c r="D1531">
        <v>141</v>
      </c>
      <c r="K1531" t="s">
        <v>8222</v>
      </c>
      <c r="L1531">
        <v>14</v>
      </c>
    </row>
    <row r="1532" spans="1:12" x14ac:dyDescent="0.3">
      <c r="A1532" t="s">
        <v>8219</v>
      </c>
      <c r="C1532" t="str">
        <f>VLOOKUP(KickStarterData!F1532,$A$1:$D$4115,1,FALSE)</f>
        <v>successful</v>
      </c>
      <c r="D1532">
        <v>874</v>
      </c>
      <c r="K1532" t="s">
        <v>8222</v>
      </c>
      <c r="L1532">
        <v>11</v>
      </c>
    </row>
    <row r="1533" spans="1:12" x14ac:dyDescent="0.3">
      <c r="A1533" t="s">
        <v>8219</v>
      </c>
      <c r="C1533" t="str">
        <f>VLOOKUP(KickStarterData!F1533,$A$1:$D$4115,1,FALSE)</f>
        <v>successful</v>
      </c>
      <c r="D1533">
        <v>73</v>
      </c>
      <c r="K1533" t="s">
        <v>8222</v>
      </c>
      <c r="L1533">
        <v>38</v>
      </c>
    </row>
    <row r="1534" spans="1:12" x14ac:dyDescent="0.3">
      <c r="A1534" t="s">
        <v>8219</v>
      </c>
      <c r="C1534" t="str">
        <f>VLOOKUP(KickStarterData!F1534,$A$1:$D$4115,1,FALSE)</f>
        <v>successful</v>
      </c>
      <c r="D1534">
        <v>294</v>
      </c>
      <c r="K1534" t="s">
        <v>8222</v>
      </c>
      <c r="L1534">
        <v>15</v>
      </c>
    </row>
    <row r="1535" spans="1:12" x14ac:dyDescent="0.3">
      <c r="A1535" t="s">
        <v>8219</v>
      </c>
      <c r="C1535" t="str">
        <f>VLOOKUP(KickStarterData!F1535,$A$1:$D$4115,1,FALSE)</f>
        <v>successful</v>
      </c>
      <c r="D1535">
        <v>740</v>
      </c>
      <c r="K1535" t="s">
        <v>8222</v>
      </c>
      <c r="L1535">
        <v>8</v>
      </c>
    </row>
    <row r="1536" spans="1:12" x14ac:dyDescent="0.3">
      <c r="A1536" t="s">
        <v>8219</v>
      </c>
      <c r="C1536" t="str">
        <f>VLOOKUP(KickStarterData!F1536,$A$1:$D$4115,1,FALSE)</f>
        <v>successful</v>
      </c>
      <c r="D1536">
        <v>369</v>
      </c>
      <c r="K1536" t="s">
        <v>8222</v>
      </c>
      <c r="L1536">
        <v>1</v>
      </c>
    </row>
    <row r="1537" spans="1:12" x14ac:dyDescent="0.3">
      <c r="A1537" t="s">
        <v>8219</v>
      </c>
      <c r="C1537" t="str">
        <f>VLOOKUP(KickStarterData!F1537,$A$1:$D$4115,1,FALSE)</f>
        <v>successful</v>
      </c>
      <c r="D1537">
        <v>110</v>
      </c>
      <c r="K1537" t="s">
        <v>8222</v>
      </c>
      <c r="L1537">
        <v>23</v>
      </c>
    </row>
    <row r="1538" spans="1:12" x14ac:dyDescent="0.3">
      <c r="A1538" t="s">
        <v>8219</v>
      </c>
      <c r="C1538" t="str">
        <f>VLOOKUP(KickStarterData!F1538,$A$1:$D$4115,1,FALSE)</f>
        <v>successful</v>
      </c>
      <c r="D1538">
        <v>455</v>
      </c>
      <c r="K1538" t="s">
        <v>8222</v>
      </c>
      <c r="L1538">
        <v>0</v>
      </c>
    </row>
    <row r="1539" spans="1:12" x14ac:dyDescent="0.3">
      <c r="A1539" t="s">
        <v>8219</v>
      </c>
      <c r="C1539" t="str">
        <f>VLOOKUP(KickStarterData!F1539,$A$1:$D$4115,1,FALSE)</f>
        <v>successful</v>
      </c>
      <c r="D1539">
        <v>224</v>
      </c>
      <c r="K1539" t="s">
        <v>8222</v>
      </c>
      <c r="L1539">
        <v>22</v>
      </c>
    </row>
    <row r="1540" spans="1:12" x14ac:dyDescent="0.3">
      <c r="A1540" t="s">
        <v>8219</v>
      </c>
      <c r="C1540" t="str">
        <f>VLOOKUP(KickStarterData!F1540,$A$1:$D$4115,1,FALSE)</f>
        <v>successful</v>
      </c>
      <c r="D1540">
        <v>46</v>
      </c>
      <c r="K1540" t="s">
        <v>8222</v>
      </c>
      <c r="L1540">
        <v>0</v>
      </c>
    </row>
    <row r="1541" spans="1:12" x14ac:dyDescent="0.3">
      <c r="A1541" t="s">
        <v>8219</v>
      </c>
      <c r="C1541" t="str">
        <f>VLOOKUP(KickStarterData!F1541,$A$1:$D$4115,1,FALSE)</f>
        <v>successful</v>
      </c>
      <c r="D1541">
        <v>284</v>
      </c>
      <c r="K1541" t="s">
        <v>8222</v>
      </c>
      <c r="L1541">
        <v>4</v>
      </c>
    </row>
    <row r="1542" spans="1:12" x14ac:dyDescent="0.3">
      <c r="A1542" t="s">
        <v>8219</v>
      </c>
      <c r="C1542" t="str">
        <f>VLOOKUP(KickStarterData!F1542,$A$1:$D$4115,1,FALSE)</f>
        <v>successful</v>
      </c>
      <c r="D1542">
        <v>98</v>
      </c>
      <c r="K1542" t="s">
        <v>8222</v>
      </c>
      <c r="L1542">
        <v>79</v>
      </c>
    </row>
    <row r="1543" spans="1:12" x14ac:dyDescent="0.3">
      <c r="A1543" t="s">
        <v>8221</v>
      </c>
      <c r="C1543" t="str">
        <f>VLOOKUP(KickStarterData!F1543,$A$1:$D$4115,1,FALSE)</f>
        <v>failed</v>
      </c>
      <c r="D1543">
        <v>2</v>
      </c>
      <c r="K1543" t="s">
        <v>8221</v>
      </c>
      <c r="L1543">
        <v>2</v>
      </c>
    </row>
    <row r="1544" spans="1:12" x14ac:dyDescent="0.3">
      <c r="A1544" t="s">
        <v>8221</v>
      </c>
      <c r="C1544" t="str">
        <f>VLOOKUP(KickStarterData!F1544,$A$1:$D$4115,1,FALSE)</f>
        <v>failed</v>
      </c>
      <c r="D1544">
        <v>1</v>
      </c>
      <c r="K1544" t="s">
        <v>8221</v>
      </c>
      <c r="L1544">
        <v>1</v>
      </c>
    </row>
    <row r="1545" spans="1:12" x14ac:dyDescent="0.3">
      <c r="A1545" t="s">
        <v>8221</v>
      </c>
      <c r="C1545" t="str">
        <f>VLOOKUP(KickStarterData!F1545,$A$1:$D$4115,1,FALSE)</f>
        <v>failed</v>
      </c>
      <c r="D1545">
        <v>1</v>
      </c>
      <c r="K1545" t="s">
        <v>8221</v>
      </c>
      <c r="L1545">
        <v>2</v>
      </c>
    </row>
    <row r="1546" spans="1:12" x14ac:dyDescent="0.3">
      <c r="A1546" t="s">
        <v>8221</v>
      </c>
      <c r="C1546" t="str">
        <f>VLOOKUP(KickStarterData!F1546,$A$1:$D$4115,1,FALSE)</f>
        <v>failed</v>
      </c>
      <c r="D1546">
        <v>0</v>
      </c>
      <c r="K1546" t="s">
        <v>8221</v>
      </c>
      <c r="L1546">
        <v>11</v>
      </c>
    </row>
    <row r="1547" spans="1:12" x14ac:dyDescent="0.3">
      <c r="A1547" t="s">
        <v>8221</v>
      </c>
      <c r="C1547" t="str">
        <f>VLOOKUP(KickStarterData!F1547,$A$1:$D$4115,1,FALSE)</f>
        <v>failed</v>
      </c>
      <c r="D1547">
        <v>1</v>
      </c>
      <c r="K1547" t="s">
        <v>8221</v>
      </c>
      <c r="L1547">
        <v>0</v>
      </c>
    </row>
    <row r="1548" spans="1:12" x14ac:dyDescent="0.3">
      <c r="A1548" t="s">
        <v>8221</v>
      </c>
      <c r="C1548" t="str">
        <f>VLOOKUP(KickStarterData!F1548,$A$1:$D$4115,1,FALSE)</f>
        <v>failed</v>
      </c>
      <c r="D1548">
        <v>11</v>
      </c>
      <c r="K1548" t="s">
        <v>8221</v>
      </c>
      <c r="L1548">
        <v>0</v>
      </c>
    </row>
    <row r="1549" spans="1:12" x14ac:dyDescent="0.3">
      <c r="A1549" t="s">
        <v>8221</v>
      </c>
      <c r="C1549" t="str">
        <f>VLOOKUP(KickStarterData!F1549,$A$1:$D$4115,1,FALSE)</f>
        <v>failed</v>
      </c>
      <c r="D1549">
        <v>0</v>
      </c>
      <c r="K1549" t="s">
        <v>8221</v>
      </c>
      <c r="L1549">
        <v>9</v>
      </c>
    </row>
    <row r="1550" spans="1:12" x14ac:dyDescent="0.3">
      <c r="A1550" t="s">
        <v>8221</v>
      </c>
      <c r="C1550" t="str">
        <f>VLOOKUP(KickStarterData!F1550,$A$1:$D$4115,1,FALSE)</f>
        <v>failed</v>
      </c>
      <c r="D1550">
        <v>1</v>
      </c>
      <c r="K1550" t="s">
        <v>8221</v>
      </c>
      <c r="L1550">
        <v>0</v>
      </c>
    </row>
    <row r="1551" spans="1:12" x14ac:dyDescent="0.3">
      <c r="A1551" t="s">
        <v>8221</v>
      </c>
      <c r="C1551" t="str">
        <f>VLOOKUP(KickStarterData!F1551,$A$1:$D$4115,1,FALSE)</f>
        <v>failed</v>
      </c>
      <c r="D1551">
        <v>6</v>
      </c>
      <c r="K1551" t="s">
        <v>8221</v>
      </c>
      <c r="L1551">
        <v>4</v>
      </c>
    </row>
    <row r="1552" spans="1:12" x14ac:dyDescent="0.3">
      <c r="A1552" t="s">
        <v>8221</v>
      </c>
      <c r="C1552" t="str">
        <f>VLOOKUP(KickStarterData!F1552,$A$1:$D$4115,1,FALSE)</f>
        <v>failed</v>
      </c>
      <c r="D1552">
        <v>7</v>
      </c>
      <c r="K1552" t="s">
        <v>8221</v>
      </c>
      <c r="L1552">
        <v>1</v>
      </c>
    </row>
    <row r="1553" spans="1:12" x14ac:dyDescent="0.3">
      <c r="A1553" t="s">
        <v>8221</v>
      </c>
      <c r="C1553" t="str">
        <f>VLOOKUP(KickStarterData!F1553,$A$1:$D$4115,1,FALSE)</f>
        <v>failed</v>
      </c>
      <c r="D1553">
        <v>0</v>
      </c>
      <c r="K1553" t="s">
        <v>8221</v>
      </c>
      <c r="L1553">
        <v>2</v>
      </c>
    </row>
    <row r="1554" spans="1:12" x14ac:dyDescent="0.3">
      <c r="A1554" t="s">
        <v>8221</v>
      </c>
      <c r="C1554" t="str">
        <f>VLOOKUP(KickStarterData!F1554,$A$1:$D$4115,1,FALSE)</f>
        <v>failed</v>
      </c>
      <c r="D1554">
        <v>16</v>
      </c>
      <c r="K1554" t="s">
        <v>8221</v>
      </c>
      <c r="L1554">
        <v>0</v>
      </c>
    </row>
    <row r="1555" spans="1:12" x14ac:dyDescent="0.3">
      <c r="A1555" t="s">
        <v>8221</v>
      </c>
      <c r="C1555" t="str">
        <f>VLOOKUP(KickStarterData!F1555,$A$1:$D$4115,1,FALSE)</f>
        <v>failed</v>
      </c>
      <c r="D1555">
        <v>0</v>
      </c>
      <c r="K1555" t="s">
        <v>8221</v>
      </c>
      <c r="L1555">
        <v>1</v>
      </c>
    </row>
    <row r="1556" spans="1:12" x14ac:dyDescent="0.3">
      <c r="A1556" t="s">
        <v>8221</v>
      </c>
      <c r="C1556" t="str">
        <f>VLOOKUP(KickStarterData!F1556,$A$1:$D$4115,1,FALSE)</f>
        <v>failed</v>
      </c>
      <c r="D1556">
        <v>0</v>
      </c>
      <c r="K1556" t="s">
        <v>8221</v>
      </c>
      <c r="L1556">
        <v>17</v>
      </c>
    </row>
    <row r="1557" spans="1:12" x14ac:dyDescent="0.3">
      <c r="A1557" t="s">
        <v>8221</v>
      </c>
      <c r="C1557" t="str">
        <f>VLOOKUP(KickStarterData!F1557,$A$1:$D$4115,1,FALSE)</f>
        <v>failed</v>
      </c>
      <c r="D1557">
        <v>0</v>
      </c>
      <c r="K1557" t="s">
        <v>8221</v>
      </c>
      <c r="L1557">
        <v>2</v>
      </c>
    </row>
    <row r="1558" spans="1:12" x14ac:dyDescent="0.3">
      <c r="A1558" t="s">
        <v>8221</v>
      </c>
      <c r="C1558" t="str">
        <f>VLOOKUP(KickStarterData!F1558,$A$1:$D$4115,1,FALSE)</f>
        <v>failed</v>
      </c>
      <c r="D1558">
        <v>12</v>
      </c>
      <c r="K1558" t="s">
        <v>8221</v>
      </c>
      <c r="L1558">
        <v>3</v>
      </c>
    </row>
    <row r="1559" spans="1:12" x14ac:dyDescent="0.3">
      <c r="A1559" t="s">
        <v>8221</v>
      </c>
      <c r="C1559" t="str">
        <f>VLOOKUP(KickStarterData!F1559,$A$1:$D$4115,1,FALSE)</f>
        <v>failed</v>
      </c>
      <c r="D1559">
        <v>1</v>
      </c>
      <c r="K1559" t="s">
        <v>8221</v>
      </c>
      <c r="L1559">
        <v>41</v>
      </c>
    </row>
    <row r="1560" spans="1:12" x14ac:dyDescent="0.3">
      <c r="A1560" t="s">
        <v>8221</v>
      </c>
      <c r="C1560" t="str">
        <f>VLOOKUP(KickStarterData!F1560,$A$1:$D$4115,1,FALSE)</f>
        <v>failed</v>
      </c>
      <c r="D1560">
        <v>3</v>
      </c>
      <c r="K1560" t="s">
        <v>8221</v>
      </c>
      <c r="L1560">
        <v>2</v>
      </c>
    </row>
    <row r="1561" spans="1:12" x14ac:dyDescent="0.3">
      <c r="A1561" t="s">
        <v>8221</v>
      </c>
      <c r="C1561" t="str">
        <f>VLOOKUP(KickStarterData!F1561,$A$1:$D$4115,1,FALSE)</f>
        <v>failed</v>
      </c>
      <c r="D1561">
        <v>1</v>
      </c>
      <c r="K1561" t="s">
        <v>8221</v>
      </c>
      <c r="L1561">
        <v>3</v>
      </c>
    </row>
    <row r="1562" spans="1:12" x14ac:dyDescent="0.3">
      <c r="A1562" t="s">
        <v>8221</v>
      </c>
      <c r="C1562" t="str">
        <f>VLOOKUP(KickStarterData!F1562,$A$1:$D$4115,1,FALSE)</f>
        <v>failed</v>
      </c>
      <c r="D1562">
        <v>4</v>
      </c>
      <c r="K1562" t="s">
        <v>8221</v>
      </c>
      <c r="L1562">
        <v>8</v>
      </c>
    </row>
    <row r="1563" spans="1:12" x14ac:dyDescent="0.3">
      <c r="A1563" t="s">
        <v>8220</v>
      </c>
      <c r="C1563" t="str">
        <f>VLOOKUP(KickStarterData!F1563,$A$1:$D$4115,1,FALSE)</f>
        <v>canceled</v>
      </c>
      <c r="D1563">
        <v>1</v>
      </c>
      <c r="K1563" t="s">
        <v>8221</v>
      </c>
      <c r="L1563">
        <v>0</v>
      </c>
    </row>
    <row r="1564" spans="1:12" x14ac:dyDescent="0.3">
      <c r="A1564" t="s">
        <v>8220</v>
      </c>
      <c r="C1564" t="str">
        <f>VLOOKUP(KickStarterData!F1564,$A$1:$D$4115,1,FALSE)</f>
        <v>canceled</v>
      </c>
      <c r="D1564">
        <v>0</v>
      </c>
      <c r="K1564" t="s">
        <v>8221</v>
      </c>
      <c r="L1564">
        <v>1</v>
      </c>
    </row>
    <row r="1565" spans="1:12" x14ac:dyDescent="0.3">
      <c r="A1565" t="s">
        <v>8220</v>
      </c>
      <c r="C1565" t="str">
        <f>VLOOKUP(KickStarterData!F1565,$A$1:$D$4115,1,FALSE)</f>
        <v>canceled</v>
      </c>
      <c r="D1565">
        <v>2</v>
      </c>
      <c r="K1565" t="s">
        <v>8221</v>
      </c>
      <c r="L1565">
        <v>3</v>
      </c>
    </row>
    <row r="1566" spans="1:12" x14ac:dyDescent="0.3">
      <c r="A1566" t="s">
        <v>8220</v>
      </c>
      <c r="C1566" t="str">
        <f>VLOOKUP(KickStarterData!F1566,$A$1:$D$4115,1,FALSE)</f>
        <v>canceled</v>
      </c>
      <c r="D1566">
        <v>1</v>
      </c>
      <c r="K1566" t="s">
        <v>8221</v>
      </c>
      <c r="L1566">
        <v>4</v>
      </c>
    </row>
    <row r="1567" spans="1:12" x14ac:dyDescent="0.3">
      <c r="A1567" t="s">
        <v>8220</v>
      </c>
      <c r="C1567" t="str">
        <f>VLOOKUP(KickStarterData!F1567,$A$1:$D$4115,1,FALSE)</f>
        <v>canceled</v>
      </c>
      <c r="D1567">
        <v>1</v>
      </c>
      <c r="K1567" t="s">
        <v>8221</v>
      </c>
      <c r="L1567">
        <v>9</v>
      </c>
    </row>
    <row r="1568" spans="1:12" x14ac:dyDescent="0.3">
      <c r="A1568" t="s">
        <v>8220</v>
      </c>
      <c r="C1568" t="str">
        <f>VLOOKUP(KickStarterData!F1568,$A$1:$D$4115,1,FALSE)</f>
        <v>canceled</v>
      </c>
      <c r="D1568">
        <v>59</v>
      </c>
      <c r="K1568" t="s">
        <v>8221</v>
      </c>
      <c r="L1568">
        <v>16</v>
      </c>
    </row>
    <row r="1569" spans="1:12" x14ac:dyDescent="0.3">
      <c r="A1569" t="s">
        <v>8220</v>
      </c>
      <c r="C1569" t="str">
        <f>VLOOKUP(KickStarterData!F1569,$A$1:$D$4115,1,FALSE)</f>
        <v>canceled</v>
      </c>
      <c r="D1569">
        <v>13</v>
      </c>
      <c r="K1569" t="s">
        <v>8221</v>
      </c>
      <c r="L1569">
        <v>1</v>
      </c>
    </row>
    <row r="1570" spans="1:12" x14ac:dyDescent="0.3">
      <c r="A1570" t="s">
        <v>8220</v>
      </c>
      <c r="C1570" t="str">
        <f>VLOOKUP(KickStarterData!F1570,$A$1:$D$4115,1,FALSE)</f>
        <v>canceled</v>
      </c>
      <c r="D1570">
        <v>22</v>
      </c>
      <c r="K1570" t="s">
        <v>8221</v>
      </c>
      <c r="L1570">
        <v>7</v>
      </c>
    </row>
    <row r="1571" spans="1:12" x14ac:dyDescent="0.3">
      <c r="A1571" t="s">
        <v>8220</v>
      </c>
      <c r="C1571" t="str">
        <f>VLOOKUP(KickStarterData!F1571,$A$1:$D$4115,1,FALSE)</f>
        <v>canceled</v>
      </c>
      <c r="D1571">
        <v>0</v>
      </c>
      <c r="K1571" t="s">
        <v>8221</v>
      </c>
      <c r="L1571">
        <v>0</v>
      </c>
    </row>
    <row r="1572" spans="1:12" x14ac:dyDescent="0.3">
      <c r="A1572" t="s">
        <v>8220</v>
      </c>
      <c r="C1572" t="str">
        <f>VLOOKUP(KickStarterData!F1572,$A$1:$D$4115,1,FALSE)</f>
        <v>canceled</v>
      </c>
      <c r="D1572">
        <v>52</v>
      </c>
      <c r="K1572" t="s">
        <v>8221</v>
      </c>
      <c r="L1572">
        <v>0</v>
      </c>
    </row>
    <row r="1573" spans="1:12" x14ac:dyDescent="0.3">
      <c r="A1573" t="s">
        <v>8220</v>
      </c>
      <c r="C1573" t="str">
        <f>VLOOKUP(KickStarterData!F1573,$A$1:$D$4115,1,FALSE)</f>
        <v>canceled</v>
      </c>
      <c r="D1573">
        <v>4</v>
      </c>
      <c r="K1573" t="s">
        <v>8221</v>
      </c>
      <c r="L1573">
        <v>0</v>
      </c>
    </row>
    <row r="1574" spans="1:12" x14ac:dyDescent="0.3">
      <c r="A1574" t="s">
        <v>8220</v>
      </c>
      <c r="C1574" t="str">
        <f>VLOOKUP(KickStarterData!F1574,$A$1:$D$4115,1,FALSE)</f>
        <v>canceled</v>
      </c>
      <c r="D1574">
        <v>3</v>
      </c>
      <c r="K1574" t="s">
        <v>8221</v>
      </c>
      <c r="L1574">
        <v>0</v>
      </c>
    </row>
    <row r="1575" spans="1:12" x14ac:dyDescent="0.3">
      <c r="A1575" t="s">
        <v>8220</v>
      </c>
      <c r="C1575" t="str">
        <f>VLOOKUP(KickStarterData!F1575,$A$1:$D$4115,1,FALSE)</f>
        <v>canceled</v>
      </c>
      <c r="D1575">
        <v>3</v>
      </c>
      <c r="K1575" t="s">
        <v>8221</v>
      </c>
      <c r="L1575">
        <v>0</v>
      </c>
    </row>
    <row r="1576" spans="1:12" x14ac:dyDescent="0.3">
      <c r="A1576" t="s">
        <v>8220</v>
      </c>
      <c r="C1576" t="str">
        <f>VLOOKUP(KickStarterData!F1576,$A$1:$D$4115,1,FALSE)</f>
        <v>canceled</v>
      </c>
      <c r="D1576">
        <v>6</v>
      </c>
      <c r="K1576" t="s">
        <v>8221</v>
      </c>
      <c r="L1576">
        <v>1</v>
      </c>
    </row>
    <row r="1577" spans="1:12" x14ac:dyDescent="0.3">
      <c r="A1577" t="s">
        <v>8220</v>
      </c>
      <c r="C1577" t="str">
        <f>VLOOKUP(KickStarterData!F1577,$A$1:$D$4115,1,FALSE)</f>
        <v>canceled</v>
      </c>
      <c r="D1577">
        <v>35</v>
      </c>
      <c r="K1577" t="s">
        <v>8221</v>
      </c>
      <c r="L1577">
        <v>2</v>
      </c>
    </row>
    <row r="1578" spans="1:12" x14ac:dyDescent="0.3">
      <c r="A1578" t="s">
        <v>8220</v>
      </c>
      <c r="C1578" t="str">
        <f>VLOOKUP(KickStarterData!F1578,$A$1:$D$4115,1,FALSE)</f>
        <v>canceled</v>
      </c>
      <c r="D1578">
        <v>10</v>
      </c>
      <c r="K1578" t="s">
        <v>8221</v>
      </c>
      <c r="L1578">
        <v>1</v>
      </c>
    </row>
    <row r="1579" spans="1:12" x14ac:dyDescent="0.3">
      <c r="A1579" t="s">
        <v>8220</v>
      </c>
      <c r="C1579" t="str">
        <f>VLOOKUP(KickStarterData!F1579,$A$1:$D$4115,1,FALSE)</f>
        <v>canceled</v>
      </c>
      <c r="D1579">
        <v>2</v>
      </c>
      <c r="K1579" t="s">
        <v>8221</v>
      </c>
      <c r="L1579">
        <v>15</v>
      </c>
    </row>
    <row r="1580" spans="1:12" x14ac:dyDescent="0.3">
      <c r="A1580" t="s">
        <v>8220</v>
      </c>
      <c r="C1580" t="str">
        <f>VLOOKUP(KickStarterData!F1580,$A$1:$D$4115,1,FALSE)</f>
        <v>canceled</v>
      </c>
      <c r="D1580">
        <v>4</v>
      </c>
      <c r="K1580" t="s">
        <v>8221</v>
      </c>
      <c r="L1580">
        <v>1</v>
      </c>
    </row>
    <row r="1581" spans="1:12" x14ac:dyDescent="0.3">
      <c r="A1581" t="s">
        <v>8220</v>
      </c>
      <c r="C1581" t="str">
        <f>VLOOKUP(KickStarterData!F1581,$A$1:$D$4115,1,FALSE)</f>
        <v>canceled</v>
      </c>
      <c r="D1581">
        <v>2</v>
      </c>
      <c r="K1581" t="s">
        <v>8221</v>
      </c>
      <c r="L1581">
        <v>1</v>
      </c>
    </row>
    <row r="1582" spans="1:12" x14ac:dyDescent="0.3">
      <c r="A1582" t="s">
        <v>8220</v>
      </c>
      <c r="C1582" t="str">
        <f>VLOOKUP(KickStarterData!F1582,$A$1:$D$4115,1,FALSE)</f>
        <v>canceled</v>
      </c>
      <c r="D1582">
        <v>0</v>
      </c>
      <c r="K1582" t="s">
        <v>8221</v>
      </c>
      <c r="L1582">
        <v>0</v>
      </c>
    </row>
    <row r="1583" spans="1:12" x14ac:dyDescent="0.3">
      <c r="A1583" t="s">
        <v>8221</v>
      </c>
      <c r="C1583" t="str">
        <f>VLOOKUP(KickStarterData!F1583,$A$1:$D$4115,1,FALSE)</f>
        <v>failed</v>
      </c>
      <c r="D1583">
        <v>1</v>
      </c>
      <c r="K1583" t="s">
        <v>8219</v>
      </c>
      <c r="L1583">
        <v>52</v>
      </c>
    </row>
    <row r="1584" spans="1:12" x14ac:dyDescent="0.3">
      <c r="A1584" t="s">
        <v>8221</v>
      </c>
      <c r="C1584" t="str">
        <f>VLOOKUP(KickStarterData!F1584,$A$1:$D$4115,1,FALSE)</f>
        <v>failed</v>
      </c>
      <c r="D1584">
        <v>3</v>
      </c>
      <c r="K1584" t="s">
        <v>8219</v>
      </c>
      <c r="L1584">
        <v>34</v>
      </c>
    </row>
    <row r="1585" spans="1:12" x14ac:dyDescent="0.3">
      <c r="A1585" t="s">
        <v>8221</v>
      </c>
      <c r="C1585" t="str">
        <f>VLOOKUP(KickStarterData!F1585,$A$1:$D$4115,1,FALSE)</f>
        <v>failed</v>
      </c>
      <c r="D1585">
        <v>1</v>
      </c>
      <c r="K1585" t="s">
        <v>8219</v>
      </c>
      <c r="L1585">
        <v>67</v>
      </c>
    </row>
    <row r="1586" spans="1:12" x14ac:dyDescent="0.3">
      <c r="A1586" t="s">
        <v>8221</v>
      </c>
      <c r="C1586" t="str">
        <f>VLOOKUP(KickStarterData!F1586,$A$1:$D$4115,1,FALSE)</f>
        <v>failed</v>
      </c>
      <c r="D1586">
        <v>0</v>
      </c>
      <c r="K1586" t="s">
        <v>8219</v>
      </c>
      <c r="L1586">
        <v>70</v>
      </c>
    </row>
    <row r="1587" spans="1:12" x14ac:dyDescent="0.3">
      <c r="A1587" t="s">
        <v>8221</v>
      </c>
      <c r="C1587" t="str">
        <f>VLOOKUP(KickStarterData!F1587,$A$1:$D$4115,1,FALSE)</f>
        <v>failed</v>
      </c>
      <c r="D1587">
        <v>12</v>
      </c>
      <c r="K1587" t="s">
        <v>8219</v>
      </c>
      <c r="L1587">
        <v>89</v>
      </c>
    </row>
    <row r="1588" spans="1:12" x14ac:dyDescent="0.3">
      <c r="A1588" t="s">
        <v>8221</v>
      </c>
      <c r="C1588" t="str">
        <f>VLOOKUP(KickStarterData!F1588,$A$1:$D$4115,1,FALSE)</f>
        <v>failed</v>
      </c>
      <c r="D1588">
        <v>0</v>
      </c>
      <c r="K1588" t="s">
        <v>8219</v>
      </c>
      <c r="L1588">
        <v>107</v>
      </c>
    </row>
    <row r="1589" spans="1:12" x14ac:dyDescent="0.3">
      <c r="A1589" t="s">
        <v>8221</v>
      </c>
      <c r="C1589" t="str">
        <f>VLOOKUP(KickStarterData!F1589,$A$1:$D$4115,1,FALSE)</f>
        <v>failed</v>
      </c>
      <c r="D1589">
        <v>1</v>
      </c>
      <c r="K1589" t="s">
        <v>8219</v>
      </c>
      <c r="L1589">
        <v>159</v>
      </c>
    </row>
    <row r="1590" spans="1:12" x14ac:dyDescent="0.3">
      <c r="A1590" t="s">
        <v>8221</v>
      </c>
      <c r="C1590" t="str">
        <f>VLOOKUP(KickStarterData!F1590,$A$1:$D$4115,1,FALSE)</f>
        <v>failed</v>
      </c>
      <c r="D1590">
        <v>0</v>
      </c>
      <c r="K1590" t="s">
        <v>8219</v>
      </c>
      <c r="L1590">
        <v>181</v>
      </c>
    </row>
    <row r="1591" spans="1:12" x14ac:dyDescent="0.3">
      <c r="A1591" t="s">
        <v>8221</v>
      </c>
      <c r="C1591" t="str">
        <f>VLOOKUP(KickStarterData!F1591,$A$1:$D$4115,1,FALSE)</f>
        <v>failed</v>
      </c>
      <c r="D1591">
        <v>0</v>
      </c>
      <c r="K1591" t="s">
        <v>8219</v>
      </c>
      <c r="L1591">
        <v>131</v>
      </c>
    </row>
    <row r="1592" spans="1:12" x14ac:dyDescent="0.3">
      <c r="A1592" t="s">
        <v>8221</v>
      </c>
      <c r="C1592" t="str">
        <f>VLOOKUP(KickStarterData!F1592,$A$1:$D$4115,1,FALSE)</f>
        <v>failed</v>
      </c>
      <c r="D1592">
        <v>2</v>
      </c>
      <c r="K1592" t="s">
        <v>8219</v>
      </c>
      <c r="L1592">
        <v>125</v>
      </c>
    </row>
    <row r="1593" spans="1:12" x14ac:dyDescent="0.3">
      <c r="A1593" t="s">
        <v>8221</v>
      </c>
      <c r="C1593" t="str">
        <f>VLOOKUP(KickStarterData!F1593,$A$1:$D$4115,1,FALSE)</f>
        <v>failed</v>
      </c>
      <c r="D1593">
        <v>92</v>
      </c>
      <c r="K1593" t="s">
        <v>8219</v>
      </c>
      <c r="L1593">
        <v>61</v>
      </c>
    </row>
    <row r="1594" spans="1:12" x14ac:dyDescent="0.3">
      <c r="A1594" t="s">
        <v>8221</v>
      </c>
      <c r="C1594" t="str">
        <f>VLOOKUP(KickStarterData!F1594,$A$1:$D$4115,1,FALSE)</f>
        <v>failed</v>
      </c>
      <c r="D1594">
        <v>0</v>
      </c>
      <c r="K1594" t="s">
        <v>8219</v>
      </c>
      <c r="L1594">
        <v>90</v>
      </c>
    </row>
    <row r="1595" spans="1:12" x14ac:dyDescent="0.3">
      <c r="A1595" t="s">
        <v>8221</v>
      </c>
      <c r="C1595" t="str">
        <f>VLOOKUP(KickStarterData!F1595,$A$1:$D$4115,1,FALSE)</f>
        <v>failed</v>
      </c>
      <c r="D1595">
        <v>3</v>
      </c>
      <c r="K1595" t="s">
        <v>8219</v>
      </c>
      <c r="L1595">
        <v>35</v>
      </c>
    </row>
    <row r="1596" spans="1:12" x14ac:dyDescent="0.3">
      <c r="A1596" t="s">
        <v>8221</v>
      </c>
      <c r="C1596" t="str">
        <f>VLOOKUP(KickStarterData!F1596,$A$1:$D$4115,1,FALSE)</f>
        <v>failed</v>
      </c>
      <c r="D1596">
        <v>10</v>
      </c>
      <c r="K1596" t="s">
        <v>8219</v>
      </c>
      <c r="L1596">
        <v>90</v>
      </c>
    </row>
    <row r="1597" spans="1:12" x14ac:dyDescent="0.3">
      <c r="A1597" t="s">
        <v>8221</v>
      </c>
      <c r="C1597" t="str">
        <f>VLOOKUP(KickStarterData!F1597,$A$1:$D$4115,1,FALSE)</f>
        <v>failed</v>
      </c>
      <c r="D1597">
        <v>7</v>
      </c>
      <c r="K1597" t="s">
        <v>8219</v>
      </c>
      <c r="L1597">
        <v>4</v>
      </c>
    </row>
    <row r="1598" spans="1:12" x14ac:dyDescent="0.3">
      <c r="A1598" t="s">
        <v>8221</v>
      </c>
      <c r="C1598" t="str">
        <f>VLOOKUP(KickStarterData!F1598,$A$1:$D$4115,1,FALSE)</f>
        <v>failed</v>
      </c>
      <c r="D1598">
        <v>3</v>
      </c>
      <c r="K1598" t="s">
        <v>8219</v>
      </c>
      <c r="L1598">
        <v>120</v>
      </c>
    </row>
    <row r="1599" spans="1:12" x14ac:dyDescent="0.3">
      <c r="A1599" t="s">
        <v>8221</v>
      </c>
      <c r="C1599" t="str">
        <f>VLOOKUP(KickStarterData!F1599,$A$1:$D$4115,1,FALSE)</f>
        <v>failed</v>
      </c>
      <c r="D1599">
        <v>0</v>
      </c>
      <c r="K1599" t="s">
        <v>8219</v>
      </c>
      <c r="L1599">
        <v>14</v>
      </c>
    </row>
    <row r="1600" spans="1:12" x14ac:dyDescent="0.3">
      <c r="A1600" t="s">
        <v>8221</v>
      </c>
      <c r="C1600" t="str">
        <f>VLOOKUP(KickStarterData!F1600,$A$1:$D$4115,1,FALSE)</f>
        <v>failed</v>
      </c>
      <c r="D1600">
        <v>1</v>
      </c>
      <c r="K1600" t="s">
        <v>8219</v>
      </c>
      <c r="L1600">
        <v>27</v>
      </c>
    </row>
    <row r="1601" spans="1:12" x14ac:dyDescent="0.3">
      <c r="A1601" t="s">
        <v>8221</v>
      </c>
      <c r="C1601" t="str">
        <f>VLOOKUP(KickStarterData!F1601,$A$1:$D$4115,1,FALSE)</f>
        <v>failed</v>
      </c>
      <c r="D1601">
        <v>0</v>
      </c>
      <c r="K1601" t="s">
        <v>8219</v>
      </c>
      <c r="L1601">
        <v>49</v>
      </c>
    </row>
    <row r="1602" spans="1:12" x14ac:dyDescent="0.3">
      <c r="A1602" t="s">
        <v>8221</v>
      </c>
      <c r="C1602" t="str">
        <f>VLOOKUP(KickStarterData!F1602,$A$1:$D$4115,1,FALSE)</f>
        <v>failed</v>
      </c>
      <c r="D1602">
        <v>9</v>
      </c>
      <c r="K1602" t="s">
        <v>8219</v>
      </c>
      <c r="L1602">
        <v>102</v>
      </c>
    </row>
    <row r="1603" spans="1:12" x14ac:dyDescent="0.3">
      <c r="A1603" t="s">
        <v>8219</v>
      </c>
      <c r="C1603" t="str">
        <f>VLOOKUP(KickStarterData!F1603,$A$1:$D$4115,1,FALSE)</f>
        <v>successful</v>
      </c>
      <c r="D1603">
        <v>56</v>
      </c>
      <c r="K1603" t="s">
        <v>8219</v>
      </c>
      <c r="L1603">
        <v>3</v>
      </c>
    </row>
    <row r="1604" spans="1:12" x14ac:dyDescent="0.3">
      <c r="A1604" t="s">
        <v>8219</v>
      </c>
      <c r="C1604" t="str">
        <f>VLOOKUP(KickStarterData!F1604,$A$1:$D$4115,1,FALSE)</f>
        <v>successful</v>
      </c>
      <c r="D1604">
        <v>32</v>
      </c>
      <c r="K1604" t="s">
        <v>8219</v>
      </c>
      <c r="L1604">
        <v>25</v>
      </c>
    </row>
    <row r="1605" spans="1:12" x14ac:dyDescent="0.3">
      <c r="A1605" t="s">
        <v>8219</v>
      </c>
      <c r="C1605" t="str">
        <f>VLOOKUP(KickStarterData!F1605,$A$1:$D$4115,1,FALSE)</f>
        <v>successful</v>
      </c>
      <c r="D1605">
        <v>30</v>
      </c>
      <c r="K1605" t="s">
        <v>8219</v>
      </c>
      <c r="L1605">
        <v>118</v>
      </c>
    </row>
    <row r="1606" spans="1:12" x14ac:dyDescent="0.3">
      <c r="A1606" t="s">
        <v>8219</v>
      </c>
      <c r="C1606" t="str">
        <f>VLOOKUP(KickStarterData!F1606,$A$1:$D$4115,1,FALSE)</f>
        <v>successful</v>
      </c>
      <c r="D1606">
        <v>70</v>
      </c>
      <c r="K1606" t="s">
        <v>8221</v>
      </c>
      <c r="L1606">
        <v>39</v>
      </c>
    </row>
    <row r="1607" spans="1:12" x14ac:dyDescent="0.3">
      <c r="A1607" t="s">
        <v>8219</v>
      </c>
      <c r="C1607" t="str">
        <f>VLOOKUP(KickStarterData!F1607,$A$1:$D$4115,1,FALSE)</f>
        <v>successful</v>
      </c>
      <c r="D1607">
        <v>44</v>
      </c>
      <c r="K1607" t="s">
        <v>8221</v>
      </c>
      <c r="L1607">
        <v>103</v>
      </c>
    </row>
    <row r="1608" spans="1:12" x14ac:dyDescent="0.3">
      <c r="A1608" t="s">
        <v>8219</v>
      </c>
      <c r="C1608" t="str">
        <f>VLOOKUP(KickStarterData!F1608,$A$1:$D$4115,1,FALSE)</f>
        <v>successful</v>
      </c>
      <c r="D1608">
        <v>92</v>
      </c>
      <c r="K1608" t="s">
        <v>8221</v>
      </c>
      <c r="L1608">
        <v>0</v>
      </c>
    </row>
    <row r="1609" spans="1:12" x14ac:dyDescent="0.3">
      <c r="A1609" t="s">
        <v>8219</v>
      </c>
      <c r="C1609" t="str">
        <f>VLOOKUP(KickStarterData!F1609,$A$1:$D$4115,1,FALSE)</f>
        <v>successful</v>
      </c>
      <c r="D1609">
        <v>205</v>
      </c>
      <c r="K1609" t="s">
        <v>8221</v>
      </c>
      <c r="L1609">
        <v>39</v>
      </c>
    </row>
    <row r="1610" spans="1:12" x14ac:dyDescent="0.3">
      <c r="A1610" t="s">
        <v>8219</v>
      </c>
      <c r="C1610" t="str">
        <f>VLOOKUP(KickStarterData!F1610,$A$1:$D$4115,1,FALSE)</f>
        <v>successful</v>
      </c>
      <c r="D1610">
        <v>23</v>
      </c>
      <c r="K1610" t="s">
        <v>8221</v>
      </c>
      <c r="L1610">
        <v>15</v>
      </c>
    </row>
    <row r="1611" spans="1:12" x14ac:dyDescent="0.3">
      <c r="A1611" t="s">
        <v>8219</v>
      </c>
      <c r="C1611" t="str">
        <f>VLOOKUP(KickStarterData!F1611,$A$1:$D$4115,1,FALSE)</f>
        <v>successful</v>
      </c>
      <c r="D1611">
        <v>4</v>
      </c>
      <c r="K1611" t="s">
        <v>8221</v>
      </c>
      <c r="L1611">
        <v>22</v>
      </c>
    </row>
    <row r="1612" spans="1:12" x14ac:dyDescent="0.3">
      <c r="A1612" t="s">
        <v>8219</v>
      </c>
      <c r="C1612" t="str">
        <f>VLOOKUP(KickStarterData!F1612,$A$1:$D$4115,1,FALSE)</f>
        <v>successful</v>
      </c>
      <c r="D1612">
        <v>112</v>
      </c>
      <c r="K1612" t="s">
        <v>8221</v>
      </c>
      <c r="L1612">
        <v>92</v>
      </c>
    </row>
    <row r="1613" spans="1:12" x14ac:dyDescent="0.3">
      <c r="A1613" t="s">
        <v>8219</v>
      </c>
      <c r="C1613" t="str">
        <f>VLOOKUP(KickStarterData!F1613,$A$1:$D$4115,1,FALSE)</f>
        <v>successful</v>
      </c>
      <c r="D1613">
        <v>27</v>
      </c>
      <c r="K1613" t="s">
        <v>8221</v>
      </c>
      <c r="L1613">
        <v>25</v>
      </c>
    </row>
    <row r="1614" spans="1:12" x14ac:dyDescent="0.3">
      <c r="A1614" t="s">
        <v>8219</v>
      </c>
      <c r="C1614" t="str">
        <f>VLOOKUP(KickStarterData!F1614,$A$1:$D$4115,1,FALSE)</f>
        <v>successful</v>
      </c>
      <c r="D1614">
        <v>11</v>
      </c>
      <c r="K1614" t="s">
        <v>8221</v>
      </c>
      <c r="L1614">
        <v>19</v>
      </c>
    </row>
    <row r="1615" spans="1:12" x14ac:dyDescent="0.3">
      <c r="A1615" t="s">
        <v>8219</v>
      </c>
      <c r="C1615" t="str">
        <f>VLOOKUP(KickStarterData!F1615,$A$1:$D$4115,1,FALSE)</f>
        <v>successful</v>
      </c>
      <c r="D1615">
        <v>26</v>
      </c>
      <c r="K1615" t="s">
        <v>8221</v>
      </c>
      <c r="L1615">
        <v>19</v>
      </c>
    </row>
    <row r="1616" spans="1:12" x14ac:dyDescent="0.3">
      <c r="A1616" t="s">
        <v>8219</v>
      </c>
      <c r="C1616" t="str">
        <f>VLOOKUP(KickStarterData!F1616,$A$1:$D$4115,1,FALSE)</f>
        <v>successful</v>
      </c>
      <c r="D1616">
        <v>77</v>
      </c>
      <c r="K1616" t="s">
        <v>8221</v>
      </c>
      <c r="L1616">
        <v>13</v>
      </c>
    </row>
    <row r="1617" spans="1:12" x14ac:dyDescent="0.3">
      <c r="A1617" t="s">
        <v>8219</v>
      </c>
      <c r="C1617" t="str">
        <f>VLOOKUP(KickStarterData!F1617,$A$1:$D$4115,1,FALSE)</f>
        <v>successful</v>
      </c>
      <c r="D1617">
        <v>136</v>
      </c>
      <c r="K1617" t="s">
        <v>8221</v>
      </c>
      <c r="L1617">
        <v>124</v>
      </c>
    </row>
    <row r="1618" spans="1:12" x14ac:dyDescent="0.3">
      <c r="A1618" t="s">
        <v>8219</v>
      </c>
      <c r="C1618" t="str">
        <f>VLOOKUP(KickStarterData!F1618,$A$1:$D$4115,1,FALSE)</f>
        <v>successful</v>
      </c>
      <c r="D1618">
        <v>157</v>
      </c>
      <c r="K1618" t="s">
        <v>8221</v>
      </c>
      <c r="L1618">
        <v>4</v>
      </c>
    </row>
    <row r="1619" spans="1:12" x14ac:dyDescent="0.3">
      <c r="A1619" t="s">
        <v>8219</v>
      </c>
      <c r="C1619" t="str">
        <f>VLOOKUP(KickStarterData!F1619,$A$1:$D$4115,1,FALSE)</f>
        <v>successful</v>
      </c>
      <c r="D1619">
        <v>158</v>
      </c>
      <c r="K1619" t="s">
        <v>8221</v>
      </c>
      <c r="L1619">
        <v>10</v>
      </c>
    </row>
    <row r="1620" spans="1:12" x14ac:dyDescent="0.3">
      <c r="A1620" t="s">
        <v>8219</v>
      </c>
      <c r="C1620" t="str">
        <f>VLOOKUP(KickStarterData!F1620,$A$1:$D$4115,1,FALSE)</f>
        <v>successful</v>
      </c>
      <c r="D1620">
        <v>27</v>
      </c>
      <c r="K1620" t="s">
        <v>8221</v>
      </c>
      <c r="L1620">
        <v>15</v>
      </c>
    </row>
    <row r="1621" spans="1:12" x14ac:dyDescent="0.3">
      <c r="A1621" t="s">
        <v>8219</v>
      </c>
      <c r="C1621" t="str">
        <f>VLOOKUP(KickStarterData!F1621,$A$1:$D$4115,1,FALSE)</f>
        <v>successful</v>
      </c>
      <c r="D1621">
        <v>23</v>
      </c>
      <c r="K1621" t="s">
        <v>8221</v>
      </c>
      <c r="L1621">
        <v>38</v>
      </c>
    </row>
    <row r="1622" spans="1:12" x14ac:dyDescent="0.3">
      <c r="A1622" t="s">
        <v>8219</v>
      </c>
      <c r="C1622" t="str">
        <f>VLOOKUP(KickStarterData!F1622,$A$1:$D$4115,1,FALSE)</f>
        <v>successful</v>
      </c>
      <c r="D1622">
        <v>17</v>
      </c>
      <c r="K1622" t="s">
        <v>8221</v>
      </c>
      <c r="L1622">
        <v>152</v>
      </c>
    </row>
    <row r="1623" spans="1:12" x14ac:dyDescent="0.3">
      <c r="A1623" t="s">
        <v>8219</v>
      </c>
      <c r="C1623" t="str">
        <f>VLOOKUP(KickStarterData!F1623,$A$1:$D$4115,1,FALSE)</f>
        <v>successful</v>
      </c>
      <c r="D1623">
        <v>37</v>
      </c>
      <c r="K1623" t="s">
        <v>8221</v>
      </c>
      <c r="L1623">
        <v>24</v>
      </c>
    </row>
    <row r="1624" spans="1:12" x14ac:dyDescent="0.3">
      <c r="A1624" t="s">
        <v>8219</v>
      </c>
      <c r="C1624" t="str">
        <f>VLOOKUP(KickStarterData!F1624,$A$1:$D$4115,1,FALSE)</f>
        <v>successful</v>
      </c>
      <c r="D1624">
        <v>65</v>
      </c>
      <c r="K1624" t="s">
        <v>8221</v>
      </c>
      <c r="L1624">
        <v>76</v>
      </c>
    </row>
    <row r="1625" spans="1:12" x14ac:dyDescent="0.3">
      <c r="A1625" t="s">
        <v>8219</v>
      </c>
      <c r="C1625" t="str">
        <f>VLOOKUP(KickStarterData!F1625,$A$1:$D$4115,1,FALSE)</f>
        <v>successful</v>
      </c>
      <c r="D1625">
        <v>18</v>
      </c>
      <c r="K1625" t="s">
        <v>8221</v>
      </c>
      <c r="L1625">
        <v>185</v>
      </c>
    </row>
    <row r="1626" spans="1:12" x14ac:dyDescent="0.3">
      <c r="A1626" t="s">
        <v>8219</v>
      </c>
      <c r="C1626" t="str">
        <f>VLOOKUP(KickStarterData!F1626,$A$1:$D$4115,1,FALSE)</f>
        <v>successful</v>
      </c>
      <c r="D1626">
        <v>25</v>
      </c>
      <c r="K1626" t="s">
        <v>8221</v>
      </c>
      <c r="L1626">
        <v>33</v>
      </c>
    </row>
    <row r="1627" spans="1:12" x14ac:dyDescent="0.3">
      <c r="A1627" t="s">
        <v>8219</v>
      </c>
      <c r="C1627" t="str">
        <f>VLOOKUP(KickStarterData!F1627,$A$1:$D$4115,1,FALSE)</f>
        <v>successful</v>
      </c>
      <c r="D1627">
        <v>104</v>
      </c>
      <c r="K1627" t="s">
        <v>8221</v>
      </c>
      <c r="L1627">
        <v>108</v>
      </c>
    </row>
    <row r="1628" spans="1:12" x14ac:dyDescent="0.3">
      <c r="A1628" t="s">
        <v>8219</v>
      </c>
      <c r="C1628" t="str">
        <f>VLOOKUP(KickStarterData!F1628,$A$1:$D$4115,1,FALSE)</f>
        <v>successful</v>
      </c>
      <c r="D1628">
        <v>108</v>
      </c>
      <c r="K1628" t="s">
        <v>8221</v>
      </c>
      <c r="L1628">
        <v>29</v>
      </c>
    </row>
    <row r="1629" spans="1:12" x14ac:dyDescent="0.3">
      <c r="A1629" t="s">
        <v>8219</v>
      </c>
      <c r="C1629" t="str">
        <f>VLOOKUP(KickStarterData!F1629,$A$1:$D$4115,1,FALSE)</f>
        <v>successful</v>
      </c>
      <c r="D1629">
        <v>38</v>
      </c>
      <c r="K1629" t="s">
        <v>8221</v>
      </c>
      <c r="L1629">
        <v>24</v>
      </c>
    </row>
    <row r="1630" spans="1:12" x14ac:dyDescent="0.3">
      <c r="A1630" t="s">
        <v>8219</v>
      </c>
      <c r="C1630" t="str">
        <f>VLOOKUP(KickStarterData!F1630,$A$1:$D$4115,1,FALSE)</f>
        <v>successful</v>
      </c>
      <c r="D1630">
        <v>88</v>
      </c>
      <c r="K1630" t="s">
        <v>8221</v>
      </c>
      <c r="L1630">
        <v>4</v>
      </c>
    </row>
    <row r="1631" spans="1:12" x14ac:dyDescent="0.3">
      <c r="A1631" t="s">
        <v>8219</v>
      </c>
      <c r="C1631" t="str">
        <f>VLOOKUP(KickStarterData!F1631,$A$1:$D$4115,1,FALSE)</f>
        <v>successful</v>
      </c>
      <c r="D1631">
        <v>82</v>
      </c>
      <c r="K1631" t="s">
        <v>8221</v>
      </c>
      <c r="L1631">
        <v>4</v>
      </c>
    </row>
    <row r="1632" spans="1:12" x14ac:dyDescent="0.3">
      <c r="A1632" t="s">
        <v>8219</v>
      </c>
      <c r="C1632" t="str">
        <f>VLOOKUP(KickStarterData!F1632,$A$1:$D$4115,1,FALSE)</f>
        <v>successful</v>
      </c>
      <c r="D1632">
        <v>126</v>
      </c>
      <c r="K1632" t="s">
        <v>8221</v>
      </c>
      <c r="L1632">
        <v>15</v>
      </c>
    </row>
    <row r="1633" spans="1:12" x14ac:dyDescent="0.3">
      <c r="A1633" t="s">
        <v>8219</v>
      </c>
      <c r="C1633" t="str">
        <f>VLOOKUP(KickStarterData!F1633,$A$1:$D$4115,1,FALSE)</f>
        <v>successful</v>
      </c>
      <c r="D1633">
        <v>133</v>
      </c>
      <c r="K1633" t="s">
        <v>8221</v>
      </c>
      <c r="L1633">
        <v>4</v>
      </c>
    </row>
    <row r="1634" spans="1:12" x14ac:dyDescent="0.3">
      <c r="A1634" t="s">
        <v>8219</v>
      </c>
      <c r="C1634" t="str">
        <f>VLOOKUP(KickStarterData!F1634,$A$1:$D$4115,1,FALSE)</f>
        <v>successful</v>
      </c>
      <c r="D1634">
        <v>47</v>
      </c>
      <c r="K1634" t="s">
        <v>8221</v>
      </c>
      <c r="L1634">
        <v>139</v>
      </c>
    </row>
    <row r="1635" spans="1:12" x14ac:dyDescent="0.3">
      <c r="A1635" t="s">
        <v>8219</v>
      </c>
      <c r="C1635" t="str">
        <f>VLOOKUP(KickStarterData!F1635,$A$1:$D$4115,1,FALSE)</f>
        <v>successful</v>
      </c>
      <c r="D1635">
        <v>58</v>
      </c>
      <c r="K1635" t="s">
        <v>8221</v>
      </c>
      <c r="L1635">
        <v>2</v>
      </c>
    </row>
    <row r="1636" spans="1:12" x14ac:dyDescent="0.3">
      <c r="A1636" t="s">
        <v>8219</v>
      </c>
      <c r="C1636" t="str">
        <f>VLOOKUP(KickStarterData!F1636,$A$1:$D$4115,1,FALSE)</f>
        <v>successful</v>
      </c>
      <c r="D1636">
        <v>32</v>
      </c>
      <c r="K1636" t="s">
        <v>8221</v>
      </c>
      <c r="L1636">
        <v>18</v>
      </c>
    </row>
    <row r="1637" spans="1:12" x14ac:dyDescent="0.3">
      <c r="A1637" t="s">
        <v>8219</v>
      </c>
      <c r="C1637" t="str">
        <f>VLOOKUP(KickStarterData!F1637,$A$1:$D$4115,1,FALSE)</f>
        <v>successful</v>
      </c>
      <c r="D1637">
        <v>37</v>
      </c>
      <c r="K1637" t="s">
        <v>8221</v>
      </c>
      <c r="L1637">
        <v>81</v>
      </c>
    </row>
    <row r="1638" spans="1:12" x14ac:dyDescent="0.3">
      <c r="A1638" t="s">
        <v>8219</v>
      </c>
      <c r="C1638" t="str">
        <f>VLOOKUP(KickStarterData!F1638,$A$1:$D$4115,1,FALSE)</f>
        <v>successful</v>
      </c>
      <c r="D1638">
        <v>87</v>
      </c>
      <c r="K1638" t="s">
        <v>8221</v>
      </c>
      <c r="L1638">
        <v>86</v>
      </c>
    </row>
    <row r="1639" spans="1:12" x14ac:dyDescent="0.3">
      <c r="A1639" t="s">
        <v>8219</v>
      </c>
      <c r="C1639" t="str">
        <f>VLOOKUP(KickStarterData!F1639,$A$1:$D$4115,1,FALSE)</f>
        <v>successful</v>
      </c>
      <c r="D1639">
        <v>15</v>
      </c>
      <c r="K1639" t="s">
        <v>8221</v>
      </c>
      <c r="L1639">
        <v>140</v>
      </c>
    </row>
    <row r="1640" spans="1:12" x14ac:dyDescent="0.3">
      <c r="A1640" t="s">
        <v>8219</v>
      </c>
      <c r="C1640" t="str">
        <f>VLOOKUP(KickStarterData!F1640,$A$1:$D$4115,1,FALSE)</f>
        <v>successful</v>
      </c>
      <c r="D1640">
        <v>27</v>
      </c>
      <c r="K1640" t="s">
        <v>8221</v>
      </c>
      <c r="L1640">
        <v>37</v>
      </c>
    </row>
    <row r="1641" spans="1:12" x14ac:dyDescent="0.3">
      <c r="A1641" t="s">
        <v>8219</v>
      </c>
      <c r="C1641" t="str">
        <f>VLOOKUP(KickStarterData!F1641,$A$1:$D$4115,1,FALSE)</f>
        <v>successful</v>
      </c>
      <c r="D1641">
        <v>19</v>
      </c>
      <c r="K1641" t="s">
        <v>8221</v>
      </c>
      <c r="L1641">
        <v>6</v>
      </c>
    </row>
    <row r="1642" spans="1:12" x14ac:dyDescent="0.3">
      <c r="A1642" t="s">
        <v>8219</v>
      </c>
      <c r="C1642" t="str">
        <f>VLOOKUP(KickStarterData!F1642,$A$1:$D$4115,1,FALSE)</f>
        <v>successful</v>
      </c>
      <c r="D1642">
        <v>17</v>
      </c>
      <c r="K1642" t="s">
        <v>8221</v>
      </c>
      <c r="L1642">
        <v>113</v>
      </c>
    </row>
    <row r="1643" spans="1:12" x14ac:dyDescent="0.3">
      <c r="A1643" t="s">
        <v>8219</v>
      </c>
      <c r="C1643" t="str">
        <f>VLOOKUP(KickStarterData!F1643,$A$1:$D$4115,1,FALSE)</f>
        <v>successful</v>
      </c>
      <c r="D1643">
        <v>26</v>
      </c>
      <c r="K1643" t="s">
        <v>8221</v>
      </c>
      <c r="L1643">
        <v>37</v>
      </c>
    </row>
    <row r="1644" spans="1:12" x14ac:dyDescent="0.3">
      <c r="A1644" t="s">
        <v>8219</v>
      </c>
      <c r="C1644" t="str">
        <f>VLOOKUP(KickStarterData!F1644,$A$1:$D$4115,1,FALSE)</f>
        <v>successful</v>
      </c>
      <c r="D1644">
        <v>28</v>
      </c>
      <c r="K1644" t="s">
        <v>8221</v>
      </c>
      <c r="L1644">
        <v>18</v>
      </c>
    </row>
    <row r="1645" spans="1:12" x14ac:dyDescent="0.3">
      <c r="A1645" t="s">
        <v>8219</v>
      </c>
      <c r="C1645" t="str">
        <f>VLOOKUP(KickStarterData!F1645,$A$1:$D$4115,1,FALSE)</f>
        <v>successful</v>
      </c>
      <c r="D1645">
        <v>37</v>
      </c>
      <c r="K1645" t="s">
        <v>8221</v>
      </c>
      <c r="L1645">
        <v>75</v>
      </c>
    </row>
    <row r="1646" spans="1:12" x14ac:dyDescent="0.3">
      <c r="A1646" t="s">
        <v>8219</v>
      </c>
      <c r="C1646" t="str">
        <f>VLOOKUP(KickStarterData!F1646,$A$1:$D$4115,1,FALSE)</f>
        <v>successful</v>
      </c>
      <c r="D1646">
        <v>128</v>
      </c>
      <c r="K1646" t="s">
        <v>8221</v>
      </c>
      <c r="L1646">
        <v>52</v>
      </c>
    </row>
    <row r="1647" spans="1:12" x14ac:dyDescent="0.3">
      <c r="A1647" t="s">
        <v>8219</v>
      </c>
      <c r="C1647" t="str">
        <f>VLOOKUP(KickStarterData!F1647,$A$1:$D$4115,1,FALSE)</f>
        <v>successful</v>
      </c>
      <c r="D1647">
        <v>10</v>
      </c>
      <c r="K1647" t="s">
        <v>8221</v>
      </c>
      <c r="L1647">
        <v>122</v>
      </c>
    </row>
    <row r="1648" spans="1:12" x14ac:dyDescent="0.3">
      <c r="A1648" t="s">
        <v>8219</v>
      </c>
      <c r="C1648" t="str">
        <f>VLOOKUP(KickStarterData!F1648,$A$1:$D$4115,1,FALSE)</f>
        <v>successful</v>
      </c>
      <c r="D1648">
        <v>83</v>
      </c>
      <c r="K1648" t="s">
        <v>8221</v>
      </c>
      <c r="L1648">
        <v>8</v>
      </c>
    </row>
    <row r="1649" spans="1:12" x14ac:dyDescent="0.3">
      <c r="A1649" t="s">
        <v>8219</v>
      </c>
      <c r="C1649" t="str">
        <f>VLOOKUP(KickStarterData!F1649,$A$1:$D$4115,1,FALSE)</f>
        <v>successful</v>
      </c>
      <c r="D1649">
        <v>46</v>
      </c>
      <c r="K1649" t="s">
        <v>8221</v>
      </c>
      <c r="L1649">
        <v>8</v>
      </c>
    </row>
    <row r="1650" spans="1:12" x14ac:dyDescent="0.3">
      <c r="A1650" t="s">
        <v>8219</v>
      </c>
      <c r="C1650" t="str">
        <f>VLOOKUP(KickStarterData!F1650,$A$1:$D$4115,1,FALSE)</f>
        <v>successful</v>
      </c>
      <c r="D1650">
        <v>90</v>
      </c>
      <c r="K1650" t="s">
        <v>8221</v>
      </c>
      <c r="L1650">
        <v>96</v>
      </c>
    </row>
    <row r="1651" spans="1:12" x14ac:dyDescent="0.3">
      <c r="A1651" t="s">
        <v>8219</v>
      </c>
      <c r="C1651" t="str">
        <f>VLOOKUP(KickStarterData!F1651,$A$1:$D$4115,1,FALSE)</f>
        <v>successful</v>
      </c>
      <c r="D1651">
        <v>81</v>
      </c>
      <c r="K1651" t="s">
        <v>8221</v>
      </c>
      <c r="L1651">
        <v>9</v>
      </c>
    </row>
    <row r="1652" spans="1:12" x14ac:dyDescent="0.3">
      <c r="A1652" t="s">
        <v>8219</v>
      </c>
      <c r="C1652" t="str">
        <f>VLOOKUP(KickStarterData!F1652,$A$1:$D$4115,1,FALSE)</f>
        <v>successful</v>
      </c>
      <c r="D1652">
        <v>32</v>
      </c>
      <c r="K1652" t="s">
        <v>8221</v>
      </c>
      <c r="L1652">
        <v>2</v>
      </c>
    </row>
    <row r="1653" spans="1:12" x14ac:dyDescent="0.3">
      <c r="A1653" t="s">
        <v>8219</v>
      </c>
      <c r="C1653" t="str">
        <f>VLOOKUP(KickStarterData!F1653,$A$1:$D$4115,1,FALSE)</f>
        <v>successful</v>
      </c>
      <c r="D1653">
        <v>20</v>
      </c>
      <c r="K1653" t="s">
        <v>8221</v>
      </c>
      <c r="L1653">
        <v>26</v>
      </c>
    </row>
    <row r="1654" spans="1:12" x14ac:dyDescent="0.3">
      <c r="A1654" t="s">
        <v>8219</v>
      </c>
      <c r="C1654" t="str">
        <f>VLOOKUP(KickStarterData!F1654,$A$1:$D$4115,1,FALSE)</f>
        <v>successful</v>
      </c>
      <c r="D1654">
        <v>70</v>
      </c>
      <c r="K1654" t="s">
        <v>8221</v>
      </c>
      <c r="L1654">
        <v>23</v>
      </c>
    </row>
    <row r="1655" spans="1:12" x14ac:dyDescent="0.3">
      <c r="A1655" t="s">
        <v>8219</v>
      </c>
      <c r="C1655" t="str">
        <f>VLOOKUP(KickStarterData!F1655,$A$1:$D$4115,1,FALSE)</f>
        <v>successful</v>
      </c>
      <c r="D1655">
        <v>168</v>
      </c>
      <c r="K1655" t="s">
        <v>8221</v>
      </c>
      <c r="L1655">
        <v>0</v>
      </c>
    </row>
    <row r="1656" spans="1:12" x14ac:dyDescent="0.3">
      <c r="A1656" t="s">
        <v>8219</v>
      </c>
      <c r="C1656" t="str">
        <f>VLOOKUP(KickStarterData!F1656,$A$1:$D$4115,1,FALSE)</f>
        <v>successful</v>
      </c>
      <c r="D1656">
        <v>34</v>
      </c>
      <c r="K1656" t="s">
        <v>8221</v>
      </c>
      <c r="L1656">
        <v>140</v>
      </c>
    </row>
    <row r="1657" spans="1:12" x14ac:dyDescent="0.3">
      <c r="A1657" t="s">
        <v>8219</v>
      </c>
      <c r="C1657" t="str">
        <f>VLOOKUP(KickStarterData!F1657,$A$1:$D$4115,1,FALSE)</f>
        <v>successful</v>
      </c>
      <c r="D1657">
        <v>48</v>
      </c>
      <c r="K1657" t="s">
        <v>8221</v>
      </c>
      <c r="L1657">
        <v>0</v>
      </c>
    </row>
    <row r="1658" spans="1:12" x14ac:dyDescent="0.3">
      <c r="A1658" t="s">
        <v>8219</v>
      </c>
      <c r="C1658" t="str">
        <f>VLOOKUP(KickStarterData!F1658,$A$1:$D$4115,1,FALSE)</f>
        <v>successful</v>
      </c>
      <c r="D1658">
        <v>48</v>
      </c>
      <c r="K1658" t="s">
        <v>8221</v>
      </c>
      <c r="L1658">
        <v>6</v>
      </c>
    </row>
    <row r="1659" spans="1:12" x14ac:dyDescent="0.3">
      <c r="A1659" t="s">
        <v>8219</v>
      </c>
      <c r="C1659" t="str">
        <f>VLOOKUP(KickStarterData!F1659,$A$1:$D$4115,1,FALSE)</f>
        <v>successful</v>
      </c>
      <c r="D1659">
        <v>221</v>
      </c>
      <c r="K1659" t="s">
        <v>8221</v>
      </c>
      <c r="L1659">
        <v>100</v>
      </c>
    </row>
    <row r="1660" spans="1:12" x14ac:dyDescent="0.3">
      <c r="A1660" t="s">
        <v>8219</v>
      </c>
      <c r="C1660" t="str">
        <f>VLOOKUP(KickStarterData!F1660,$A$1:$D$4115,1,FALSE)</f>
        <v>successful</v>
      </c>
      <c r="D1660">
        <v>107</v>
      </c>
      <c r="K1660" t="s">
        <v>8221</v>
      </c>
      <c r="L1660">
        <v>0</v>
      </c>
    </row>
    <row r="1661" spans="1:12" x14ac:dyDescent="0.3">
      <c r="A1661" t="s">
        <v>8219</v>
      </c>
      <c r="C1661" t="str">
        <f>VLOOKUP(KickStarterData!F1661,$A$1:$D$4115,1,FALSE)</f>
        <v>successful</v>
      </c>
      <c r="D1661">
        <v>45</v>
      </c>
      <c r="K1661" t="s">
        <v>8221</v>
      </c>
      <c r="L1661">
        <v>4</v>
      </c>
    </row>
    <row r="1662" spans="1:12" x14ac:dyDescent="0.3">
      <c r="A1662" t="s">
        <v>8219</v>
      </c>
      <c r="C1662" t="str">
        <f>VLOOKUP(KickStarterData!F1662,$A$1:$D$4115,1,FALSE)</f>
        <v>successful</v>
      </c>
      <c r="D1662">
        <v>36</v>
      </c>
      <c r="K1662" t="s">
        <v>8221</v>
      </c>
      <c r="L1662">
        <v>8</v>
      </c>
    </row>
    <row r="1663" spans="1:12" x14ac:dyDescent="0.3">
      <c r="A1663" t="s">
        <v>8219</v>
      </c>
      <c r="C1663" t="str">
        <f>VLOOKUP(KickStarterData!F1663,$A$1:$D$4115,1,FALSE)</f>
        <v>successful</v>
      </c>
      <c r="D1663">
        <v>101</v>
      </c>
      <c r="K1663" t="s">
        <v>8219</v>
      </c>
      <c r="L1663">
        <v>57</v>
      </c>
    </row>
    <row r="1664" spans="1:12" x14ac:dyDescent="0.3">
      <c r="A1664" t="s">
        <v>8219</v>
      </c>
      <c r="C1664" t="str">
        <f>VLOOKUP(KickStarterData!F1664,$A$1:$D$4115,1,FALSE)</f>
        <v>successful</v>
      </c>
      <c r="D1664">
        <v>62</v>
      </c>
      <c r="K1664" t="s">
        <v>8219</v>
      </c>
      <c r="L1664">
        <v>11</v>
      </c>
    </row>
    <row r="1665" spans="1:12" x14ac:dyDescent="0.3">
      <c r="A1665" t="s">
        <v>8219</v>
      </c>
      <c r="C1665" t="str">
        <f>VLOOKUP(KickStarterData!F1665,$A$1:$D$4115,1,FALSE)</f>
        <v>successful</v>
      </c>
      <c r="D1665">
        <v>32</v>
      </c>
      <c r="K1665" t="s">
        <v>8219</v>
      </c>
      <c r="L1665">
        <v>33</v>
      </c>
    </row>
    <row r="1666" spans="1:12" x14ac:dyDescent="0.3">
      <c r="A1666" t="s">
        <v>8219</v>
      </c>
      <c r="C1666" t="str">
        <f>VLOOKUP(KickStarterData!F1666,$A$1:$D$4115,1,FALSE)</f>
        <v>successful</v>
      </c>
      <c r="D1666">
        <v>89</v>
      </c>
      <c r="K1666" t="s">
        <v>8219</v>
      </c>
      <c r="L1666">
        <v>40</v>
      </c>
    </row>
    <row r="1667" spans="1:12" x14ac:dyDescent="0.3">
      <c r="A1667" t="s">
        <v>8219</v>
      </c>
      <c r="C1667" t="str">
        <f>VLOOKUP(KickStarterData!F1667,$A$1:$D$4115,1,FALSE)</f>
        <v>successful</v>
      </c>
      <c r="D1667">
        <v>93</v>
      </c>
      <c r="K1667" t="s">
        <v>8219</v>
      </c>
      <c r="L1667">
        <v>50</v>
      </c>
    </row>
    <row r="1668" spans="1:12" x14ac:dyDescent="0.3">
      <c r="A1668" t="s">
        <v>8219</v>
      </c>
      <c r="C1668" t="str">
        <f>VLOOKUP(KickStarterData!F1668,$A$1:$D$4115,1,FALSE)</f>
        <v>successful</v>
      </c>
      <c r="D1668">
        <v>98</v>
      </c>
      <c r="K1668" t="s">
        <v>8219</v>
      </c>
      <c r="L1668">
        <v>38</v>
      </c>
    </row>
    <row r="1669" spans="1:12" x14ac:dyDescent="0.3">
      <c r="A1669" t="s">
        <v>8219</v>
      </c>
      <c r="C1669" t="str">
        <f>VLOOKUP(KickStarterData!F1669,$A$1:$D$4115,1,FALSE)</f>
        <v>successful</v>
      </c>
      <c r="D1669">
        <v>82</v>
      </c>
      <c r="K1669" t="s">
        <v>8219</v>
      </c>
      <c r="L1669">
        <v>96</v>
      </c>
    </row>
    <row r="1670" spans="1:12" x14ac:dyDescent="0.3">
      <c r="A1670" t="s">
        <v>8219</v>
      </c>
      <c r="C1670" t="str">
        <f>VLOOKUP(KickStarterData!F1670,$A$1:$D$4115,1,FALSE)</f>
        <v>successful</v>
      </c>
      <c r="D1670">
        <v>116</v>
      </c>
      <c r="K1670" t="s">
        <v>8219</v>
      </c>
      <c r="L1670">
        <v>48</v>
      </c>
    </row>
    <row r="1671" spans="1:12" x14ac:dyDescent="0.3">
      <c r="A1671" t="s">
        <v>8219</v>
      </c>
      <c r="C1671" t="str">
        <f>VLOOKUP(KickStarterData!F1671,$A$1:$D$4115,1,FALSE)</f>
        <v>successful</v>
      </c>
      <c r="D1671">
        <v>52</v>
      </c>
      <c r="K1671" t="s">
        <v>8219</v>
      </c>
      <c r="L1671">
        <v>33</v>
      </c>
    </row>
    <row r="1672" spans="1:12" x14ac:dyDescent="0.3">
      <c r="A1672" t="s">
        <v>8219</v>
      </c>
      <c r="C1672" t="str">
        <f>VLOOKUP(KickStarterData!F1672,$A$1:$D$4115,1,FALSE)</f>
        <v>successful</v>
      </c>
      <c r="D1672">
        <v>23</v>
      </c>
      <c r="K1672" t="s">
        <v>8219</v>
      </c>
      <c r="L1672">
        <v>226</v>
      </c>
    </row>
    <row r="1673" spans="1:12" x14ac:dyDescent="0.3">
      <c r="A1673" t="s">
        <v>8219</v>
      </c>
      <c r="C1673" t="str">
        <f>VLOOKUP(KickStarterData!F1673,$A$1:$D$4115,1,FALSE)</f>
        <v>successful</v>
      </c>
      <c r="D1673">
        <v>77</v>
      </c>
      <c r="K1673" t="s">
        <v>8219</v>
      </c>
      <c r="L1673">
        <v>14</v>
      </c>
    </row>
    <row r="1674" spans="1:12" x14ac:dyDescent="0.3">
      <c r="A1674" t="s">
        <v>8219</v>
      </c>
      <c r="C1674" t="str">
        <f>VLOOKUP(KickStarterData!F1674,$A$1:$D$4115,1,FALSE)</f>
        <v>successful</v>
      </c>
      <c r="D1674">
        <v>49</v>
      </c>
      <c r="K1674" t="s">
        <v>8219</v>
      </c>
      <c r="L1674">
        <v>20</v>
      </c>
    </row>
    <row r="1675" spans="1:12" x14ac:dyDescent="0.3">
      <c r="A1675" t="s">
        <v>8219</v>
      </c>
      <c r="C1675" t="str">
        <f>VLOOKUP(KickStarterData!F1675,$A$1:$D$4115,1,FALSE)</f>
        <v>successful</v>
      </c>
      <c r="D1675">
        <v>59</v>
      </c>
      <c r="K1675" t="s">
        <v>8219</v>
      </c>
      <c r="L1675">
        <v>25</v>
      </c>
    </row>
    <row r="1676" spans="1:12" x14ac:dyDescent="0.3">
      <c r="A1676" t="s">
        <v>8219</v>
      </c>
      <c r="C1676" t="str">
        <f>VLOOKUP(KickStarterData!F1676,$A$1:$D$4115,1,FALSE)</f>
        <v>successful</v>
      </c>
      <c r="D1676">
        <v>113</v>
      </c>
      <c r="K1676" t="s">
        <v>8219</v>
      </c>
      <c r="L1676">
        <v>90</v>
      </c>
    </row>
    <row r="1677" spans="1:12" x14ac:dyDescent="0.3">
      <c r="A1677" t="s">
        <v>8219</v>
      </c>
      <c r="C1677" t="str">
        <f>VLOOKUP(KickStarterData!F1677,$A$1:$D$4115,1,FALSE)</f>
        <v>successful</v>
      </c>
      <c r="D1677">
        <v>34</v>
      </c>
      <c r="K1677" t="s">
        <v>8219</v>
      </c>
      <c r="L1677">
        <v>11</v>
      </c>
    </row>
    <row r="1678" spans="1:12" x14ac:dyDescent="0.3">
      <c r="A1678" t="s">
        <v>8219</v>
      </c>
      <c r="C1678" t="str">
        <f>VLOOKUP(KickStarterData!F1678,$A$1:$D$4115,1,FALSE)</f>
        <v>successful</v>
      </c>
      <c r="D1678">
        <v>42</v>
      </c>
      <c r="K1678" t="s">
        <v>8219</v>
      </c>
      <c r="L1678">
        <v>55</v>
      </c>
    </row>
    <row r="1679" spans="1:12" x14ac:dyDescent="0.3">
      <c r="A1679" t="s">
        <v>8219</v>
      </c>
      <c r="C1679" t="str">
        <f>VLOOKUP(KickStarterData!F1679,$A$1:$D$4115,1,FALSE)</f>
        <v>successful</v>
      </c>
      <c r="D1679">
        <v>42</v>
      </c>
      <c r="K1679" t="s">
        <v>8219</v>
      </c>
      <c r="L1679">
        <v>30</v>
      </c>
    </row>
    <row r="1680" spans="1:12" x14ac:dyDescent="0.3">
      <c r="A1680" t="s">
        <v>8219</v>
      </c>
      <c r="C1680" t="str">
        <f>VLOOKUP(KickStarterData!F1680,$A$1:$D$4115,1,FALSE)</f>
        <v>successful</v>
      </c>
      <c r="D1680">
        <v>49</v>
      </c>
      <c r="K1680" t="s">
        <v>8219</v>
      </c>
      <c r="L1680">
        <v>28</v>
      </c>
    </row>
    <row r="1681" spans="1:12" x14ac:dyDescent="0.3">
      <c r="A1681" t="s">
        <v>8219</v>
      </c>
      <c r="C1681" t="str">
        <f>VLOOKUP(KickStarterData!F1681,$A$1:$D$4115,1,FALSE)</f>
        <v>successful</v>
      </c>
      <c r="D1681">
        <v>56</v>
      </c>
      <c r="K1681" t="s">
        <v>8219</v>
      </c>
      <c r="L1681">
        <v>45</v>
      </c>
    </row>
    <row r="1682" spans="1:12" x14ac:dyDescent="0.3">
      <c r="A1682" t="s">
        <v>8219</v>
      </c>
      <c r="C1682" t="str">
        <f>VLOOKUP(KickStarterData!F1682,$A$1:$D$4115,1,FALSE)</f>
        <v>successful</v>
      </c>
      <c r="D1682">
        <v>25</v>
      </c>
      <c r="K1682" t="s">
        <v>8219</v>
      </c>
      <c r="L1682">
        <v>13</v>
      </c>
    </row>
    <row r="1683" spans="1:12" x14ac:dyDescent="0.3">
      <c r="A1683" t="s">
        <v>8222</v>
      </c>
      <c r="C1683" t="str">
        <f>VLOOKUP(KickStarterData!F1683,$A$1:$D$4115,1,FALSE)</f>
        <v>live</v>
      </c>
      <c r="D1683">
        <v>884</v>
      </c>
      <c r="K1683" t="s">
        <v>8219</v>
      </c>
      <c r="L1683">
        <v>40</v>
      </c>
    </row>
    <row r="1684" spans="1:12" x14ac:dyDescent="0.3">
      <c r="A1684" t="s">
        <v>8222</v>
      </c>
      <c r="C1684" t="str">
        <f>VLOOKUP(KickStarterData!F1684,$A$1:$D$4115,1,FALSE)</f>
        <v>live</v>
      </c>
      <c r="D1684">
        <v>0</v>
      </c>
      <c r="K1684" t="s">
        <v>8219</v>
      </c>
      <c r="L1684">
        <v>21</v>
      </c>
    </row>
    <row r="1685" spans="1:12" x14ac:dyDescent="0.3">
      <c r="A1685" t="s">
        <v>8222</v>
      </c>
      <c r="C1685" t="str">
        <f>VLOOKUP(KickStarterData!F1685,$A$1:$D$4115,1,FALSE)</f>
        <v>live</v>
      </c>
      <c r="D1685">
        <v>10</v>
      </c>
      <c r="K1685" t="s">
        <v>8219</v>
      </c>
      <c r="L1685">
        <v>134</v>
      </c>
    </row>
    <row r="1686" spans="1:12" x14ac:dyDescent="0.3">
      <c r="A1686" t="s">
        <v>8222</v>
      </c>
      <c r="C1686" t="str">
        <f>VLOOKUP(KickStarterData!F1686,$A$1:$D$4115,1,FALSE)</f>
        <v>live</v>
      </c>
      <c r="D1686">
        <v>101</v>
      </c>
      <c r="K1686" t="s">
        <v>8219</v>
      </c>
      <c r="L1686">
        <v>20</v>
      </c>
    </row>
    <row r="1687" spans="1:12" x14ac:dyDescent="0.3">
      <c r="A1687" t="s">
        <v>8222</v>
      </c>
      <c r="C1687" t="str">
        <f>VLOOKUP(KickStarterData!F1687,$A$1:$D$4115,1,FALSE)</f>
        <v>live</v>
      </c>
      <c r="D1687">
        <v>15</v>
      </c>
      <c r="K1687" t="s">
        <v>8219</v>
      </c>
      <c r="L1687">
        <v>19</v>
      </c>
    </row>
    <row r="1688" spans="1:12" x14ac:dyDescent="0.3">
      <c r="A1688" t="s">
        <v>8222</v>
      </c>
      <c r="C1688" t="str">
        <f>VLOOKUP(KickStarterData!F1688,$A$1:$D$4115,1,FALSE)</f>
        <v>live</v>
      </c>
      <c r="D1688">
        <v>1</v>
      </c>
      <c r="K1688" t="s">
        <v>8219</v>
      </c>
      <c r="L1688">
        <v>209</v>
      </c>
    </row>
    <row r="1689" spans="1:12" x14ac:dyDescent="0.3">
      <c r="A1689" t="s">
        <v>8222</v>
      </c>
      <c r="C1689" t="str">
        <f>VLOOKUP(KickStarterData!F1689,$A$1:$D$4115,1,FALSE)</f>
        <v>live</v>
      </c>
      <c r="D1689">
        <v>39</v>
      </c>
      <c r="K1689" t="s">
        <v>8219</v>
      </c>
      <c r="L1689">
        <v>38</v>
      </c>
    </row>
    <row r="1690" spans="1:12" x14ac:dyDescent="0.3">
      <c r="A1690" t="s">
        <v>8222</v>
      </c>
      <c r="C1690" t="str">
        <f>VLOOKUP(KickStarterData!F1690,$A$1:$D$4115,1,FALSE)</f>
        <v>live</v>
      </c>
      <c r="D1690">
        <v>7</v>
      </c>
      <c r="K1690" t="s">
        <v>8219</v>
      </c>
      <c r="L1690">
        <v>24</v>
      </c>
    </row>
    <row r="1691" spans="1:12" x14ac:dyDescent="0.3">
      <c r="A1691" t="s">
        <v>8222</v>
      </c>
      <c r="C1691" t="str">
        <f>VLOOKUP(KickStarterData!F1691,$A$1:$D$4115,1,FALSE)</f>
        <v>live</v>
      </c>
      <c r="D1691">
        <v>14</v>
      </c>
      <c r="K1691" t="s">
        <v>8219</v>
      </c>
      <c r="L1691">
        <v>8</v>
      </c>
    </row>
    <row r="1692" spans="1:12" x14ac:dyDescent="0.3">
      <c r="A1692" t="s">
        <v>8222</v>
      </c>
      <c r="C1692" t="str">
        <f>VLOOKUP(KickStarterData!F1692,$A$1:$D$4115,1,FALSE)</f>
        <v>live</v>
      </c>
      <c r="D1692">
        <v>11</v>
      </c>
      <c r="K1692" t="s">
        <v>8219</v>
      </c>
      <c r="L1692">
        <v>179</v>
      </c>
    </row>
    <row r="1693" spans="1:12" x14ac:dyDescent="0.3">
      <c r="A1693" t="s">
        <v>8222</v>
      </c>
      <c r="C1693" t="str">
        <f>VLOOKUP(KickStarterData!F1693,$A$1:$D$4115,1,FALSE)</f>
        <v>live</v>
      </c>
      <c r="D1693">
        <v>38</v>
      </c>
      <c r="K1693" t="s">
        <v>8219</v>
      </c>
      <c r="L1693">
        <v>26</v>
      </c>
    </row>
    <row r="1694" spans="1:12" x14ac:dyDescent="0.3">
      <c r="A1694" t="s">
        <v>8222</v>
      </c>
      <c r="C1694" t="str">
        <f>VLOOKUP(KickStarterData!F1694,$A$1:$D$4115,1,FALSE)</f>
        <v>live</v>
      </c>
      <c r="D1694">
        <v>15</v>
      </c>
      <c r="K1694" t="s">
        <v>8219</v>
      </c>
      <c r="L1694">
        <v>131</v>
      </c>
    </row>
    <row r="1695" spans="1:12" x14ac:dyDescent="0.3">
      <c r="A1695" t="s">
        <v>8222</v>
      </c>
      <c r="C1695" t="str">
        <f>VLOOKUP(KickStarterData!F1695,$A$1:$D$4115,1,FALSE)</f>
        <v>live</v>
      </c>
      <c r="D1695">
        <v>8</v>
      </c>
      <c r="K1695" t="s">
        <v>8219</v>
      </c>
      <c r="L1695">
        <v>14</v>
      </c>
    </row>
    <row r="1696" spans="1:12" x14ac:dyDescent="0.3">
      <c r="A1696" t="s">
        <v>8222</v>
      </c>
      <c r="C1696" t="str">
        <f>VLOOKUP(KickStarterData!F1696,$A$1:$D$4115,1,FALSE)</f>
        <v>live</v>
      </c>
      <c r="D1696">
        <v>1</v>
      </c>
      <c r="K1696" t="s">
        <v>8219</v>
      </c>
      <c r="L1696">
        <v>174</v>
      </c>
    </row>
    <row r="1697" spans="1:12" x14ac:dyDescent="0.3">
      <c r="A1697" t="s">
        <v>8222</v>
      </c>
      <c r="C1697" t="str">
        <f>VLOOKUP(KickStarterData!F1697,$A$1:$D$4115,1,FALSE)</f>
        <v>live</v>
      </c>
      <c r="D1697">
        <v>23</v>
      </c>
      <c r="K1697" t="s">
        <v>8219</v>
      </c>
      <c r="L1697">
        <v>191</v>
      </c>
    </row>
    <row r="1698" spans="1:12" x14ac:dyDescent="0.3">
      <c r="A1698" t="s">
        <v>8222</v>
      </c>
      <c r="C1698" t="str">
        <f>VLOOKUP(KickStarterData!F1698,$A$1:$D$4115,1,FALSE)</f>
        <v>live</v>
      </c>
      <c r="D1698">
        <v>0</v>
      </c>
      <c r="K1698" t="s">
        <v>8219</v>
      </c>
      <c r="L1698">
        <v>38</v>
      </c>
    </row>
    <row r="1699" spans="1:12" x14ac:dyDescent="0.3">
      <c r="A1699" t="s">
        <v>8222</v>
      </c>
      <c r="C1699" t="str">
        <f>VLOOKUP(KickStarterData!F1699,$A$1:$D$4115,1,FALSE)</f>
        <v>live</v>
      </c>
      <c r="D1699">
        <v>22</v>
      </c>
      <c r="K1699" t="s">
        <v>8219</v>
      </c>
      <c r="L1699">
        <v>22</v>
      </c>
    </row>
    <row r="1700" spans="1:12" x14ac:dyDescent="0.3">
      <c r="A1700" t="s">
        <v>8222</v>
      </c>
      <c r="C1700" t="str">
        <f>VLOOKUP(KickStarterData!F1700,$A$1:$D$4115,1,FALSE)</f>
        <v>live</v>
      </c>
      <c r="D1700">
        <v>0</v>
      </c>
      <c r="K1700" t="s">
        <v>8219</v>
      </c>
      <c r="L1700">
        <v>149</v>
      </c>
    </row>
    <row r="1701" spans="1:12" x14ac:dyDescent="0.3">
      <c r="A1701" t="s">
        <v>8222</v>
      </c>
      <c r="C1701" t="str">
        <f>VLOOKUP(KickStarterData!F1701,$A$1:$D$4115,1,FALSE)</f>
        <v>live</v>
      </c>
      <c r="D1701">
        <v>4</v>
      </c>
      <c r="K1701" t="s">
        <v>8219</v>
      </c>
      <c r="L1701">
        <v>56</v>
      </c>
    </row>
    <row r="1702" spans="1:12" x14ac:dyDescent="0.3">
      <c r="A1702" t="s">
        <v>8222</v>
      </c>
      <c r="C1702" t="str">
        <f>VLOOKUP(KickStarterData!F1702,$A$1:$D$4115,1,FALSE)</f>
        <v>live</v>
      </c>
      <c r="D1702">
        <v>79</v>
      </c>
      <c r="K1702" t="s">
        <v>8219</v>
      </c>
      <c r="L1702">
        <v>19</v>
      </c>
    </row>
    <row r="1703" spans="1:12" x14ac:dyDescent="0.3">
      <c r="A1703" t="s">
        <v>8221</v>
      </c>
      <c r="C1703" t="str">
        <f>VLOOKUP(KickStarterData!F1703,$A$1:$D$4115,1,FALSE)</f>
        <v>failed</v>
      </c>
      <c r="D1703">
        <v>2</v>
      </c>
      <c r="K1703" t="s">
        <v>8221</v>
      </c>
      <c r="L1703">
        <v>0</v>
      </c>
    </row>
    <row r="1704" spans="1:12" x14ac:dyDescent="0.3">
      <c r="A1704" t="s">
        <v>8221</v>
      </c>
      <c r="C1704" t="str">
        <f>VLOOKUP(KickStarterData!F1704,$A$1:$D$4115,1,FALSE)</f>
        <v>failed</v>
      </c>
      <c r="D1704">
        <v>1</v>
      </c>
      <c r="K1704" t="s">
        <v>8221</v>
      </c>
      <c r="L1704">
        <v>16</v>
      </c>
    </row>
    <row r="1705" spans="1:12" x14ac:dyDescent="0.3">
      <c r="A1705" t="s">
        <v>8221</v>
      </c>
      <c r="C1705" t="str">
        <f>VLOOKUP(KickStarterData!F1705,$A$1:$D$4115,1,FALSE)</f>
        <v>failed</v>
      </c>
      <c r="D1705">
        <v>2</v>
      </c>
      <c r="K1705" t="s">
        <v>8221</v>
      </c>
      <c r="L1705">
        <v>2</v>
      </c>
    </row>
    <row r="1706" spans="1:12" x14ac:dyDescent="0.3">
      <c r="A1706" t="s">
        <v>8221</v>
      </c>
      <c r="C1706" t="str">
        <f>VLOOKUP(KickStarterData!F1706,$A$1:$D$4115,1,FALSE)</f>
        <v>failed</v>
      </c>
      <c r="D1706">
        <v>11</v>
      </c>
      <c r="K1706" t="s">
        <v>8221</v>
      </c>
      <c r="L1706">
        <v>48</v>
      </c>
    </row>
    <row r="1707" spans="1:12" x14ac:dyDescent="0.3">
      <c r="A1707" t="s">
        <v>8221</v>
      </c>
      <c r="C1707" t="str">
        <f>VLOOKUP(KickStarterData!F1707,$A$1:$D$4115,1,FALSE)</f>
        <v>failed</v>
      </c>
      <c r="D1707">
        <v>0</v>
      </c>
      <c r="K1707" t="s">
        <v>8221</v>
      </c>
      <c r="L1707">
        <v>2</v>
      </c>
    </row>
    <row r="1708" spans="1:12" x14ac:dyDescent="0.3">
      <c r="A1708" t="s">
        <v>8221</v>
      </c>
      <c r="C1708" t="str">
        <f>VLOOKUP(KickStarterData!F1708,$A$1:$D$4115,1,FALSE)</f>
        <v>failed</v>
      </c>
      <c r="D1708">
        <v>0</v>
      </c>
      <c r="K1708" t="s">
        <v>8221</v>
      </c>
      <c r="L1708">
        <v>2</v>
      </c>
    </row>
    <row r="1709" spans="1:12" x14ac:dyDescent="0.3">
      <c r="A1709" t="s">
        <v>8221</v>
      </c>
      <c r="C1709" t="str">
        <f>VLOOKUP(KickStarterData!F1709,$A$1:$D$4115,1,FALSE)</f>
        <v>failed</v>
      </c>
      <c r="D1709">
        <v>9</v>
      </c>
      <c r="K1709" t="s">
        <v>8221</v>
      </c>
      <c r="L1709">
        <v>1</v>
      </c>
    </row>
    <row r="1710" spans="1:12" x14ac:dyDescent="0.3">
      <c r="A1710" t="s">
        <v>8221</v>
      </c>
      <c r="C1710" t="str">
        <f>VLOOKUP(KickStarterData!F1710,$A$1:$D$4115,1,FALSE)</f>
        <v>failed</v>
      </c>
      <c r="D1710">
        <v>0</v>
      </c>
      <c r="K1710" t="s">
        <v>8221</v>
      </c>
      <c r="L1710">
        <v>17</v>
      </c>
    </row>
    <row r="1711" spans="1:12" x14ac:dyDescent="0.3">
      <c r="A1711" t="s">
        <v>8221</v>
      </c>
      <c r="C1711" t="str">
        <f>VLOOKUP(KickStarterData!F1711,$A$1:$D$4115,1,FALSE)</f>
        <v>failed</v>
      </c>
      <c r="D1711">
        <v>4</v>
      </c>
      <c r="K1711" t="s">
        <v>8221</v>
      </c>
      <c r="L1711">
        <v>0</v>
      </c>
    </row>
    <row r="1712" spans="1:12" x14ac:dyDescent="0.3">
      <c r="A1712" t="s">
        <v>8221</v>
      </c>
      <c r="C1712" t="str">
        <f>VLOOKUP(KickStarterData!F1712,$A$1:$D$4115,1,FALSE)</f>
        <v>failed</v>
      </c>
      <c r="D1712">
        <v>1</v>
      </c>
      <c r="K1712" t="s">
        <v>8221</v>
      </c>
      <c r="L1712">
        <v>11</v>
      </c>
    </row>
    <row r="1713" spans="1:12" x14ac:dyDescent="0.3">
      <c r="A1713" t="s">
        <v>8221</v>
      </c>
      <c r="C1713" t="str">
        <f>VLOOKUP(KickStarterData!F1713,$A$1:$D$4115,1,FALSE)</f>
        <v>failed</v>
      </c>
      <c r="D1713">
        <v>2</v>
      </c>
      <c r="K1713" t="s">
        <v>8221</v>
      </c>
      <c r="L1713">
        <v>95</v>
      </c>
    </row>
    <row r="1714" spans="1:12" x14ac:dyDescent="0.3">
      <c r="A1714" t="s">
        <v>8221</v>
      </c>
      <c r="C1714" t="str">
        <f>VLOOKUP(KickStarterData!F1714,$A$1:$D$4115,1,FALSE)</f>
        <v>failed</v>
      </c>
      <c r="D1714">
        <v>0</v>
      </c>
      <c r="K1714" t="s">
        <v>8221</v>
      </c>
      <c r="L1714">
        <v>13</v>
      </c>
    </row>
    <row r="1715" spans="1:12" x14ac:dyDescent="0.3">
      <c r="A1715" t="s">
        <v>8221</v>
      </c>
      <c r="C1715" t="str">
        <f>VLOOKUP(KickStarterData!F1715,$A$1:$D$4115,1,FALSE)</f>
        <v>failed</v>
      </c>
      <c r="D1715">
        <v>1</v>
      </c>
      <c r="K1715" t="s">
        <v>8221</v>
      </c>
      <c r="L1715">
        <v>2</v>
      </c>
    </row>
    <row r="1716" spans="1:12" x14ac:dyDescent="0.3">
      <c r="A1716" t="s">
        <v>8221</v>
      </c>
      <c r="C1716" t="str">
        <f>VLOOKUP(KickStarterData!F1716,$A$1:$D$4115,1,FALSE)</f>
        <v>failed</v>
      </c>
      <c r="D1716">
        <v>17</v>
      </c>
      <c r="K1716" t="s">
        <v>8221</v>
      </c>
      <c r="L1716">
        <v>2</v>
      </c>
    </row>
    <row r="1717" spans="1:12" x14ac:dyDescent="0.3">
      <c r="A1717" t="s">
        <v>8221</v>
      </c>
      <c r="C1717" t="str">
        <f>VLOOKUP(KickStarterData!F1717,$A$1:$D$4115,1,FALSE)</f>
        <v>failed</v>
      </c>
      <c r="D1717">
        <v>2</v>
      </c>
      <c r="K1717" t="s">
        <v>8221</v>
      </c>
      <c r="L1717">
        <v>3</v>
      </c>
    </row>
    <row r="1718" spans="1:12" x14ac:dyDescent="0.3">
      <c r="A1718" t="s">
        <v>8221</v>
      </c>
      <c r="C1718" t="str">
        <f>VLOOKUP(KickStarterData!F1718,$A$1:$D$4115,1,FALSE)</f>
        <v>failed</v>
      </c>
      <c r="D1718">
        <v>3</v>
      </c>
      <c r="K1718" t="s">
        <v>8221</v>
      </c>
      <c r="L1718">
        <v>0</v>
      </c>
    </row>
    <row r="1719" spans="1:12" x14ac:dyDescent="0.3">
      <c r="A1719" t="s">
        <v>8221</v>
      </c>
      <c r="C1719" t="str">
        <f>VLOOKUP(KickStarterData!F1719,$A$1:$D$4115,1,FALSE)</f>
        <v>failed</v>
      </c>
      <c r="D1719">
        <v>41</v>
      </c>
      <c r="K1719" t="s">
        <v>8221</v>
      </c>
      <c r="L1719">
        <v>0</v>
      </c>
    </row>
    <row r="1720" spans="1:12" x14ac:dyDescent="0.3">
      <c r="A1720" t="s">
        <v>8221</v>
      </c>
      <c r="C1720" t="str">
        <f>VLOOKUP(KickStarterData!F1720,$A$1:$D$4115,1,FALSE)</f>
        <v>failed</v>
      </c>
      <c r="D1720">
        <v>2</v>
      </c>
      <c r="K1720" t="s">
        <v>8221</v>
      </c>
      <c r="L1720">
        <v>0</v>
      </c>
    </row>
    <row r="1721" spans="1:12" x14ac:dyDescent="0.3">
      <c r="A1721" t="s">
        <v>8221</v>
      </c>
      <c r="C1721" t="str">
        <f>VLOOKUP(KickStarterData!F1721,$A$1:$D$4115,1,FALSE)</f>
        <v>failed</v>
      </c>
      <c r="D1721">
        <v>3</v>
      </c>
      <c r="K1721" t="s">
        <v>8221</v>
      </c>
      <c r="L1721">
        <v>2</v>
      </c>
    </row>
    <row r="1722" spans="1:12" x14ac:dyDescent="0.3">
      <c r="A1722" t="s">
        <v>8221</v>
      </c>
      <c r="C1722" t="str">
        <f>VLOOKUP(KickStarterData!F1722,$A$1:$D$4115,1,FALSE)</f>
        <v>failed</v>
      </c>
      <c r="D1722">
        <v>8</v>
      </c>
      <c r="K1722" t="s">
        <v>8221</v>
      </c>
      <c r="L1722">
        <v>24</v>
      </c>
    </row>
    <row r="1723" spans="1:12" x14ac:dyDescent="0.3">
      <c r="A1723" t="s">
        <v>8221</v>
      </c>
      <c r="C1723" t="str">
        <f>VLOOKUP(KickStarterData!F1723,$A$1:$D$4115,1,FALSE)</f>
        <v>failed</v>
      </c>
      <c r="D1723">
        <v>0</v>
      </c>
      <c r="K1723" t="s">
        <v>8219</v>
      </c>
      <c r="L1723">
        <v>70</v>
      </c>
    </row>
    <row r="1724" spans="1:12" x14ac:dyDescent="0.3">
      <c r="A1724" t="s">
        <v>8221</v>
      </c>
      <c r="C1724" t="str">
        <f>VLOOKUP(KickStarterData!F1724,$A$1:$D$4115,1,FALSE)</f>
        <v>failed</v>
      </c>
      <c r="D1724">
        <v>1</v>
      </c>
      <c r="K1724" t="s">
        <v>8219</v>
      </c>
      <c r="L1724">
        <v>81</v>
      </c>
    </row>
    <row r="1725" spans="1:12" x14ac:dyDescent="0.3">
      <c r="A1725" t="s">
        <v>8221</v>
      </c>
      <c r="C1725" t="str">
        <f>VLOOKUP(KickStarterData!F1725,$A$1:$D$4115,1,FALSE)</f>
        <v>failed</v>
      </c>
      <c r="D1725">
        <v>3</v>
      </c>
      <c r="K1725" t="s">
        <v>8219</v>
      </c>
      <c r="L1725">
        <v>32</v>
      </c>
    </row>
    <row r="1726" spans="1:12" x14ac:dyDescent="0.3">
      <c r="A1726" t="s">
        <v>8221</v>
      </c>
      <c r="C1726" t="str">
        <f>VLOOKUP(KickStarterData!F1726,$A$1:$D$4115,1,FALSE)</f>
        <v>failed</v>
      </c>
      <c r="D1726">
        <v>4</v>
      </c>
      <c r="K1726" t="s">
        <v>8219</v>
      </c>
      <c r="L1726">
        <v>26</v>
      </c>
    </row>
    <row r="1727" spans="1:12" x14ac:dyDescent="0.3">
      <c r="A1727" t="s">
        <v>8221</v>
      </c>
      <c r="C1727" t="str">
        <f>VLOOKUP(KickStarterData!F1727,$A$1:$D$4115,1,FALSE)</f>
        <v>failed</v>
      </c>
      <c r="D1727">
        <v>9</v>
      </c>
      <c r="K1727" t="s">
        <v>8219</v>
      </c>
      <c r="L1727">
        <v>105</v>
      </c>
    </row>
    <row r="1728" spans="1:12" x14ac:dyDescent="0.3">
      <c r="A1728" t="s">
        <v>8221</v>
      </c>
      <c r="C1728" t="str">
        <f>VLOOKUP(KickStarterData!F1728,$A$1:$D$4115,1,FALSE)</f>
        <v>failed</v>
      </c>
      <c r="D1728">
        <v>16</v>
      </c>
      <c r="K1728" t="s">
        <v>8219</v>
      </c>
      <c r="L1728">
        <v>29</v>
      </c>
    </row>
    <row r="1729" spans="1:12" x14ac:dyDescent="0.3">
      <c r="A1729" t="s">
        <v>8221</v>
      </c>
      <c r="C1729" t="str">
        <f>VLOOKUP(KickStarterData!F1729,$A$1:$D$4115,1,FALSE)</f>
        <v>failed</v>
      </c>
      <c r="D1729">
        <v>1</v>
      </c>
      <c r="K1729" t="s">
        <v>8219</v>
      </c>
      <c r="L1729">
        <v>8</v>
      </c>
    </row>
    <row r="1730" spans="1:12" x14ac:dyDescent="0.3">
      <c r="A1730" t="s">
        <v>8221</v>
      </c>
      <c r="C1730" t="str">
        <f>VLOOKUP(KickStarterData!F1730,$A$1:$D$4115,1,FALSE)</f>
        <v>failed</v>
      </c>
      <c r="D1730">
        <v>7</v>
      </c>
      <c r="K1730" t="s">
        <v>8219</v>
      </c>
      <c r="L1730">
        <v>89</v>
      </c>
    </row>
    <row r="1731" spans="1:12" x14ac:dyDescent="0.3">
      <c r="A1731" t="s">
        <v>8221</v>
      </c>
      <c r="C1731" t="str">
        <f>VLOOKUP(KickStarterData!F1731,$A$1:$D$4115,1,FALSE)</f>
        <v>failed</v>
      </c>
      <c r="D1731">
        <v>0</v>
      </c>
      <c r="K1731" t="s">
        <v>8219</v>
      </c>
      <c r="L1731">
        <v>44</v>
      </c>
    </row>
    <row r="1732" spans="1:12" x14ac:dyDescent="0.3">
      <c r="A1732" t="s">
        <v>8221</v>
      </c>
      <c r="C1732" t="str">
        <f>VLOOKUP(KickStarterData!F1732,$A$1:$D$4115,1,FALSE)</f>
        <v>failed</v>
      </c>
      <c r="D1732">
        <v>0</v>
      </c>
      <c r="K1732" t="s">
        <v>8219</v>
      </c>
      <c r="L1732">
        <v>246</v>
      </c>
    </row>
    <row r="1733" spans="1:12" x14ac:dyDescent="0.3">
      <c r="A1733" t="s">
        <v>8221</v>
      </c>
      <c r="C1733" t="str">
        <f>VLOOKUP(KickStarterData!F1733,$A$1:$D$4115,1,FALSE)</f>
        <v>failed</v>
      </c>
      <c r="D1733">
        <v>0</v>
      </c>
      <c r="K1733" t="s">
        <v>8219</v>
      </c>
      <c r="L1733">
        <v>120</v>
      </c>
    </row>
    <row r="1734" spans="1:12" x14ac:dyDescent="0.3">
      <c r="A1734" t="s">
        <v>8221</v>
      </c>
      <c r="C1734" t="str">
        <f>VLOOKUP(KickStarterData!F1734,$A$1:$D$4115,1,FALSE)</f>
        <v>failed</v>
      </c>
      <c r="D1734">
        <v>0</v>
      </c>
      <c r="K1734" t="s">
        <v>8219</v>
      </c>
      <c r="L1734">
        <v>26</v>
      </c>
    </row>
    <row r="1735" spans="1:12" x14ac:dyDescent="0.3">
      <c r="A1735" t="s">
        <v>8221</v>
      </c>
      <c r="C1735" t="str">
        <f>VLOOKUP(KickStarterData!F1735,$A$1:$D$4115,1,FALSE)</f>
        <v>failed</v>
      </c>
      <c r="D1735">
        <v>0</v>
      </c>
      <c r="K1735" t="s">
        <v>8219</v>
      </c>
      <c r="L1735">
        <v>45</v>
      </c>
    </row>
    <row r="1736" spans="1:12" x14ac:dyDescent="0.3">
      <c r="A1736" t="s">
        <v>8221</v>
      </c>
      <c r="C1736" t="str">
        <f>VLOOKUP(KickStarterData!F1736,$A$1:$D$4115,1,FALSE)</f>
        <v>failed</v>
      </c>
      <c r="D1736">
        <v>1</v>
      </c>
      <c r="K1736" t="s">
        <v>8219</v>
      </c>
      <c r="L1736">
        <v>20</v>
      </c>
    </row>
    <row r="1737" spans="1:12" x14ac:dyDescent="0.3">
      <c r="A1737" t="s">
        <v>8221</v>
      </c>
      <c r="C1737" t="str">
        <f>VLOOKUP(KickStarterData!F1737,$A$1:$D$4115,1,FALSE)</f>
        <v>failed</v>
      </c>
      <c r="D1737">
        <v>2</v>
      </c>
      <c r="K1737" t="s">
        <v>8219</v>
      </c>
      <c r="L1737">
        <v>47</v>
      </c>
    </row>
    <row r="1738" spans="1:12" x14ac:dyDescent="0.3">
      <c r="A1738" t="s">
        <v>8221</v>
      </c>
      <c r="C1738" t="str">
        <f>VLOOKUP(KickStarterData!F1738,$A$1:$D$4115,1,FALSE)</f>
        <v>failed</v>
      </c>
      <c r="D1738">
        <v>1</v>
      </c>
      <c r="K1738" t="s">
        <v>8219</v>
      </c>
      <c r="L1738">
        <v>13</v>
      </c>
    </row>
    <row r="1739" spans="1:12" x14ac:dyDescent="0.3">
      <c r="A1739" t="s">
        <v>8221</v>
      </c>
      <c r="C1739" t="str">
        <f>VLOOKUP(KickStarterData!F1739,$A$1:$D$4115,1,FALSE)</f>
        <v>failed</v>
      </c>
      <c r="D1739">
        <v>15</v>
      </c>
      <c r="K1739" t="s">
        <v>8219</v>
      </c>
      <c r="L1739">
        <v>183</v>
      </c>
    </row>
    <row r="1740" spans="1:12" x14ac:dyDescent="0.3">
      <c r="A1740" t="s">
        <v>8221</v>
      </c>
      <c r="C1740" t="str">
        <f>VLOOKUP(KickStarterData!F1740,$A$1:$D$4115,1,FALSE)</f>
        <v>failed</v>
      </c>
      <c r="D1740">
        <v>1</v>
      </c>
      <c r="K1740" t="s">
        <v>8219</v>
      </c>
      <c r="L1740">
        <v>21</v>
      </c>
    </row>
    <row r="1741" spans="1:12" x14ac:dyDescent="0.3">
      <c r="A1741" t="s">
        <v>8221</v>
      </c>
      <c r="C1741" t="str">
        <f>VLOOKUP(KickStarterData!F1741,$A$1:$D$4115,1,FALSE)</f>
        <v>failed</v>
      </c>
      <c r="D1741">
        <v>1</v>
      </c>
      <c r="K1741" t="s">
        <v>8219</v>
      </c>
      <c r="L1741">
        <v>42</v>
      </c>
    </row>
    <row r="1742" spans="1:12" x14ac:dyDescent="0.3">
      <c r="A1742" t="s">
        <v>8221</v>
      </c>
      <c r="C1742" t="str">
        <f>VLOOKUP(KickStarterData!F1742,$A$1:$D$4115,1,FALSE)</f>
        <v>failed</v>
      </c>
      <c r="D1742">
        <v>0</v>
      </c>
      <c r="K1742" t="s">
        <v>8219</v>
      </c>
      <c r="L1742">
        <v>54</v>
      </c>
    </row>
    <row r="1743" spans="1:12" x14ac:dyDescent="0.3">
      <c r="A1743" t="s">
        <v>8219</v>
      </c>
      <c r="C1743" t="str">
        <f>VLOOKUP(KickStarterData!F1743,$A$1:$D$4115,1,FALSE)</f>
        <v>successful</v>
      </c>
      <c r="D1743">
        <v>52</v>
      </c>
      <c r="K1743" t="s">
        <v>8221</v>
      </c>
      <c r="L1743">
        <v>25</v>
      </c>
    </row>
    <row r="1744" spans="1:12" x14ac:dyDescent="0.3">
      <c r="A1744" t="s">
        <v>8219</v>
      </c>
      <c r="C1744" t="str">
        <f>VLOOKUP(KickStarterData!F1744,$A$1:$D$4115,1,FALSE)</f>
        <v>successful</v>
      </c>
      <c r="D1744">
        <v>34</v>
      </c>
      <c r="K1744" t="s">
        <v>8221</v>
      </c>
      <c r="L1744">
        <v>3</v>
      </c>
    </row>
    <row r="1745" spans="1:12" x14ac:dyDescent="0.3">
      <c r="A1745" t="s">
        <v>8219</v>
      </c>
      <c r="C1745" t="str">
        <f>VLOOKUP(KickStarterData!F1745,$A$1:$D$4115,1,FALSE)</f>
        <v>successful</v>
      </c>
      <c r="D1745">
        <v>67</v>
      </c>
      <c r="K1745" t="s">
        <v>8221</v>
      </c>
      <c r="L1745">
        <v>41</v>
      </c>
    </row>
    <row r="1746" spans="1:12" x14ac:dyDescent="0.3">
      <c r="A1746" t="s">
        <v>8219</v>
      </c>
      <c r="C1746" t="str">
        <f>VLOOKUP(KickStarterData!F1746,$A$1:$D$4115,1,FALSE)</f>
        <v>successful</v>
      </c>
      <c r="D1746">
        <v>70</v>
      </c>
      <c r="K1746" t="s">
        <v>8221</v>
      </c>
      <c r="L1746">
        <v>2</v>
      </c>
    </row>
    <row r="1747" spans="1:12" x14ac:dyDescent="0.3">
      <c r="A1747" t="s">
        <v>8219</v>
      </c>
      <c r="C1747" t="str">
        <f>VLOOKUP(KickStarterData!F1747,$A$1:$D$4115,1,FALSE)</f>
        <v>successful</v>
      </c>
      <c r="D1747">
        <v>89</v>
      </c>
      <c r="K1747" t="s">
        <v>8221</v>
      </c>
      <c r="L1747">
        <v>4</v>
      </c>
    </row>
    <row r="1748" spans="1:12" x14ac:dyDescent="0.3">
      <c r="A1748" t="s">
        <v>8219</v>
      </c>
      <c r="C1748" t="str">
        <f>VLOOKUP(KickStarterData!F1748,$A$1:$D$4115,1,FALSE)</f>
        <v>successful</v>
      </c>
      <c r="D1748">
        <v>107</v>
      </c>
      <c r="K1748" t="s">
        <v>8221</v>
      </c>
      <c r="L1748">
        <v>99</v>
      </c>
    </row>
    <row r="1749" spans="1:12" x14ac:dyDescent="0.3">
      <c r="A1749" t="s">
        <v>8219</v>
      </c>
      <c r="C1749" t="str">
        <f>VLOOKUP(KickStarterData!F1749,$A$1:$D$4115,1,FALSE)</f>
        <v>successful</v>
      </c>
      <c r="D1749">
        <v>159</v>
      </c>
      <c r="K1749" t="s">
        <v>8221</v>
      </c>
      <c r="L1749">
        <v>4</v>
      </c>
    </row>
    <row r="1750" spans="1:12" x14ac:dyDescent="0.3">
      <c r="A1750" t="s">
        <v>8219</v>
      </c>
      <c r="C1750" t="str">
        <f>VLOOKUP(KickStarterData!F1750,$A$1:$D$4115,1,FALSE)</f>
        <v>successful</v>
      </c>
      <c r="D1750">
        <v>181</v>
      </c>
      <c r="K1750" t="s">
        <v>8221</v>
      </c>
      <c r="L1750">
        <v>4</v>
      </c>
    </row>
    <row r="1751" spans="1:12" x14ac:dyDescent="0.3">
      <c r="A1751" t="s">
        <v>8219</v>
      </c>
      <c r="C1751" t="str">
        <f>VLOOKUP(KickStarterData!F1751,$A$1:$D$4115,1,FALSE)</f>
        <v>successful</v>
      </c>
      <c r="D1751">
        <v>131</v>
      </c>
      <c r="K1751" t="s">
        <v>8221</v>
      </c>
      <c r="L1751">
        <v>38</v>
      </c>
    </row>
    <row r="1752" spans="1:12" x14ac:dyDescent="0.3">
      <c r="A1752" t="s">
        <v>8219</v>
      </c>
      <c r="C1752" t="str">
        <f>VLOOKUP(KickStarterData!F1752,$A$1:$D$4115,1,FALSE)</f>
        <v>successful</v>
      </c>
      <c r="D1752">
        <v>125</v>
      </c>
      <c r="K1752" t="s">
        <v>8221</v>
      </c>
      <c r="L1752">
        <v>285</v>
      </c>
    </row>
    <row r="1753" spans="1:12" x14ac:dyDescent="0.3">
      <c r="A1753" t="s">
        <v>8219</v>
      </c>
      <c r="C1753" t="str">
        <f>VLOOKUP(KickStarterData!F1753,$A$1:$D$4115,1,FALSE)</f>
        <v>successful</v>
      </c>
      <c r="D1753">
        <v>61</v>
      </c>
      <c r="K1753" t="s">
        <v>8221</v>
      </c>
      <c r="L1753">
        <v>1</v>
      </c>
    </row>
    <row r="1754" spans="1:12" x14ac:dyDescent="0.3">
      <c r="A1754" t="s">
        <v>8219</v>
      </c>
      <c r="C1754" t="str">
        <f>VLOOKUP(KickStarterData!F1754,$A$1:$D$4115,1,FALSE)</f>
        <v>successful</v>
      </c>
      <c r="D1754">
        <v>90</v>
      </c>
      <c r="K1754" t="s">
        <v>8221</v>
      </c>
      <c r="L1754">
        <v>42</v>
      </c>
    </row>
    <row r="1755" spans="1:12" x14ac:dyDescent="0.3">
      <c r="A1755" t="s">
        <v>8219</v>
      </c>
      <c r="C1755" t="str">
        <f>VLOOKUP(KickStarterData!F1755,$A$1:$D$4115,1,FALSE)</f>
        <v>successful</v>
      </c>
      <c r="D1755">
        <v>35</v>
      </c>
      <c r="K1755" t="s">
        <v>8221</v>
      </c>
      <c r="L1755">
        <v>26</v>
      </c>
    </row>
    <row r="1756" spans="1:12" x14ac:dyDescent="0.3">
      <c r="A1756" t="s">
        <v>8219</v>
      </c>
      <c r="C1756" t="str">
        <f>VLOOKUP(KickStarterData!F1756,$A$1:$D$4115,1,FALSE)</f>
        <v>successful</v>
      </c>
      <c r="D1756">
        <v>90</v>
      </c>
      <c r="K1756" t="s">
        <v>8221</v>
      </c>
      <c r="L1756">
        <v>2</v>
      </c>
    </row>
    <row r="1757" spans="1:12" x14ac:dyDescent="0.3">
      <c r="A1757" t="s">
        <v>8219</v>
      </c>
      <c r="C1757" t="str">
        <f>VLOOKUP(KickStarterData!F1757,$A$1:$D$4115,1,FALSE)</f>
        <v>successful</v>
      </c>
      <c r="D1757">
        <v>4</v>
      </c>
      <c r="K1757" t="s">
        <v>8221</v>
      </c>
      <c r="L1757">
        <v>4</v>
      </c>
    </row>
    <row r="1758" spans="1:12" x14ac:dyDescent="0.3">
      <c r="A1758" t="s">
        <v>8219</v>
      </c>
      <c r="C1758" t="str">
        <f>VLOOKUP(KickStarterData!F1758,$A$1:$D$4115,1,FALSE)</f>
        <v>successful</v>
      </c>
      <c r="D1758">
        <v>120</v>
      </c>
      <c r="K1758" t="s">
        <v>8221</v>
      </c>
      <c r="L1758">
        <v>6</v>
      </c>
    </row>
    <row r="1759" spans="1:12" x14ac:dyDescent="0.3">
      <c r="A1759" t="s">
        <v>8219</v>
      </c>
      <c r="C1759" t="str">
        <f>VLOOKUP(KickStarterData!F1759,$A$1:$D$4115,1,FALSE)</f>
        <v>successful</v>
      </c>
      <c r="D1759">
        <v>14</v>
      </c>
      <c r="K1759" t="s">
        <v>8221</v>
      </c>
      <c r="L1759">
        <v>70</v>
      </c>
    </row>
    <row r="1760" spans="1:12" x14ac:dyDescent="0.3">
      <c r="A1760" t="s">
        <v>8219</v>
      </c>
      <c r="C1760" t="str">
        <f>VLOOKUP(KickStarterData!F1760,$A$1:$D$4115,1,FALSE)</f>
        <v>successful</v>
      </c>
      <c r="D1760">
        <v>27</v>
      </c>
      <c r="K1760" t="s">
        <v>8221</v>
      </c>
      <c r="L1760">
        <v>9</v>
      </c>
    </row>
    <row r="1761" spans="1:12" x14ac:dyDescent="0.3">
      <c r="A1761" t="s">
        <v>8219</v>
      </c>
      <c r="C1761" t="str">
        <f>VLOOKUP(KickStarterData!F1761,$A$1:$D$4115,1,FALSE)</f>
        <v>successful</v>
      </c>
      <c r="D1761">
        <v>49</v>
      </c>
      <c r="K1761" t="s">
        <v>8221</v>
      </c>
      <c r="L1761">
        <v>8</v>
      </c>
    </row>
    <row r="1762" spans="1:12" x14ac:dyDescent="0.3">
      <c r="A1762" t="s">
        <v>8219</v>
      </c>
      <c r="C1762" t="str">
        <f>VLOOKUP(KickStarterData!F1762,$A$1:$D$4115,1,FALSE)</f>
        <v>successful</v>
      </c>
      <c r="D1762">
        <v>102</v>
      </c>
      <c r="K1762" t="s">
        <v>8221</v>
      </c>
      <c r="L1762">
        <v>105</v>
      </c>
    </row>
    <row r="1763" spans="1:12" x14ac:dyDescent="0.3">
      <c r="A1763" t="s">
        <v>8219</v>
      </c>
      <c r="C1763" t="str">
        <f>VLOOKUP(KickStarterData!F1763,$A$1:$D$4115,1,FALSE)</f>
        <v>successful</v>
      </c>
      <c r="D1763">
        <v>3</v>
      </c>
      <c r="K1763" t="s">
        <v>8219</v>
      </c>
      <c r="L1763">
        <v>38</v>
      </c>
    </row>
    <row r="1764" spans="1:12" x14ac:dyDescent="0.3">
      <c r="A1764" t="s">
        <v>8219</v>
      </c>
      <c r="C1764" t="str">
        <f>VLOOKUP(KickStarterData!F1764,$A$1:$D$4115,1,FALSE)</f>
        <v>successful</v>
      </c>
      <c r="D1764">
        <v>25</v>
      </c>
      <c r="K1764" t="s">
        <v>8219</v>
      </c>
      <c r="L1764">
        <v>64</v>
      </c>
    </row>
    <row r="1765" spans="1:12" x14ac:dyDescent="0.3">
      <c r="A1765" t="s">
        <v>8219</v>
      </c>
      <c r="C1765" t="str">
        <f>VLOOKUP(KickStarterData!F1765,$A$1:$D$4115,1,FALSE)</f>
        <v>successful</v>
      </c>
      <c r="D1765">
        <v>118</v>
      </c>
      <c r="K1765" t="s">
        <v>8219</v>
      </c>
      <c r="L1765">
        <v>13</v>
      </c>
    </row>
    <row r="1766" spans="1:12" x14ac:dyDescent="0.3">
      <c r="A1766" t="s">
        <v>8221</v>
      </c>
      <c r="C1766" t="str">
        <f>VLOOKUP(KickStarterData!F1766,$A$1:$D$4115,1,FALSE)</f>
        <v>failed</v>
      </c>
      <c r="D1766">
        <v>39</v>
      </c>
      <c r="K1766" t="s">
        <v>8219</v>
      </c>
      <c r="L1766">
        <v>33</v>
      </c>
    </row>
    <row r="1767" spans="1:12" x14ac:dyDescent="0.3">
      <c r="A1767" t="s">
        <v>8221</v>
      </c>
      <c r="C1767" t="str">
        <f>VLOOKUP(KickStarterData!F1767,$A$1:$D$4115,1,FALSE)</f>
        <v>failed</v>
      </c>
      <c r="D1767">
        <v>103</v>
      </c>
      <c r="K1767" t="s">
        <v>8219</v>
      </c>
      <c r="L1767">
        <v>52</v>
      </c>
    </row>
    <row r="1768" spans="1:12" x14ac:dyDescent="0.3">
      <c r="A1768" t="s">
        <v>8221</v>
      </c>
      <c r="C1768" t="str">
        <f>VLOOKUP(KickStarterData!F1768,$A$1:$D$4115,1,FALSE)</f>
        <v>failed</v>
      </c>
      <c r="D1768">
        <v>0</v>
      </c>
      <c r="K1768" t="s">
        <v>8219</v>
      </c>
      <c r="L1768">
        <v>107</v>
      </c>
    </row>
    <row r="1769" spans="1:12" x14ac:dyDescent="0.3">
      <c r="A1769" t="s">
        <v>8221</v>
      </c>
      <c r="C1769" t="str">
        <f>VLOOKUP(KickStarterData!F1769,$A$1:$D$4115,1,FALSE)</f>
        <v>failed</v>
      </c>
      <c r="D1769">
        <v>39</v>
      </c>
      <c r="K1769" t="s">
        <v>8219</v>
      </c>
      <c r="L1769">
        <v>11</v>
      </c>
    </row>
    <row r="1770" spans="1:12" x14ac:dyDescent="0.3">
      <c r="A1770" t="s">
        <v>8221</v>
      </c>
      <c r="C1770" t="str">
        <f>VLOOKUP(KickStarterData!F1770,$A$1:$D$4115,1,FALSE)</f>
        <v>failed</v>
      </c>
      <c r="D1770">
        <v>15</v>
      </c>
      <c r="K1770" t="s">
        <v>8219</v>
      </c>
      <c r="L1770">
        <v>34</v>
      </c>
    </row>
    <row r="1771" spans="1:12" x14ac:dyDescent="0.3">
      <c r="A1771" t="s">
        <v>8221</v>
      </c>
      <c r="C1771" t="str">
        <f>VLOOKUP(KickStarterData!F1771,$A$1:$D$4115,1,FALSE)</f>
        <v>failed</v>
      </c>
      <c r="D1771">
        <v>22</v>
      </c>
      <c r="K1771" t="s">
        <v>8219</v>
      </c>
      <c r="L1771">
        <v>75</v>
      </c>
    </row>
    <row r="1772" spans="1:12" x14ac:dyDescent="0.3">
      <c r="A1772" t="s">
        <v>8221</v>
      </c>
      <c r="C1772" t="str">
        <f>VLOOKUP(KickStarterData!F1772,$A$1:$D$4115,1,FALSE)</f>
        <v>failed</v>
      </c>
      <c r="D1772">
        <v>92</v>
      </c>
      <c r="K1772" t="s">
        <v>8219</v>
      </c>
      <c r="L1772">
        <v>26</v>
      </c>
    </row>
    <row r="1773" spans="1:12" x14ac:dyDescent="0.3">
      <c r="A1773" t="s">
        <v>8221</v>
      </c>
      <c r="C1773" t="str">
        <f>VLOOKUP(KickStarterData!F1773,$A$1:$D$4115,1,FALSE)</f>
        <v>failed</v>
      </c>
      <c r="D1773">
        <v>25</v>
      </c>
      <c r="K1773" t="s">
        <v>8219</v>
      </c>
      <c r="L1773">
        <v>50</v>
      </c>
    </row>
    <row r="1774" spans="1:12" x14ac:dyDescent="0.3">
      <c r="A1774" t="s">
        <v>8221</v>
      </c>
      <c r="C1774" t="str">
        <f>VLOOKUP(KickStarterData!F1774,$A$1:$D$4115,1,FALSE)</f>
        <v>failed</v>
      </c>
      <c r="D1774">
        <v>19</v>
      </c>
      <c r="K1774" t="s">
        <v>8219</v>
      </c>
      <c r="L1774">
        <v>80</v>
      </c>
    </row>
    <row r="1775" spans="1:12" x14ac:dyDescent="0.3">
      <c r="A1775" t="s">
        <v>8221</v>
      </c>
      <c r="C1775" t="str">
        <f>VLOOKUP(KickStarterData!F1775,$A$1:$D$4115,1,FALSE)</f>
        <v>failed</v>
      </c>
      <c r="D1775">
        <v>19</v>
      </c>
      <c r="K1775" t="s">
        <v>8219</v>
      </c>
      <c r="L1775">
        <v>110</v>
      </c>
    </row>
    <row r="1776" spans="1:12" x14ac:dyDescent="0.3">
      <c r="A1776" t="s">
        <v>8221</v>
      </c>
      <c r="C1776" t="str">
        <f>VLOOKUP(KickStarterData!F1776,$A$1:$D$4115,1,FALSE)</f>
        <v>failed</v>
      </c>
      <c r="D1776">
        <v>13</v>
      </c>
      <c r="K1776" t="s">
        <v>8219</v>
      </c>
      <c r="L1776">
        <v>77</v>
      </c>
    </row>
    <row r="1777" spans="1:12" x14ac:dyDescent="0.3">
      <c r="A1777" t="s">
        <v>8221</v>
      </c>
      <c r="C1777" t="str">
        <f>VLOOKUP(KickStarterData!F1777,$A$1:$D$4115,1,FALSE)</f>
        <v>failed</v>
      </c>
      <c r="D1777">
        <v>124</v>
      </c>
      <c r="K1777" t="s">
        <v>8219</v>
      </c>
      <c r="L1777">
        <v>50</v>
      </c>
    </row>
    <row r="1778" spans="1:12" x14ac:dyDescent="0.3">
      <c r="A1778" t="s">
        <v>8221</v>
      </c>
      <c r="C1778" t="str">
        <f>VLOOKUP(KickStarterData!F1778,$A$1:$D$4115,1,FALSE)</f>
        <v>failed</v>
      </c>
      <c r="D1778">
        <v>4</v>
      </c>
      <c r="K1778" t="s">
        <v>8219</v>
      </c>
      <c r="L1778">
        <v>145</v>
      </c>
    </row>
    <row r="1779" spans="1:12" x14ac:dyDescent="0.3">
      <c r="A1779" t="s">
        <v>8221</v>
      </c>
      <c r="C1779" t="str">
        <f>VLOOKUP(KickStarterData!F1779,$A$1:$D$4115,1,FALSE)</f>
        <v>failed</v>
      </c>
      <c r="D1779">
        <v>10</v>
      </c>
      <c r="K1779" t="s">
        <v>8219</v>
      </c>
      <c r="L1779">
        <v>29</v>
      </c>
    </row>
    <row r="1780" spans="1:12" x14ac:dyDescent="0.3">
      <c r="A1780" t="s">
        <v>8221</v>
      </c>
      <c r="C1780" t="str">
        <f>VLOOKUP(KickStarterData!F1780,$A$1:$D$4115,1,FALSE)</f>
        <v>failed</v>
      </c>
      <c r="D1780">
        <v>15</v>
      </c>
      <c r="K1780" t="s">
        <v>8219</v>
      </c>
      <c r="L1780">
        <v>114</v>
      </c>
    </row>
    <row r="1781" spans="1:12" x14ac:dyDescent="0.3">
      <c r="A1781" t="s">
        <v>8221</v>
      </c>
      <c r="C1781" t="str">
        <f>VLOOKUP(KickStarterData!F1781,$A$1:$D$4115,1,FALSE)</f>
        <v>failed</v>
      </c>
      <c r="D1781">
        <v>38</v>
      </c>
      <c r="K1781" t="s">
        <v>8219</v>
      </c>
      <c r="L1781">
        <v>96</v>
      </c>
    </row>
    <row r="1782" spans="1:12" x14ac:dyDescent="0.3">
      <c r="A1782" t="s">
        <v>8221</v>
      </c>
      <c r="C1782" t="str">
        <f>VLOOKUP(KickStarterData!F1782,$A$1:$D$4115,1,FALSE)</f>
        <v>failed</v>
      </c>
      <c r="D1782">
        <v>152</v>
      </c>
      <c r="K1782" t="s">
        <v>8219</v>
      </c>
      <c r="L1782">
        <v>31</v>
      </c>
    </row>
    <row r="1783" spans="1:12" x14ac:dyDescent="0.3">
      <c r="A1783" t="s">
        <v>8221</v>
      </c>
      <c r="C1783" t="str">
        <f>VLOOKUP(KickStarterData!F1783,$A$1:$D$4115,1,FALSE)</f>
        <v>failed</v>
      </c>
      <c r="D1783">
        <v>24</v>
      </c>
      <c r="K1783" t="s">
        <v>8219</v>
      </c>
      <c r="L1783">
        <v>4883</v>
      </c>
    </row>
    <row r="1784" spans="1:12" x14ac:dyDescent="0.3">
      <c r="A1784" t="s">
        <v>8221</v>
      </c>
      <c r="C1784" t="str">
        <f>VLOOKUP(KickStarterData!F1784,$A$1:$D$4115,1,FALSE)</f>
        <v>failed</v>
      </c>
      <c r="D1784">
        <v>76</v>
      </c>
      <c r="K1784" t="s">
        <v>8219</v>
      </c>
      <c r="L1784">
        <v>95</v>
      </c>
    </row>
    <row r="1785" spans="1:12" x14ac:dyDescent="0.3">
      <c r="A1785" t="s">
        <v>8221</v>
      </c>
      <c r="C1785" t="str">
        <f>VLOOKUP(KickStarterData!F1785,$A$1:$D$4115,1,FALSE)</f>
        <v>failed</v>
      </c>
      <c r="D1785">
        <v>185</v>
      </c>
      <c r="K1785" t="s">
        <v>8219</v>
      </c>
      <c r="L1785">
        <v>2478</v>
      </c>
    </row>
    <row r="1786" spans="1:12" x14ac:dyDescent="0.3">
      <c r="A1786" t="s">
        <v>8221</v>
      </c>
      <c r="C1786" t="str">
        <f>VLOOKUP(KickStarterData!F1786,$A$1:$D$4115,1,FALSE)</f>
        <v>failed</v>
      </c>
      <c r="D1786">
        <v>33</v>
      </c>
      <c r="K1786" t="s">
        <v>8219</v>
      </c>
      <c r="L1786">
        <v>1789</v>
      </c>
    </row>
    <row r="1787" spans="1:12" x14ac:dyDescent="0.3">
      <c r="A1787" t="s">
        <v>8221</v>
      </c>
      <c r="C1787" t="str">
        <f>VLOOKUP(KickStarterData!F1787,$A$1:$D$4115,1,FALSE)</f>
        <v>failed</v>
      </c>
      <c r="D1787">
        <v>108</v>
      </c>
      <c r="K1787" t="s">
        <v>8219</v>
      </c>
      <c r="L1787">
        <v>680</v>
      </c>
    </row>
    <row r="1788" spans="1:12" x14ac:dyDescent="0.3">
      <c r="A1788" t="s">
        <v>8221</v>
      </c>
      <c r="C1788" t="str">
        <f>VLOOKUP(KickStarterData!F1788,$A$1:$D$4115,1,FALSE)</f>
        <v>failed</v>
      </c>
      <c r="D1788">
        <v>29</v>
      </c>
      <c r="K1788" t="s">
        <v>8219</v>
      </c>
      <c r="L1788">
        <v>70</v>
      </c>
    </row>
    <row r="1789" spans="1:12" x14ac:dyDescent="0.3">
      <c r="A1789" t="s">
        <v>8221</v>
      </c>
      <c r="C1789" t="str">
        <f>VLOOKUP(KickStarterData!F1789,$A$1:$D$4115,1,FALSE)</f>
        <v>failed</v>
      </c>
      <c r="D1789">
        <v>24</v>
      </c>
      <c r="K1789" t="s">
        <v>8219</v>
      </c>
      <c r="L1789">
        <v>23</v>
      </c>
    </row>
    <row r="1790" spans="1:12" x14ac:dyDescent="0.3">
      <c r="A1790" t="s">
        <v>8221</v>
      </c>
      <c r="C1790" t="str">
        <f>VLOOKUP(KickStarterData!F1790,$A$1:$D$4115,1,FALSE)</f>
        <v>failed</v>
      </c>
      <c r="D1790">
        <v>4</v>
      </c>
      <c r="K1790" t="s">
        <v>8219</v>
      </c>
      <c r="L1790">
        <v>4245</v>
      </c>
    </row>
    <row r="1791" spans="1:12" x14ac:dyDescent="0.3">
      <c r="A1791" t="s">
        <v>8221</v>
      </c>
      <c r="C1791" t="str">
        <f>VLOOKUP(KickStarterData!F1791,$A$1:$D$4115,1,FALSE)</f>
        <v>failed</v>
      </c>
      <c r="D1791">
        <v>4</v>
      </c>
      <c r="K1791" t="s">
        <v>8219</v>
      </c>
      <c r="L1791">
        <v>943</v>
      </c>
    </row>
    <row r="1792" spans="1:12" x14ac:dyDescent="0.3">
      <c r="A1792" t="s">
        <v>8221</v>
      </c>
      <c r="C1792" t="str">
        <f>VLOOKUP(KickStarterData!F1792,$A$1:$D$4115,1,FALSE)</f>
        <v>failed</v>
      </c>
      <c r="D1792">
        <v>15</v>
      </c>
      <c r="K1792" t="s">
        <v>8219</v>
      </c>
      <c r="L1792">
        <v>1876</v>
      </c>
    </row>
    <row r="1793" spans="1:12" x14ac:dyDescent="0.3">
      <c r="A1793" t="s">
        <v>8221</v>
      </c>
      <c r="C1793" t="str">
        <f>VLOOKUP(KickStarterData!F1793,$A$1:$D$4115,1,FALSE)</f>
        <v>failed</v>
      </c>
      <c r="D1793">
        <v>4</v>
      </c>
      <c r="K1793" t="s">
        <v>8219</v>
      </c>
      <c r="L1793">
        <v>834</v>
      </c>
    </row>
    <row r="1794" spans="1:12" x14ac:dyDescent="0.3">
      <c r="A1794" t="s">
        <v>8221</v>
      </c>
      <c r="C1794" t="str">
        <f>VLOOKUP(KickStarterData!F1794,$A$1:$D$4115,1,FALSE)</f>
        <v>failed</v>
      </c>
      <c r="D1794">
        <v>139</v>
      </c>
      <c r="K1794" t="s">
        <v>8219</v>
      </c>
      <c r="L1794">
        <v>682</v>
      </c>
    </row>
    <row r="1795" spans="1:12" x14ac:dyDescent="0.3">
      <c r="A1795" t="s">
        <v>8221</v>
      </c>
      <c r="C1795" t="str">
        <f>VLOOKUP(KickStarterData!F1795,$A$1:$D$4115,1,FALSE)</f>
        <v>failed</v>
      </c>
      <c r="D1795">
        <v>2</v>
      </c>
      <c r="K1795" t="s">
        <v>8219</v>
      </c>
      <c r="L1795">
        <v>147</v>
      </c>
    </row>
    <row r="1796" spans="1:12" x14ac:dyDescent="0.3">
      <c r="A1796" t="s">
        <v>8221</v>
      </c>
      <c r="C1796" t="str">
        <f>VLOOKUP(KickStarterData!F1796,$A$1:$D$4115,1,FALSE)</f>
        <v>failed</v>
      </c>
      <c r="D1796">
        <v>18</v>
      </c>
      <c r="K1796" t="s">
        <v>8219</v>
      </c>
      <c r="L1796">
        <v>415</v>
      </c>
    </row>
    <row r="1797" spans="1:12" x14ac:dyDescent="0.3">
      <c r="A1797" t="s">
        <v>8221</v>
      </c>
      <c r="C1797" t="str">
        <f>VLOOKUP(KickStarterData!F1797,$A$1:$D$4115,1,FALSE)</f>
        <v>failed</v>
      </c>
      <c r="D1797">
        <v>81</v>
      </c>
      <c r="K1797" t="s">
        <v>8219</v>
      </c>
      <c r="L1797">
        <v>290</v>
      </c>
    </row>
    <row r="1798" spans="1:12" x14ac:dyDescent="0.3">
      <c r="A1798" t="s">
        <v>8221</v>
      </c>
      <c r="C1798" t="str">
        <f>VLOOKUP(KickStarterData!F1798,$A$1:$D$4115,1,FALSE)</f>
        <v>failed</v>
      </c>
      <c r="D1798">
        <v>86</v>
      </c>
      <c r="K1798" t="s">
        <v>8219</v>
      </c>
      <c r="L1798">
        <v>365</v>
      </c>
    </row>
    <row r="1799" spans="1:12" x14ac:dyDescent="0.3">
      <c r="A1799" t="s">
        <v>8221</v>
      </c>
      <c r="C1799" t="str">
        <f>VLOOKUP(KickStarterData!F1799,$A$1:$D$4115,1,FALSE)</f>
        <v>failed</v>
      </c>
      <c r="D1799">
        <v>140</v>
      </c>
      <c r="K1799" t="s">
        <v>8219</v>
      </c>
      <c r="L1799">
        <v>660</v>
      </c>
    </row>
    <row r="1800" spans="1:12" x14ac:dyDescent="0.3">
      <c r="A1800" t="s">
        <v>8221</v>
      </c>
      <c r="C1800" t="str">
        <f>VLOOKUP(KickStarterData!F1800,$A$1:$D$4115,1,FALSE)</f>
        <v>failed</v>
      </c>
      <c r="D1800">
        <v>37</v>
      </c>
      <c r="K1800" t="s">
        <v>8219</v>
      </c>
      <c r="L1800">
        <v>1356</v>
      </c>
    </row>
    <row r="1801" spans="1:12" x14ac:dyDescent="0.3">
      <c r="A1801" t="s">
        <v>8221</v>
      </c>
      <c r="C1801" t="str">
        <f>VLOOKUP(KickStarterData!F1801,$A$1:$D$4115,1,FALSE)</f>
        <v>failed</v>
      </c>
      <c r="D1801">
        <v>6</v>
      </c>
      <c r="K1801" t="s">
        <v>8219</v>
      </c>
      <c r="L1801">
        <v>424</v>
      </c>
    </row>
    <row r="1802" spans="1:12" x14ac:dyDescent="0.3">
      <c r="A1802" t="s">
        <v>8221</v>
      </c>
      <c r="C1802" t="str">
        <f>VLOOKUP(KickStarterData!F1802,$A$1:$D$4115,1,FALSE)</f>
        <v>failed</v>
      </c>
      <c r="D1802">
        <v>113</v>
      </c>
      <c r="K1802" t="s">
        <v>8219</v>
      </c>
      <c r="L1802">
        <v>33</v>
      </c>
    </row>
    <row r="1803" spans="1:12" x14ac:dyDescent="0.3">
      <c r="A1803" t="s">
        <v>8221</v>
      </c>
      <c r="C1803" t="str">
        <f>VLOOKUP(KickStarterData!F1803,$A$1:$D$4115,1,FALSE)</f>
        <v>failed</v>
      </c>
      <c r="D1803">
        <v>37</v>
      </c>
      <c r="K1803" t="s">
        <v>8219</v>
      </c>
      <c r="L1803">
        <v>1633</v>
      </c>
    </row>
    <row r="1804" spans="1:12" x14ac:dyDescent="0.3">
      <c r="A1804" t="s">
        <v>8221</v>
      </c>
      <c r="C1804" t="str">
        <f>VLOOKUP(KickStarterData!F1804,$A$1:$D$4115,1,FALSE)</f>
        <v>failed</v>
      </c>
      <c r="D1804">
        <v>18</v>
      </c>
      <c r="K1804" t="s">
        <v>8219</v>
      </c>
      <c r="L1804">
        <v>306</v>
      </c>
    </row>
    <row r="1805" spans="1:12" x14ac:dyDescent="0.3">
      <c r="A1805" t="s">
        <v>8221</v>
      </c>
      <c r="C1805" t="str">
        <f>VLOOKUP(KickStarterData!F1805,$A$1:$D$4115,1,FALSE)</f>
        <v>failed</v>
      </c>
      <c r="D1805">
        <v>75</v>
      </c>
      <c r="K1805" t="s">
        <v>8219</v>
      </c>
      <c r="L1805">
        <v>205</v>
      </c>
    </row>
    <row r="1806" spans="1:12" x14ac:dyDescent="0.3">
      <c r="A1806" t="s">
        <v>8221</v>
      </c>
      <c r="C1806" t="str">
        <f>VLOOKUP(KickStarterData!F1806,$A$1:$D$4115,1,FALSE)</f>
        <v>failed</v>
      </c>
      <c r="D1806">
        <v>52</v>
      </c>
      <c r="K1806" t="s">
        <v>8219</v>
      </c>
      <c r="L1806">
        <v>1281</v>
      </c>
    </row>
    <row r="1807" spans="1:12" x14ac:dyDescent="0.3">
      <c r="A1807" t="s">
        <v>8221</v>
      </c>
      <c r="C1807" t="str">
        <f>VLOOKUP(KickStarterData!F1807,$A$1:$D$4115,1,FALSE)</f>
        <v>failed</v>
      </c>
      <c r="D1807">
        <v>122</v>
      </c>
      <c r="K1807" t="s">
        <v>8219</v>
      </c>
      <c r="L1807">
        <v>103</v>
      </c>
    </row>
    <row r="1808" spans="1:12" x14ac:dyDescent="0.3">
      <c r="A1808" t="s">
        <v>8221</v>
      </c>
      <c r="C1808" t="str">
        <f>VLOOKUP(KickStarterData!F1808,$A$1:$D$4115,1,FALSE)</f>
        <v>failed</v>
      </c>
      <c r="D1808">
        <v>8</v>
      </c>
      <c r="K1808" t="s">
        <v>8219</v>
      </c>
      <c r="L1808">
        <v>1513</v>
      </c>
    </row>
    <row r="1809" spans="1:12" x14ac:dyDescent="0.3">
      <c r="A1809" t="s">
        <v>8221</v>
      </c>
      <c r="C1809" t="str">
        <f>VLOOKUP(KickStarterData!F1809,$A$1:$D$4115,1,FALSE)</f>
        <v>failed</v>
      </c>
      <c r="D1809">
        <v>8</v>
      </c>
      <c r="K1809" t="s">
        <v>8219</v>
      </c>
      <c r="L1809">
        <v>405</v>
      </c>
    </row>
    <row r="1810" spans="1:12" x14ac:dyDescent="0.3">
      <c r="A1810" t="s">
        <v>8221</v>
      </c>
      <c r="C1810" t="str">
        <f>VLOOKUP(KickStarterData!F1810,$A$1:$D$4115,1,FALSE)</f>
        <v>failed</v>
      </c>
      <c r="D1810">
        <v>96</v>
      </c>
      <c r="K1810" t="s">
        <v>8219</v>
      </c>
      <c r="L1810">
        <v>510</v>
      </c>
    </row>
    <row r="1811" spans="1:12" x14ac:dyDescent="0.3">
      <c r="A1811" t="s">
        <v>8221</v>
      </c>
      <c r="C1811" t="str">
        <f>VLOOKUP(KickStarterData!F1811,$A$1:$D$4115,1,FALSE)</f>
        <v>failed</v>
      </c>
      <c r="D1811">
        <v>9</v>
      </c>
      <c r="K1811" t="s">
        <v>8219</v>
      </c>
      <c r="L1811">
        <v>1887</v>
      </c>
    </row>
    <row r="1812" spans="1:12" x14ac:dyDescent="0.3">
      <c r="A1812" t="s">
        <v>8221</v>
      </c>
      <c r="C1812" t="str">
        <f>VLOOKUP(KickStarterData!F1812,$A$1:$D$4115,1,FALSE)</f>
        <v>failed</v>
      </c>
      <c r="D1812">
        <v>2</v>
      </c>
      <c r="K1812" t="s">
        <v>8219</v>
      </c>
      <c r="L1812">
        <v>701</v>
      </c>
    </row>
    <row r="1813" spans="1:12" x14ac:dyDescent="0.3">
      <c r="A1813" t="s">
        <v>8221</v>
      </c>
      <c r="C1813" t="str">
        <f>VLOOKUP(KickStarterData!F1813,$A$1:$D$4115,1,FALSE)</f>
        <v>failed</v>
      </c>
      <c r="D1813">
        <v>26</v>
      </c>
      <c r="K1813" t="s">
        <v>8219</v>
      </c>
      <c r="L1813">
        <v>3863</v>
      </c>
    </row>
    <row r="1814" spans="1:12" x14ac:dyDescent="0.3">
      <c r="A1814" t="s">
        <v>8221</v>
      </c>
      <c r="C1814" t="str">
        <f>VLOOKUP(KickStarterData!F1814,$A$1:$D$4115,1,FALSE)</f>
        <v>failed</v>
      </c>
      <c r="D1814">
        <v>23</v>
      </c>
      <c r="K1814" t="s">
        <v>8219</v>
      </c>
      <c r="L1814">
        <v>238</v>
      </c>
    </row>
    <row r="1815" spans="1:12" x14ac:dyDescent="0.3">
      <c r="A1815" t="s">
        <v>8221</v>
      </c>
      <c r="C1815" t="str">
        <f>VLOOKUP(KickStarterData!F1815,$A$1:$D$4115,1,FALSE)</f>
        <v>failed</v>
      </c>
      <c r="D1815">
        <v>0</v>
      </c>
      <c r="K1815" t="s">
        <v>8219</v>
      </c>
      <c r="L1815">
        <v>2051</v>
      </c>
    </row>
    <row r="1816" spans="1:12" x14ac:dyDescent="0.3">
      <c r="A1816" t="s">
        <v>8221</v>
      </c>
      <c r="C1816" t="str">
        <f>VLOOKUP(KickStarterData!F1816,$A$1:$D$4115,1,FALSE)</f>
        <v>failed</v>
      </c>
      <c r="D1816">
        <v>140</v>
      </c>
      <c r="K1816" t="s">
        <v>8219</v>
      </c>
      <c r="L1816">
        <v>402</v>
      </c>
    </row>
    <row r="1817" spans="1:12" x14ac:dyDescent="0.3">
      <c r="A1817" t="s">
        <v>8221</v>
      </c>
      <c r="C1817" t="str">
        <f>VLOOKUP(KickStarterData!F1817,$A$1:$D$4115,1,FALSE)</f>
        <v>failed</v>
      </c>
      <c r="D1817">
        <v>0</v>
      </c>
      <c r="K1817" t="s">
        <v>8219</v>
      </c>
      <c r="L1817">
        <v>253</v>
      </c>
    </row>
    <row r="1818" spans="1:12" x14ac:dyDescent="0.3">
      <c r="A1818" t="s">
        <v>8221</v>
      </c>
      <c r="C1818" t="str">
        <f>VLOOKUP(KickStarterData!F1818,$A$1:$D$4115,1,FALSE)</f>
        <v>failed</v>
      </c>
      <c r="D1818">
        <v>6</v>
      </c>
      <c r="K1818" t="s">
        <v>8219</v>
      </c>
      <c r="L1818">
        <v>473</v>
      </c>
    </row>
    <row r="1819" spans="1:12" x14ac:dyDescent="0.3">
      <c r="A1819" t="s">
        <v>8221</v>
      </c>
      <c r="C1819" t="str">
        <f>VLOOKUP(KickStarterData!F1819,$A$1:$D$4115,1,FALSE)</f>
        <v>failed</v>
      </c>
      <c r="D1819">
        <v>100</v>
      </c>
      <c r="K1819" t="s">
        <v>8219</v>
      </c>
      <c r="L1819">
        <v>821</v>
      </c>
    </row>
    <row r="1820" spans="1:12" x14ac:dyDescent="0.3">
      <c r="A1820" t="s">
        <v>8221</v>
      </c>
      <c r="C1820" t="str">
        <f>VLOOKUP(KickStarterData!F1820,$A$1:$D$4115,1,FALSE)</f>
        <v>failed</v>
      </c>
      <c r="D1820">
        <v>0</v>
      </c>
      <c r="K1820" t="s">
        <v>8219</v>
      </c>
      <c r="L1820">
        <v>388</v>
      </c>
    </row>
    <row r="1821" spans="1:12" x14ac:dyDescent="0.3">
      <c r="A1821" t="s">
        <v>8221</v>
      </c>
      <c r="C1821" t="str">
        <f>VLOOKUP(KickStarterData!F1821,$A$1:$D$4115,1,FALSE)</f>
        <v>failed</v>
      </c>
      <c r="D1821">
        <v>4</v>
      </c>
      <c r="K1821" t="s">
        <v>8219</v>
      </c>
      <c r="L1821">
        <v>813</v>
      </c>
    </row>
    <row r="1822" spans="1:12" x14ac:dyDescent="0.3">
      <c r="A1822" t="s">
        <v>8221</v>
      </c>
      <c r="C1822" t="str">
        <f>VLOOKUP(KickStarterData!F1822,$A$1:$D$4115,1,FALSE)</f>
        <v>failed</v>
      </c>
      <c r="D1822">
        <v>8</v>
      </c>
      <c r="K1822" t="s">
        <v>8219</v>
      </c>
      <c r="L1822">
        <v>1945</v>
      </c>
    </row>
    <row r="1823" spans="1:12" x14ac:dyDescent="0.3">
      <c r="A1823" t="s">
        <v>8219</v>
      </c>
      <c r="C1823" t="str">
        <f>VLOOKUP(KickStarterData!F1823,$A$1:$D$4115,1,FALSE)</f>
        <v>successful</v>
      </c>
      <c r="D1823">
        <v>57</v>
      </c>
      <c r="K1823" t="s">
        <v>8221</v>
      </c>
      <c r="L1823">
        <v>12</v>
      </c>
    </row>
    <row r="1824" spans="1:12" x14ac:dyDescent="0.3">
      <c r="A1824" t="s">
        <v>8219</v>
      </c>
      <c r="C1824" t="str">
        <f>VLOOKUP(KickStarterData!F1824,$A$1:$D$4115,1,FALSE)</f>
        <v>successful</v>
      </c>
      <c r="D1824">
        <v>11</v>
      </c>
      <c r="K1824" t="s">
        <v>8221</v>
      </c>
      <c r="L1824">
        <v>0</v>
      </c>
    </row>
    <row r="1825" spans="1:12" x14ac:dyDescent="0.3">
      <c r="A1825" t="s">
        <v>8219</v>
      </c>
      <c r="C1825" t="str">
        <f>VLOOKUP(KickStarterData!F1825,$A$1:$D$4115,1,FALSE)</f>
        <v>successful</v>
      </c>
      <c r="D1825">
        <v>33</v>
      </c>
      <c r="K1825" t="s">
        <v>8221</v>
      </c>
      <c r="L1825">
        <v>16</v>
      </c>
    </row>
    <row r="1826" spans="1:12" x14ac:dyDescent="0.3">
      <c r="A1826" t="s">
        <v>8219</v>
      </c>
      <c r="C1826" t="str">
        <f>VLOOKUP(KickStarterData!F1826,$A$1:$D$4115,1,FALSE)</f>
        <v>successful</v>
      </c>
      <c r="D1826">
        <v>40</v>
      </c>
      <c r="K1826" t="s">
        <v>8221</v>
      </c>
      <c r="L1826">
        <v>7</v>
      </c>
    </row>
    <row r="1827" spans="1:12" x14ac:dyDescent="0.3">
      <c r="A1827" t="s">
        <v>8219</v>
      </c>
      <c r="C1827" t="str">
        <f>VLOOKUP(KickStarterData!F1827,$A$1:$D$4115,1,FALSE)</f>
        <v>successful</v>
      </c>
      <c r="D1827">
        <v>50</v>
      </c>
      <c r="K1827" t="s">
        <v>8221</v>
      </c>
      <c r="L1827">
        <v>4</v>
      </c>
    </row>
    <row r="1828" spans="1:12" x14ac:dyDescent="0.3">
      <c r="A1828" t="s">
        <v>8219</v>
      </c>
      <c r="C1828" t="str">
        <f>VLOOKUP(KickStarterData!F1828,$A$1:$D$4115,1,FALSE)</f>
        <v>successful</v>
      </c>
      <c r="D1828">
        <v>38</v>
      </c>
      <c r="K1828" t="s">
        <v>8221</v>
      </c>
      <c r="L1828">
        <v>1</v>
      </c>
    </row>
    <row r="1829" spans="1:12" x14ac:dyDescent="0.3">
      <c r="A1829" t="s">
        <v>8219</v>
      </c>
      <c r="C1829" t="str">
        <f>VLOOKUP(KickStarterData!F1829,$A$1:$D$4115,1,FALSE)</f>
        <v>successful</v>
      </c>
      <c r="D1829">
        <v>96</v>
      </c>
      <c r="K1829" t="s">
        <v>8221</v>
      </c>
      <c r="L1829">
        <v>28</v>
      </c>
    </row>
    <row r="1830" spans="1:12" x14ac:dyDescent="0.3">
      <c r="A1830" t="s">
        <v>8219</v>
      </c>
      <c r="C1830" t="str">
        <f>VLOOKUP(KickStarterData!F1830,$A$1:$D$4115,1,FALSE)</f>
        <v>successful</v>
      </c>
      <c r="D1830">
        <v>48</v>
      </c>
      <c r="K1830" t="s">
        <v>8221</v>
      </c>
      <c r="L1830">
        <v>1</v>
      </c>
    </row>
    <row r="1831" spans="1:12" x14ac:dyDescent="0.3">
      <c r="A1831" t="s">
        <v>8219</v>
      </c>
      <c r="C1831" t="str">
        <f>VLOOKUP(KickStarterData!F1831,$A$1:$D$4115,1,FALSE)</f>
        <v>successful</v>
      </c>
      <c r="D1831">
        <v>33</v>
      </c>
      <c r="K1831" t="s">
        <v>8221</v>
      </c>
      <c r="L1831">
        <v>1</v>
      </c>
    </row>
    <row r="1832" spans="1:12" x14ac:dyDescent="0.3">
      <c r="A1832" t="s">
        <v>8219</v>
      </c>
      <c r="C1832" t="str">
        <f>VLOOKUP(KickStarterData!F1832,$A$1:$D$4115,1,FALSE)</f>
        <v>successful</v>
      </c>
      <c r="D1832">
        <v>226</v>
      </c>
      <c r="K1832" t="s">
        <v>8221</v>
      </c>
      <c r="L1832">
        <v>5</v>
      </c>
    </row>
    <row r="1833" spans="1:12" x14ac:dyDescent="0.3">
      <c r="A1833" t="s">
        <v>8219</v>
      </c>
      <c r="C1833" t="str">
        <f>VLOOKUP(KickStarterData!F1833,$A$1:$D$4115,1,FALSE)</f>
        <v>successful</v>
      </c>
      <c r="D1833">
        <v>14</v>
      </c>
      <c r="K1833" t="s">
        <v>8221</v>
      </c>
      <c r="L1833">
        <v>3</v>
      </c>
    </row>
    <row r="1834" spans="1:12" x14ac:dyDescent="0.3">
      <c r="A1834" t="s">
        <v>8219</v>
      </c>
      <c r="C1834" t="str">
        <f>VLOOKUP(KickStarterData!F1834,$A$1:$D$4115,1,FALSE)</f>
        <v>successful</v>
      </c>
      <c r="D1834">
        <v>20</v>
      </c>
      <c r="K1834" t="s">
        <v>8221</v>
      </c>
      <c r="L1834">
        <v>2</v>
      </c>
    </row>
    <row r="1835" spans="1:12" x14ac:dyDescent="0.3">
      <c r="A1835" t="s">
        <v>8219</v>
      </c>
      <c r="C1835" t="str">
        <f>VLOOKUP(KickStarterData!F1835,$A$1:$D$4115,1,FALSE)</f>
        <v>successful</v>
      </c>
      <c r="D1835">
        <v>25</v>
      </c>
      <c r="K1835" t="s">
        <v>8221</v>
      </c>
      <c r="L1835">
        <v>0</v>
      </c>
    </row>
    <row r="1836" spans="1:12" x14ac:dyDescent="0.3">
      <c r="A1836" t="s">
        <v>8219</v>
      </c>
      <c r="C1836" t="str">
        <f>VLOOKUP(KickStarterData!F1836,$A$1:$D$4115,1,FALSE)</f>
        <v>successful</v>
      </c>
      <c r="D1836">
        <v>90</v>
      </c>
      <c r="K1836" t="s">
        <v>8221</v>
      </c>
      <c r="L1836">
        <v>0</v>
      </c>
    </row>
    <row r="1837" spans="1:12" x14ac:dyDescent="0.3">
      <c r="A1837" t="s">
        <v>8219</v>
      </c>
      <c r="C1837" t="str">
        <f>VLOOKUP(KickStarterData!F1837,$A$1:$D$4115,1,FALSE)</f>
        <v>successful</v>
      </c>
      <c r="D1837">
        <v>11</v>
      </c>
      <c r="K1837" t="s">
        <v>8221</v>
      </c>
      <c r="L1837">
        <v>3</v>
      </c>
    </row>
    <row r="1838" spans="1:12" x14ac:dyDescent="0.3">
      <c r="A1838" t="s">
        <v>8219</v>
      </c>
      <c r="C1838" t="str">
        <f>VLOOKUP(KickStarterData!F1838,$A$1:$D$4115,1,FALSE)</f>
        <v>successful</v>
      </c>
      <c r="D1838">
        <v>55</v>
      </c>
      <c r="K1838" t="s">
        <v>8221</v>
      </c>
      <c r="L1838">
        <v>0</v>
      </c>
    </row>
    <row r="1839" spans="1:12" x14ac:dyDescent="0.3">
      <c r="A1839" t="s">
        <v>8219</v>
      </c>
      <c r="C1839" t="str">
        <f>VLOOKUP(KickStarterData!F1839,$A$1:$D$4115,1,FALSE)</f>
        <v>successful</v>
      </c>
      <c r="D1839">
        <v>30</v>
      </c>
      <c r="K1839" t="s">
        <v>8221</v>
      </c>
      <c r="L1839">
        <v>0</v>
      </c>
    </row>
    <row r="1840" spans="1:12" x14ac:dyDescent="0.3">
      <c r="A1840" t="s">
        <v>8219</v>
      </c>
      <c r="C1840" t="str">
        <f>VLOOKUP(KickStarterData!F1840,$A$1:$D$4115,1,FALSE)</f>
        <v>successful</v>
      </c>
      <c r="D1840">
        <v>28</v>
      </c>
      <c r="K1840" t="s">
        <v>8221</v>
      </c>
      <c r="L1840">
        <v>3</v>
      </c>
    </row>
    <row r="1841" spans="1:12" x14ac:dyDescent="0.3">
      <c r="A1841" t="s">
        <v>8219</v>
      </c>
      <c r="C1841" t="str">
        <f>VLOOKUP(KickStarterData!F1841,$A$1:$D$4115,1,FALSE)</f>
        <v>successful</v>
      </c>
      <c r="D1841">
        <v>45</v>
      </c>
      <c r="K1841" t="s">
        <v>8221</v>
      </c>
      <c r="L1841">
        <v>7</v>
      </c>
    </row>
    <row r="1842" spans="1:12" x14ac:dyDescent="0.3">
      <c r="A1842" t="s">
        <v>8219</v>
      </c>
      <c r="C1842" t="str">
        <f>VLOOKUP(KickStarterData!F1842,$A$1:$D$4115,1,FALSE)</f>
        <v>successful</v>
      </c>
      <c r="D1842">
        <v>13</v>
      </c>
      <c r="K1842" t="s">
        <v>8221</v>
      </c>
      <c r="L1842">
        <v>25</v>
      </c>
    </row>
    <row r="1843" spans="1:12" x14ac:dyDescent="0.3">
      <c r="A1843" t="s">
        <v>8219</v>
      </c>
      <c r="C1843" t="str">
        <f>VLOOKUP(KickStarterData!F1843,$A$1:$D$4115,1,FALSE)</f>
        <v>successful</v>
      </c>
      <c r="D1843">
        <v>40</v>
      </c>
      <c r="K1843" t="s">
        <v>8219</v>
      </c>
      <c r="L1843">
        <v>1637</v>
      </c>
    </row>
    <row r="1844" spans="1:12" x14ac:dyDescent="0.3">
      <c r="A1844" t="s">
        <v>8219</v>
      </c>
      <c r="C1844" t="str">
        <f>VLOOKUP(KickStarterData!F1844,$A$1:$D$4115,1,FALSE)</f>
        <v>successful</v>
      </c>
      <c r="D1844">
        <v>21</v>
      </c>
      <c r="K1844" t="s">
        <v>8219</v>
      </c>
      <c r="L1844">
        <v>1375</v>
      </c>
    </row>
    <row r="1845" spans="1:12" x14ac:dyDescent="0.3">
      <c r="A1845" t="s">
        <v>8219</v>
      </c>
      <c r="C1845" t="str">
        <f>VLOOKUP(KickStarterData!F1845,$A$1:$D$4115,1,FALSE)</f>
        <v>successful</v>
      </c>
      <c r="D1845">
        <v>134</v>
      </c>
      <c r="K1845" t="s">
        <v>8219</v>
      </c>
      <c r="L1845">
        <v>17</v>
      </c>
    </row>
    <row r="1846" spans="1:12" x14ac:dyDescent="0.3">
      <c r="A1846" t="s">
        <v>8219</v>
      </c>
      <c r="C1846" t="str">
        <f>VLOOKUP(KickStarterData!F1846,$A$1:$D$4115,1,FALSE)</f>
        <v>successful</v>
      </c>
      <c r="D1846">
        <v>20</v>
      </c>
      <c r="K1846" t="s">
        <v>8219</v>
      </c>
      <c r="L1846">
        <v>354</v>
      </c>
    </row>
    <row r="1847" spans="1:12" x14ac:dyDescent="0.3">
      <c r="A1847" t="s">
        <v>8219</v>
      </c>
      <c r="C1847" t="str">
        <f>VLOOKUP(KickStarterData!F1847,$A$1:$D$4115,1,FALSE)</f>
        <v>successful</v>
      </c>
      <c r="D1847">
        <v>19</v>
      </c>
      <c r="K1847" t="s">
        <v>8219</v>
      </c>
      <c r="L1847">
        <v>191</v>
      </c>
    </row>
    <row r="1848" spans="1:12" x14ac:dyDescent="0.3">
      <c r="A1848" t="s">
        <v>8219</v>
      </c>
      <c r="C1848" t="str">
        <f>VLOOKUP(KickStarterData!F1848,$A$1:$D$4115,1,FALSE)</f>
        <v>successful</v>
      </c>
      <c r="D1848">
        <v>209</v>
      </c>
      <c r="K1848" t="s">
        <v>8219</v>
      </c>
      <c r="L1848">
        <v>303</v>
      </c>
    </row>
    <row r="1849" spans="1:12" x14ac:dyDescent="0.3">
      <c r="A1849" t="s">
        <v>8219</v>
      </c>
      <c r="C1849" t="str">
        <f>VLOOKUP(KickStarterData!F1849,$A$1:$D$4115,1,FALSE)</f>
        <v>successful</v>
      </c>
      <c r="D1849">
        <v>38</v>
      </c>
      <c r="K1849" t="s">
        <v>8219</v>
      </c>
      <c r="L1849">
        <v>137</v>
      </c>
    </row>
    <row r="1850" spans="1:12" x14ac:dyDescent="0.3">
      <c r="A1850" t="s">
        <v>8219</v>
      </c>
      <c r="C1850" t="str">
        <f>VLOOKUP(KickStarterData!F1850,$A$1:$D$4115,1,FALSE)</f>
        <v>successful</v>
      </c>
      <c r="D1850">
        <v>24</v>
      </c>
      <c r="K1850" t="s">
        <v>8219</v>
      </c>
      <c r="L1850">
        <v>41</v>
      </c>
    </row>
    <row r="1851" spans="1:12" x14ac:dyDescent="0.3">
      <c r="A1851" t="s">
        <v>8219</v>
      </c>
      <c r="C1851" t="str">
        <f>VLOOKUP(KickStarterData!F1851,$A$1:$D$4115,1,FALSE)</f>
        <v>successful</v>
      </c>
      <c r="D1851">
        <v>8</v>
      </c>
      <c r="K1851" t="s">
        <v>8219</v>
      </c>
      <c r="L1851">
        <v>398</v>
      </c>
    </row>
    <row r="1852" spans="1:12" x14ac:dyDescent="0.3">
      <c r="A1852" t="s">
        <v>8219</v>
      </c>
      <c r="C1852" t="str">
        <f>VLOOKUP(KickStarterData!F1852,$A$1:$D$4115,1,FALSE)</f>
        <v>successful</v>
      </c>
      <c r="D1852">
        <v>179</v>
      </c>
      <c r="K1852" t="s">
        <v>8219</v>
      </c>
      <c r="L1852">
        <v>1737</v>
      </c>
    </row>
    <row r="1853" spans="1:12" x14ac:dyDescent="0.3">
      <c r="A1853" t="s">
        <v>8219</v>
      </c>
      <c r="C1853" t="str">
        <f>VLOOKUP(KickStarterData!F1853,$A$1:$D$4115,1,FALSE)</f>
        <v>successful</v>
      </c>
      <c r="D1853">
        <v>26</v>
      </c>
      <c r="K1853" t="s">
        <v>8219</v>
      </c>
      <c r="L1853">
        <v>971</v>
      </c>
    </row>
    <row r="1854" spans="1:12" x14ac:dyDescent="0.3">
      <c r="A1854" t="s">
        <v>8219</v>
      </c>
      <c r="C1854" t="str">
        <f>VLOOKUP(KickStarterData!F1854,$A$1:$D$4115,1,FALSE)</f>
        <v>successful</v>
      </c>
      <c r="D1854">
        <v>131</v>
      </c>
      <c r="K1854" t="s">
        <v>8219</v>
      </c>
      <c r="L1854">
        <v>183</v>
      </c>
    </row>
    <row r="1855" spans="1:12" x14ac:dyDescent="0.3">
      <c r="A1855" t="s">
        <v>8219</v>
      </c>
      <c r="C1855" t="str">
        <f>VLOOKUP(KickStarterData!F1855,$A$1:$D$4115,1,FALSE)</f>
        <v>successful</v>
      </c>
      <c r="D1855">
        <v>14</v>
      </c>
      <c r="K1855" t="s">
        <v>8219</v>
      </c>
      <c r="L1855">
        <v>4562</v>
      </c>
    </row>
    <row r="1856" spans="1:12" x14ac:dyDescent="0.3">
      <c r="A1856" t="s">
        <v>8219</v>
      </c>
      <c r="C1856" t="str">
        <f>VLOOKUP(KickStarterData!F1856,$A$1:$D$4115,1,FALSE)</f>
        <v>successful</v>
      </c>
      <c r="D1856">
        <v>174</v>
      </c>
      <c r="K1856" t="s">
        <v>8219</v>
      </c>
      <c r="L1856">
        <v>26457</v>
      </c>
    </row>
    <row r="1857" spans="1:12" x14ac:dyDescent="0.3">
      <c r="A1857" t="s">
        <v>8219</v>
      </c>
      <c r="C1857" t="str">
        <f>VLOOKUP(KickStarterData!F1857,$A$1:$D$4115,1,FALSE)</f>
        <v>successful</v>
      </c>
      <c r="D1857">
        <v>191</v>
      </c>
      <c r="K1857" t="s">
        <v>8219</v>
      </c>
      <c r="L1857">
        <v>162</v>
      </c>
    </row>
    <row r="1858" spans="1:12" x14ac:dyDescent="0.3">
      <c r="A1858" t="s">
        <v>8219</v>
      </c>
      <c r="C1858" t="str">
        <f>VLOOKUP(KickStarterData!F1858,$A$1:$D$4115,1,FALSE)</f>
        <v>successful</v>
      </c>
      <c r="D1858">
        <v>38</v>
      </c>
      <c r="K1858" t="s">
        <v>8219</v>
      </c>
      <c r="L1858">
        <v>479</v>
      </c>
    </row>
    <row r="1859" spans="1:12" x14ac:dyDescent="0.3">
      <c r="A1859" t="s">
        <v>8219</v>
      </c>
      <c r="C1859" t="str">
        <f>VLOOKUP(KickStarterData!F1859,$A$1:$D$4115,1,FALSE)</f>
        <v>successful</v>
      </c>
      <c r="D1859">
        <v>22</v>
      </c>
      <c r="K1859" t="s">
        <v>8219</v>
      </c>
      <c r="L1859">
        <v>426</v>
      </c>
    </row>
    <row r="1860" spans="1:12" x14ac:dyDescent="0.3">
      <c r="A1860" t="s">
        <v>8219</v>
      </c>
      <c r="C1860" t="str">
        <f>VLOOKUP(KickStarterData!F1860,$A$1:$D$4115,1,FALSE)</f>
        <v>successful</v>
      </c>
      <c r="D1860">
        <v>149</v>
      </c>
      <c r="K1860" t="s">
        <v>8219</v>
      </c>
      <c r="L1860">
        <v>450</v>
      </c>
    </row>
    <row r="1861" spans="1:12" x14ac:dyDescent="0.3">
      <c r="A1861" t="s">
        <v>8219</v>
      </c>
      <c r="C1861" t="str">
        <f>VLOOKUP(KickStarterData!F1861,$A$1:$D$4115,1,FALSE)</f>
        <v>successful</v>
      </c>
      <c r="D1861">
        <v>56</v>
      </c>
      <c r="K1861" t="s">
        <v>8219</v>
      </c>
      <c r="L1861">
        <v>1780</v>
      </c>
    </row>
    <row r="1862" spans="1:12" x14ac:dyDescent="0.3">
      <c r="A1862" t="s">
        <v>8219</v>
      </c>
      <c r="C1862" t="str">
        <f>VLOOKUP(KickStarterData!F1862,$A$1:$D$4115,1,FALSE)</f>
        <v>successful</v>
      </c>
      <c r="D1862">
        <v>19</v>
      </c>
      <c r="K1862" t="s">
        <v>8219</v>
      </c>
      <c r="L1862">
        <v>122</v>
      </c>
    </row>
    <row r="1863" spans="1:12" x14ac:dyDescent="0.3">
      <c r="A1863" t="s">
        <v>8221</v>
      </c>
      <c r="C1863" t="str">
        <f>VLOOKUP(KickStarterData!F1863,$A$1:$D$4115,1,FALSE)</f>
        <v>failed</v>
      </c>
      <c r="D1863">
        <v>0</v>
      </c>
      <c r="K1863" t="s">
        <v>8219</v>
      </c>
      <c r="L1863">
        <v>95</v>
      </c>
    </row>
    <row r="1864" spans="1:12" x14ac:dyDescent="0.3">
      <c r="A1864" t="s">
        <v>8221</v>
      </c>
      <c r="C1864" t="str">
        <f>VLOOKUP(KickStarterData!F1864,$A$1:$D$4115,1,FALSE)</f>
        <v>failed</v>
      </c>
      <c r="D1864">
        <v>16</v>
      </c>
      <c r="K1864" t="s">
        <v>8219</v>
      </c>
      <c r="L1864">
        <v>325</v>
      </c>
    </row>
    <row r="1865" spans="1:12" x14ac:dyDescent="0.3">
      <c r="A1865" t="s">
        <v>8221</v>
      </c>
      <c r="C1865" t="str">
        <f>VLOOKUP(KickStarterData!F1865,$A$1:$D$4115,1,FALSE)</f>
        <v>failed</v>
      </c>
      <c r="D1865">
        <v>2</v>
      </c>
      <c r="K1865" t="s">
        <v>8219</v>
      </c>
      <c r="L1865">
        <v>353</v>
      </c>
    </row>
    <row r="1866" spans="1:12" x14ac:dyDescent="0.3">
      <c r="A1866" t="s">
        <v>8221</v>
      </c>
      <c r="C1866" t="str">
        <f>VLOOKUP(KickStarterData!F1866,$A$1:$D$4115,1,FALSE)</f>
        <v>failed</v>
      </c>
      <c r="D1866">
        <v>48</v>
      </c>
      <c r="K1866" t="s">
        <v>8219</v>
      </c>
      <c r="L1866">
        <v>105</v>
      </c>
    </row>
    <row r="1867" spans="1:12" x14ac:dyDescent="0.3">
      <c r="A1867" t="s">
        <v>8221</v>
      </c>
      <c r="C1867" t="str">
        <f>VLOOKUP(KickStarterData!F1867,$A$1:$D$4115,1,FALSE)</f>
        <v>failed</v>
      </c>
      <c r="D1867">
        <v>2</v>
      </c>
      <c r="K1867" t="s">
        <v>8219</v>
      </c>
      <c r="L1867">
        <v>729</v>
      </c>
    </row>
    <row r="1868" spans="1:12" x14ac:dyDescent="0.3">
      <c r="A1868" t="s">
        <v>8221</v>
      </c>
      <c r="C1868" t="str">
        <f>VLOOKUP(KickStarterData!F1868,$A$1:$D$4115,1,FALSE)</f>
        <v>failed</v>
      </c>
      <c r="D1868">
        <v>2</v>
      </c>
      <c r="K1868" t="s">
        <v>8219</v>
      </c>
      <c r="L1868">
        <v>454</v>
      </c>
    </row>
    <row r="1869" spans="1:12" x14ac:dyDescent="0.3">
      <c r="A1869" t="s">
        <v>8221</v>
      </c>
      <c r="C1869" t="str">
        <f>VLOOKUP(KickStarterData!F1869,$A$1:$D$4115,1,FALSE)</f>
        <v>failed</v>
      </c>
      <c r="D1869">
        <v>1</v>
      </c>
      <c r="K1869" t="s">
        <v>8219</v>
      </c>
      <c r="L1869">
        <v>539</v>
      </c>
    </row>
    <row r="1870" spans="1:12" x14ac:dyDescent="0.3">
      <c r="A1870" t="s">
        <v>8221</v>
      </c>
      <c r="C1870" t="str">
        <f>VLOOKUP(KickStarterData!F1870,$A$1:$D$4115,1,FALSE)</f>
        <v>failed</v>
      </c>
      <c r="D1870">
        <v>17</v>
      </c>
      <c r="K1870" t="s">
        <v>8219</v>
      </c>
      <c r="L1870">
        <v>79</v>
      </c>
    </row>
    <row r="1871" spans="1:12" x14ac:dyDescent="0.3">
      <c r="A1871" t="s">
        <v>8221</v>
      </c>
      <c r="C1871" t="str">
        <f>VLOOKUP(KickStarterData!F1871,$A$1:$D$4115,1,FALSE)</f>
        <v>failed</v>
      </c>
      <c r="D1871">
        <v>0</v>
      </c>
      <c r="K1871" t="s">
        <v>8219</v>
      </c>
      <c r="L1871">
        <v>94</v>
      </c>
    </row>
    <row r="1872" spans="1:12" x14ac:dyDescent="0.3">
      <c r="A1872" t="s">
        <v>8221</v>
      </c>
      <c r="C1872" t="str">
        <f>VLOOKUP(KickStarterData!F1872,$A$1:$D$4115,1,FALSE)</f>
        <v>failed</v>
      </c>
      <c r="D1872">
        <v>11</v>
      </c>
      <c r="K1872" t="s">
        <v>8219</v>
      </c>
      <c r="L1872">
        <v>625</v>
      </c>
    </row>
    <row r="1873" spans="1:12" x14ac:dyDescent="0.3">
      <c r="A1873" t="s">
        <v>8221</v>
      </c>
      <c r="C1873" t="str">
        <f>VLOOKUP(KickStarterData!F1873,$A$1:$D$4115,1,FALSE)</f>
        <v>failed</v>
      </c>
      <c r="D1873">
        <v>95</v>
      </c>
      <c r="K1873" t="s">
        <v>8219</v>
      </c>
      <c r="L1873">
        <v>508</v>
      </c>
    </row>
    <row r="1874" spans="1:12" x14ac:dyDescent="0.3">
      <c r="A1874" t="s">
        <v>8221</v>
      </c>
      <c r="C1874" t="str">
        <f>VLOOKUP(KickStarterData!F1874,$A$1:$D$4115,1,FALSE)</f>
        <v>failed</v>
      </c>
      <c r="D1874">
        <v>13</v>
      </c>
      <c r="K1874" t="s">
        <v>8219</v>
      </c>
      <c r="L1874">
        <v>531</v>
      </c>
    </row>
    <row r="1875" spans="1:12" x14ac:dyDescent="0.3">
      <c r="A1875" t="s">
        <v>8221</v>
      </c>
      <c r="C1875" t="str">
        <f>VLOOKUP(KickStarterData!F1875,$A$1:$D$4115,1,FALSE)</f>
        <v>failed</v>
      </c>
      <c r="D1875">
        <v>2</v>
      </c>
      <c r="K1875" t="s">
        <v>8219</v>
      </c>
      <c r="L1875">
        <v>158</v>
      </c>
    </row>
    <row r="1876" spans="1:12" x14ac:dyDescent="0.3">
      <c r="A1876" t="s">
        <v>8221</v>
      </c>
      <c r="C1876" t="str">
        <f>VLOOKUP(KickStarterData!F1876,$A$1:$D$4115,1,FALSE)</f>
        <v>failed</v>
      </c>
      <c r="D1876">
        <v>2</v>
      </c>
      <c r="K1876" t="s">
        <v>8219</v>
      </c>
      <c r="L1876">
        <v>508</v>
      </c>
    </row>
    <row r="1877" spans="1:12" x14ac:dyDescent="0.3">
      <c r="A1877" t="s">
        <v>8221</v>
      </c>
      <c r="C1877" t="str">
        <f>VLOOKUP(KickStarterData!F1877,$A$1:$D$4115,1,FALSE)</f>
        <v>failed</v>
      </c>
      <c r="D1877">
        <v>3</v>
      </c>
      <c r="K1877" t="s">
        <v>8219</v>
      </c>
      <c r="L1877">
        <v>644</v>
      </c>
    </row>
    <row r="1878" spans="1:12" x14ac:dyDescent="0.3">
      <c r="A1878" t="s">
        <v>8221</v>
      </c>
      <c r="C1878" t="str">
        <f>VLOOKUP(KickStarterData!F1878,$A$1:$D$4115,1,FALSE)</f>
        <v>failed</v>
      </c>
      <c r="D1878">
        <v>0</v>
      </c>
      <c r="K1878" t="s">
        <v>8219</v>
      </c>
      <c r="L1878">
        <v>848</v>
      </c>
    </row>
    <row r="1879" spans="1:12" x14ac:dyDescent="0.3">
      <c r="A1879" t="s">
        <v>8221</v>
      </c>
      <c r="C1879" t="str">
        <f>VLOOKUP(KickStarterData!F1879,$A$1:$D$4115,1,FALSE)</f>
        <v>failed</v>
      </c>
      <c r="D1879">
        <v>0</v>
      </c>
      <c r="K1879" t="s">
        <v>8219</v>
      </c>
      <c r="L1879">
        <v>429</v>
      </c>
    </row>
    <row r="1880" spans="1:12" x14ac:dyDescent="0.3">
      <c r="A1880" t="s">
        <v>8221</v>
      </c>
      <c r="C1880" t="str">
        <f>VLOOKUP(KickStarterData!F1880,$A$1:$D$4115,1,FALSE)</f>
        <v>failed</v>
      </c>
      <c r="D1880">
        <v>0</v>
      </c>
      <c r="K1880" t="s">
        <v>8219</v>
      </c>
      <c r="L1880">
        <v>204</v>
      </c>
    </row>
    <row r="1881" spans="1:12" x14ac:dyDescent="0.3">
      <c r="A1881" t="s">
        <v>8221</v>
      </c>
      <c r="C1881" t="str">
        <f>VLOOKUP(KickStarterData!F1881,$A$1:$D$4115,1,FALSE)</f>
        <v>failed</v>
      </c>
      <c r="D1881">
        <v>2</v>
      </c>
      <c r="K1881" t="s">
        <v>8219</v>
      </c>
      <c r="L1881">
        <v>379</v>
      </c>
    </row>
    <row r="1882" spans="1:12" x14ac:dyDescent="0.3">
      <c r="A1882" t="s">
        <v>8221</v>
      </c>
      <c r="C1882" t="str">
        <f>VLOOKUP(KickStarterData!F1882,$A$1:$D$4115,1,FALSE)</f>
        <v>failed</v>
      </c>
      <c r="D1882">
        <v>24</v>
      </c>
      <c r="K1882" t="s">
        <v>8219</v>
      </c>
      <c r="L1882">
        <v>271</v>
      </c>
    </row>
    <row r="1883" spans="1:12" x14ac:dyDescent="0.3">
      <c r="A1883" t="s">
        <v>8219</v>
      </c>
      <c r="C1883" t="str">
        <f>VLOOKUP(KickStarterData!F1883,$A$1:$D$4115,1,FALSE)</f>
        <v>successful</v>
      </c>
      <c r="D1883">
        <v>70</v>
      </c>
      <c r="K1883" t="s">
        <v>8219</v>
      </c>
      <c r="L1883">
        <v>120</v>
      </c>
    </row>
    <row r="1884" spans="1:12" x14ac:dyDescent="0.3">
      <c r="A1884" t="s">
        <v>8219</v>
      </c>
      <c r="C1884" t="str">
        <f>VLOOKUP(KickStarterData!F1884,$A$1:$D$4115,1,FALSE)</f>
        <v>successful</v>
      </c>
      <c r="D1884">
        <v>81</v>
      </c>
      <c r="K1884" t="s">
        <v>8219</v>
      </c>
      <c r="L1884">
        <v>140</v>
      </c>
    </row>
    <row r="1885" spans="1:12" x14ac:dyDescent="0.3">
      <c r="A1885" t="s">
        <v>8219</v>
      </c>
      <c r="C1885" t="str">
        <f>VLOOKUP(KickStarterData!F1885,$A$1:$D$4115,1,FALSE)</f>
        <v>successful</v>
      </c>
      <c r="D1885">
        <v>32</v>
      </c>
      <c r="K1885" t="s">
        <v>8219</v>
      </c>
      <c r="L1885">
        <v>193</v>
      </c>
    </row>
    <row r="1886" spans="1:12" x14ac:dyDescent="0.3">
      <c r="A1886" t="s">
        <v>8219</v>
      </c>
      <c r="C1886" t="str">
        <f>VLOOKUP(KickStarterData!F1886,$A$1:$D$4115,1,FALSE)</f>
        <v>successful</v>
      </c>
      <c r="D1886">
        <v>26</v>
      </c>
      <c r="K1886" t="s">
        <v>8219</v>
      </c>
      <c r="L1886">
        <v>180</v>
      </c>
    </row>
    <row r="1887" spans="1:12" x14ac:dyDescent="0.3">
      <c r="A1887" t="s">
        <v>8219</v>
      </c>
      <c r="C1887" t="str">
        <f>VLOOKUP(KickStarterData!F1887,$A$1:$D$4115,1,FALSE)</f>
        <v>successful</v>
      </c>
      <c r="D1887">
        <v>105</v>
      </c>
      <c r="K1887" t="s">
        <v>8219</v>
      </c>
      <c r="L1887">
        <v>263</v>
      </c>
    </row>
    <row r="1888" spans="1:12" x14ac:dyDescent="0.3">
      <c r="A1888" t="s">
        <v>8219</v>
      </c>
      <c r="C1888" t="str">
        <f>VLOOKUP(KickStarterData!F1888,$A$1:$D$4115,1,FALSE)</f>
        <v>successful</v>
      </c>
      <c r="D1888">
        <v>29</v>
      </c>
      <c r="K1888" t="s">
        <v>8219</v>
      </c>
      <c r="L1888">
        <v>217</v>
      </c>
    </row>
    <row r="1889" spans="1:12" x14ac:dyDescent="0.3">
      <c r="A1889" t="s">
        <v>8219</v>
      </c>
      <c r="C1889" t="str">
        <f>VLOOKUP(KickStarterData!F1889,$A$1:$D$4115,1,FALSE)</f>
        <v>successful</v>
      </c>
      <c r="D1889">
        <v>8</v>
      </c>
      <c r="K1889" t="s">
        <v>8219</v>
      </c>
      <c r="L1889">
        <v>443</v>
      </c>
    </row>
    <row r="1890" spans="1:12" x14ac:dyDescent="0.3">
      <c r="A1890" t="s">
        <v>8219</v>
      </c>
      <c r="C1890" t="str">
        <f>VLOOKUP(KickStarterData!F1890,$A$1:$D$4115,1,FALSE)</f>
        <v>successful</v>
      </c>
      <c r="D1890">
        <v>89</v>
      </c>
      <c r="K1890" t="s">
        <v>8219</v>
      </c>
      <c r="L1890">
        <v>1373</v>
      </c>
    </row>
    <row r="1891" spans="1:12" x14ac:dyDescent="0.3">
      <c r="A1891" t="s">
        <v>8219</v>
      </c>
      <c r="C1891" t="str">
        <f>VLOOKUP(KickStarterData!F1891,$A$1:$D$4115,1,FALSE)</f>
        <v>successful</v>
      </c>
      <c r="D1891">
        <v>44</v>
      </c>
      <c r="K1891" t="s">
        <v>8219</v>
      </c>
      <c r="L1891">
        <v>742</v>
      </c>
    </row>
    <row r="1892" spans="1:12" x14ac:dyDescent="0.3">
      <c r="A1892" t="s">
        <v>8219</v>
      </c>
      <c r="C1892" t="str">
        <f>VLOOKUP(KickStarterData!F1892,$A$1:$D$4115,1,FALSE)</f>
        <v>successful</v>
      </c>
      <c r="D1892">
        <v>246</v>
      </c>
      <c r="K1892" t="s">
        <v>8219</v>
      </c>
      <c r="L1892">
        <v>170</v>
      </c>
    </row>
    <row r="1893" spans="1:12" x14ac:dyDescent="0.3">
      <c r="A1893" t="s">
        <v>8219</v>
      </c>
      <c r="C1893" t="str">
        <f>VLOOKUP(KickStarterData!F1893,$A$1:$D$4115,1,FALSE)</f>
        <v>successful</v>
      </c>
      <c r="D1893">
        <v>120</v>
      </c>
      <c r="K1893" t="s">
        <v>8219</v>
      </c>
      <c r="L1893">
        <v>242</v>
      </c>
    </row>
    <row r="1894" spans="1:12" x14ac:dyDescent="0.3">
      <c r="A1894" t="s">
        <v>8219</v>
      </c>
      <c r="C1894" t="str">
        <f>VLOOKUP(KickStarterData!F1894,$A$1:$D$4115,1,FALSE)</f>
        <v>successful</v>
      </c>
      <c r="D1894">
        <v>26</v>
      </c>
      <c r="K1894" t="s">
        <v>8219</v>
      </c>
      <c r="L1894">
        <v>541</v>
      </c>
    </row>
    <row r="1895" spans="1:12" x14ac:dyDescent="0.3">
      <c r="A1895" t="s">
        <v>8219</v>
      </c>
      <c r="C1895" t="str">
        <f>VLOOKUP(KickStarterData!F1895,$A$1:$D$4115,1,FALSE)</f>
        <v>successful</v>
      </c>
      <c r="D1895">
        <v>45</v>
      </c>
      <c r="K1895" t="s">
        <v>8219</v>
      </c>
      <c r="L1895">
        <v>121</v>
      </c>
    </row>
    <row r="1896" spans="1:12" x14ac:dyDescent="0.3">
      <c r="A1896" t="s">
        <v>8219</v>
      </c>
      <c r="C1896" t="str">
        <f>VLOOKUP(KickStarterData!F1896,$A$1:$D$4115,1,FALSE)</f>
        <v>successful</v>
      </c>
      <c r="D1896">
        <v>20</v>
      </c>
      <c r="K1896" t="s">
        <v>8219</v>
      </c>
      <c r="L1896">
        <v>621</v>
      </c>
    </row>
    <row r="1897" spans="1:12" x14ac:dyDescent="0.3">
      <c r="A1897" t="s">
        <v>8219</v>
      </c>
      <c r="C1897" t="str">
        <f>VLOOKUP(KickStarterData!F1897,$A$1:$D$4115,1,FALSE)</f>
        <v>successful</v>
      </c>
      <c r="D1897">
        <v>47</v>
      </c>
      <c r="K1897" t="s">
        <v>8219</v>
      </c>
      <c r="L1897">
        <v>101</v>
      </c>
    </row>
    <row r="1898" spans="1:12" x14ac:dyDescent="0.3">
      <c r="A1898" t="s">
        <v>8219</v>
      </c>
      <c r="C1898" t="str">
        <f>VLOOKUP(KickStarterData!F1898,$A$1:$D$4115,1,FALSE)</f>
        <v>successful</v>
      </c>
      <c r="D1898">
        <v>13</v>
      </c>
      <c r="K1898" t="s">
        <v>8219</v>
      </c>
      <c r="L1898">
        <v>554</v>
      </c>
    </row>
    <row r="1899" spans="1:12" x14ac:dyDescent="0.3">
      <c r="A1899" t="s">
        <v>8219</v>
      </c>
      <c r="C1899" t="str">
        <f>VLOOKUP(KickStarterData!F1899,$A$1:$D$4115,1,FALSE)</f>
        <v>successful</v>
      </c>
      <c r="D1899">
        <v>183</v>
      </c>
      <c r="K1899" t="s">
        <v>8219</v>
      </c>
      <c r="L1899">
        <v>666</v>
      </c>
    </row>
    <row r="1900" spans="1:12" x14ac:dyDescent="0.3">
      <c r="A1900" t="s">
        <v>8219</v>
      </c>
      <c r="C1900" t="str">
        <f>VLOOKUP(KickStarterData!F1900,$A$1:$D$4115,1,FALSE)</f>
        <v>successful</v>
      </c>
      <c r="D1900">
        <v>21</v>
      </c>
      <c r="K1900" t="s">
        <v>8219</v>
      </c>
      <c r="L1900">
        <v>410</v>
      </c>
    </row>
    <row r="1901" spans="1:12" x14ac:dyDescent="0.3">
      <c r="A1901" t="s">
        <v>8219</v>
      </c>
      <c r="C1901" t="str">
        <f>VLOOKUP(KickStarterData!F1901,$A$1:$D$4115,1,FALSE)</f>
        <v>successful</v>
      </c>
      <c r="D1901">
        <v>42</v>
      </c>
      <c r="K1901" t="s">
        <v>8219</v>
      </c>
      <c r="L1901">
        <v>375</v>
      </c>
    </row>
    <row r="1902" spans="1:12" x14ac:dyDescent="0.3">
      <c r="A1902" t="s">
        <v>8219</v>
      </c>
      <c r="C1902" t="str">
        <f>VLOOKUP(KickStarterData!F1902,$A$1:$D$4115,1,FALSE)</f>
        <v>successful</v>
      </c>
      <c r="D1902">
        <v>54</v>
      </c>
      <c r="K1902" t="s">
        <v>8219</v>
      </c>
      <c r="L1902">
        <v>1364</v>
      </c>
    </row>
    <row r="1903" spans="1:12" x14ac:dyDescent="0.3">
      <c r="A1903" t="s">
        <v>8221</v>
      </c>
      <c r="C1903" t="str">
        <f>VLOOKUP(KickStarterData!F1903,$A$1:$D$4115,1,FALSE)</f>
        <v>failed</v>
      </c>
      <c r="D1903">
        <v>25</v>
      </c>
      <c r="K1903" t="s">
        <v>8219</v>
      </c>
      <c r="L1903">
        <v>35</v>
      </c>
    </row>
    <row r="1904" spans="1:12" x14ac:dyDescent="0.3">
      <c r="A1904" t="s">
        <v>8221</v>
      </c>
      <c r="C1904" t="str">
        <f>VLOOKUP(KickStarterData!F1904,$A$1:$D$4115,1,FALSE)</f>
        <v>failed</v>
      </c>
      <c r="D1904">
        <v>3</v>
      </c>
      <c r="K1904" t="s">
        <v>8219</v>
      </c>
      <c r="L1904">
        <v>203</v>
      </c>
    </row>
    <row r="1905" spans="1:12" x14ac:dyDescent="0.3">
      <c r="A1905" t="s">
        <v>8221</v>
      </c>
      <c r="C1905" t="str">
        <f>VLOOKUP(KickStarterData!F1905,$A$1:$D$4115,1,FALSE)</f>
        <v>failed</v>
      </c>
      <c r="D1905">
        <v>41</v>
      </c>
      <c r="K1905" t="s">
        <v>8219</v>
      </c>
      <c r="L1905">
        <v>49</v>
      </c>
    </row>
    <row r="1906" spans="1:12" x14ac:dyDescent="0.3">
      <c r="A1906" t="s">
        <v>8221</v>
      </c>
      <c r="C1906" t="str">
        <f>VLOOKUP(KickStarterData!F1906,$A$1:$D$4115,1,FALSE)</f>
        <v>failed</v>
      </c>
      <c r="D1906">
        <v>2</v>
      </c>
      <c r="K1906" t="s">
        <v>8219</v>
      </c>
      <c r="L1906">
        <v>5812</v>
      </c>
    </row>
    <row r="1907" spans="1:12" x14ac:dyDescent="0.3">
      <c r="A1907" t="s">
        <v>8221</v>
      </c>
      <c r="C1907" t="str">
        <f>VLOOKUP(KickStarterData!F1907,$A$1:$D$4115,1,FALSE)</f>
        <v>failed</v>
      </c>
      <c r="D1907">
        <v>4</v>
      </c>
      <c r="K1907" t="s">
        <v>8219</v>
      </c>
      <c r="L1907">
        <v>1556</v>
      </c>
    </row>
    <row r="1908" spans="1:12" x14ac:dyDescent="0.3">
      <c r="A1908" t="s">
        <v>8221</v>
      </c>
      <c r="C1908" t="str">
        <f>VLOOKUP(KickStarterData!F1908,$A$1:$D$4115,1,FALSE)</f>
        <v>failed</v>
      </c>
      <c r="D1908">
        <v>99</v>
      </c>
      <c r="K1908" t="s">
        <v>8219</v>
      </c>
      <c r="L1908">
        <v>65</v>
      </c>
    </row>
    <row r="1909" spans="1:12" x14ac:dyDescent="0.3">
      <c r="A1909" t="s">
        <v>8221</v>
      </c>
      <c r="C1909" t="str">
        <f>VLOOKUP(KickStarterData!F1909,$A$1:$D$4115,1,FALSE)</f>
        <v>failed</v>
      </c>
      <c r="D1909">
        <v>4</v>
      </c>
      <c r="K1909" t="s">
        <v>8219</v>
      </c>
      <c r="L1909">
        <v>10</v>
      </c>
    </row>
    <row r="1910" spans="1:12" x14ac:dyDescent="0.3">
      <c r="A1910" t="s">
        <v>8221</v>
      </c>
      <c r="C1910" t="str">
        <f>VLOOKUP(KickStarterData!F1910,$A$1:$D$4115,1,FALSE)</f>
        <v>failed</v>
      </c>
      <c r="D1910">
        <v>4</v>
      </c>
      <c r="K1910" t="s">
        <v>8219</v>
      </c>
      <c r="L1910">
        <v>76</v>
      </c>
    </row>
    <row r="1911" spans="1:12" x14ac:dyDescent="0.3">
      <c r="A1911" t="s">
        <v>8221</v>
      </c>
      <c r="C1911" t="str">
        <f>VLOOKUP(KickStarterData!F1911,$A$1:$D$4115,1,FALSE)</f>
        <v>failed</v>
      </c>
      <c r="D1911">
        <v>38</v>
      </c>
      <c r="K1911" t="s">
        <v>8219</v>
      </c>
      <c r="L1911">
        <v>263</v>
      </c>
    </row>
    <row r="1912" spans="1:12" x14ac:dyDescent="0.3">
      <c r="A1912" t="s">
        <v>8221</v>
      </c>
      <c r="C1912" t="str">
        <f>VLOOKUP(KickStarterData!F1912,$A$1:$D$4115,1,FALSE)</f>
        <v>failed</v>
      </c>
      <c r="D1912">
        <v>285</v>
      </c>
      <c r="K1912" t="s">
        <v>8219</v>
      </c>
      <c r="L1912">
        <v>1530</v>
      </c>
    </row>
    <row r="1913" spans="1:12" x14ac:dyDescent="0.3">
      <c r="A1913" t="s">
        <v>8221</v>
      </c>
      <c r="C1913" t="str">
        <f>VLOOKUP(KickStarterData!F1913,$A$1:$D$4115,1,FALSE)</f>
        <v>failed</v>
      </c>
      <c r="D1913">
        <v>1</v>
      </c>
      <c r="K1913" t="s">
        <v>8219</v>
      </c>
      <c r="L1913">
        <v>278</v>
      </c>
    </row>
    <row r="1914" spans="1:12" x14ac:dyDescent="0.3">
      <c r="A1914" t="s">
        <v>8221</v>
      </c>
      <c r="C1914" t="str">
        <f>VLOOKUP(KickStarterData!F1914,$A$1:$D$4115,1,FALSE)</f>
        <v>failed</v>
      </c>
      <c r="D1914">
        <v>42</v>
      </c>
      <c r="K1914" t="s">
        <v>8219</v>
      </c>
      <c r="L1914">
        <v>350</v>
      </c>
    </row>
    <row r="1915" spans="1:12" x14ac:dyDescent="0.3">
      <c r="A1915" t="s">
        <v>8221</v>
      </c>
      <c r="C1915" t="str">
        <f>VLOOKUP(KickStarterData!F1915,$A$1:$D$4115,1,FALSE)</f>
        <v>failed</v>
      </c>
      <c r="D1915">
        <v>26</v>
      </c>
      <c r="K1915" t="s">
        <v>8219</v>
      </c>
      <c r="L1915">
        <v>470</v>
      </c>
    </row>
    <row r="1916" spans="1:12" x14ac:dyDescent="0.3">
      <c r="A1916" t="s">
        <v>8221</v>
      </c>
      <c r="C1916" t="str">
        <f>VLOOKUP(KickStarterData!F1916,$A$1:$D$4115,1,FALSE)</f>
        <v>failed</v>
      </c>
      <c r="D1916">
        <v>2</v>
      </c>
      <c r="K1916" t="s">
        <v>8219</v>
      </c>
      <c r="L1916">
        <v>3</v>
      </c>
    </row>
    <row r="1917" spans="1:12" x14ac:dyDescent="0.3">
      <c r="A1917" t="s">
        <v>8221</v>
      </c>
      <c r="C1917" t="str">
        <f>VLOOKUP(KickStarterData!F1917,$A$1:$D$4115,1,FALSE)</f>
        <v>failed</v>
      </c>
      <c r="D1917">
        <v>4</v>
      </c>
      <c r="K1917" t="s">
        <v>8219</v>
      </c>
      <c r="L1917">
        <v>8200</v>
      </c>
    </row>
    <row r="1918" spans="1:12" x14ac:dyDescent="0.3">
      <c r="A1918" t="s">
        <v>8221</v>
      </c>
      <c r="C1918" t="str">
        <f>VLOOKUP(KickStarterData!F1918,$A$1:$D$4115,1,FALSE)</f>
        <v>failed</v>
      </c>
      <c r="D1918">
        <v>6</v>
      </c>
      <c r="K1918" t="s">
        <v>8219</v>
      </c>
      <c r="L1918">
        <v>8359</v>
      </c>
    </row>
    <row r="1919" spans="1:12" x14ac:dyDescent="0.3">
      <c r="A1919" t="s">
        <v>8221</v>
      </c>
      <c r="C1919" t="str">
        <f>VLOOKUP(KickStarterData!F1919,$A$1:$D$4115,1,FALSE)</f>
        <v>failed</v>
      </c>
      <c r="D1919">
        <v>70</v>
      </c>
      <c r="K1919" t="s">
        <v>8219</v>
      </c>
      <c r="L1919">
        <v>188</v>
      </c>
    </row>
    <row r="1920" spans="1:12" x14ac:dyDescent="0.3">
      <c r="A1920" t="s">
        <v>8221</v>
      </c>
      <c r="C1920" t="str">
        <f>VLOOKUP(KickStarterData!F1920,$A$1:$D$4115,1,FALSE)</f>
        <v>failed</v>
      </c>
      <c r="D1920">
        <v>9</v>
      </c>
      <c r="K1920" t="s">
        <v>8219</v>
      </c>
      <c r="L1920">
        <v>48</v>
      </c>
    </row>
    <row r="1921" spans="1:12" x14ac:dyDescent="0.3">
      <c r="A1921" t="s">
        <v>8221</v>
      </c>
      <c r="C1921" t="str">
        <f>VLOOKUP(KickStarterData!F1921,$A$1:$D$4115,1,FALSE)</f>
        <v>failed</v>
      </c>
      <c r="D1921">
        <v>8</v>
      </c>
      <c r="K1921" t="s">
        <v>8219</v>
      </c>
      <c r="L1921">
        <v>607</v>
      </c>
    </row>
    <row r="1922" spans="1:12" x14ac:dyDescent="0.3">
      <c r="A1922" t="s">
        <v>8221</v>
      </c>
      <c r="C1922" t="str">
        <f>VLOOKUP(KickStarterData!F1922,$A$1:$D$4115,1,FALSE)</f>
        <v>failed</v>
      </c>
      <c r="D1922">
        <v>105</v>
      </c>
      <c r="K1922" t="s">
        <v>8219</v>
      </c>
      <c r="L1922">
        <v>50</v>
      </c>
    </row>
    <row r="1923" spans="1:12" x14ac:dyDescent="0.3">
      <c r="A1923" t="s">
        <v>8219</v>
      </c>
      <c r="C1923" t="str">
        <f>VLOOKUP(KickStarterData!F1923,$A$1:$D$4115,1,FALSE)</f>
        <v>successful</v>
      </c>
      <c r="D1923">
        <v>38</v>
      </c>
      <c r="K1923" t="s">
        <v>8219</v>
      </c>
      <c r="L1923">
        <v>55</v>
      </c>
    </row>
    <row r="1924" spans="1:12" x14ac:dyDescent="0.3">
      <c r="A1924" t="s">
        <v>8219</v>
      </c>
      <c r="C1924" t="str">
        <f>VLOOKUP(KickStarterData!F1924,$A$1:$D$4115,1,FALSE)</f>
        <v>successful</v>
      </c>
      <c r="D1924">
        <v>64</v>
      </c>
      <c r="K1924" t="s">
        <v>8219</v>
      </c>
      <c r="L1924">
        <v>38</v>
      </c>
    </row>
    <row r="1925" spans="1:12" x14ac:dyDescent="0.3">
      <c r="A1925" t="s">
        <v>8219</v>
      </c>
      <c r="C1925" t="str">
        <f>VLOOKUP(KickStarterData!F1925,$A$1:$D$4115,1,FALSE)</f>
        <v>successful</v>
      </c>
      <c r="D1925">
        <v>13</v>
      </c>
      <c r="K1925" t="s">
        <v>8219</v>
      </c>
      <c r="L1925">
        <v>25</v>
      </c>
    </row>
    <row r="1926" spans="1:12" x14ac:dyDescent="0.3">
      <c r="A1926" t="s">
        <v>8219</v>
      </c>
      <c r="C1926" t="str">
        <f>VLOOKUP(KickStarterData!F1926,$A$1:$D$4115,1,FALSE)</f>
        <v>successful</v>
      </c>
      <c r="D1926">
        <v>33</v>
      </c>
      <c r="K1926" t="s">
        <v>8219</v>
      </c>
      <c r="L1926">
        <v>46</v>
      </c>
    </row>
    <row r="1927" spans="1:12" x14ac:dyDescent="0.3">
      <c r="A1927" t="s">
        <v>8219</v>
      </c>
      <c r="C1927" t="str">
        <f>VLOOKUP(KickStarterData!F1927,$A$1:$D$4115,1,FALSE)</f>
        <v>successful</v>
      </c>
      <c r="D1927">
        <v>52</v>
      </c>
      <c r="K1927" t="s">
        <v>8219</v>
      </c>
      <c r="L1927">
        <v>83</v>
      </c>
    </row>
    <row r="1928" spans="1:12" x14ac:dyDescent="0.3">
      <c r="A1928" t="s">
        <v>8219</v>
      </c>
      <c r="C1928" t="str">
        <f>VLOOKUP(KickStarterData!F1928,$A$1:$D$4115,1,FALSE)</f>
        <v>successful</v>
      </c>
      <c r="D1928">
        <v>107</v>
      </c>
      <c r="K1928" t="s">
        <v>8219</v>
      </c>
      <c r="L1928">
        <v>35</v>
      </c>
    </row>
    <row r="1929" spans="1:12" x14ac:dyDescent="0.3">
      <c r="A1929" t="s">
        <v>8219</v>
      </c>
      <c r="C1929" t="str">
        <f>VLOOKUP(KickStarterData!F1929,$A$1:$D$4115,1,FALSE)</f>
        <v>successful</v>
      </c>
      <c r="D1929">
        <v>11</v>
      </c>
      <c r="K1929" t="s">
        <v>8219</v>
      </c>
      <c r="L1929">
        <v>25</v>
      </c>
    </row>
    <row r="1930" spans="1:12" x14ac:dyDescent="0.3">
      <c r="A1930" t="s">
        <v>8219</v>
      </c>
      <c r="C1930" t="str">
        <f>VLOOKUP(KickStarterData!F1930,$A$1:$D$4115,1,FALSE)</f>
        <v>successful</v>
      </c>
      <c r="D1930">
        <v>34</v>
      </c>
      <c r="K1930" t="s">
        <v>8219</v>
      </c>
      <c r="L1930">
        <v>75</v>
      </c>
    </row>
    <row r="1931" spans="1:12" x14ac:dyDescent="0.3">
      <c r="A1931" t="s">
        <v>8219</v>
      </c>
      <c r="C1931" t="str">
        <f>VLOOKUP(KickStarterData!F1931,$A$1:$D$4115,1,FALSE)</f>
        <v>successful</v>
      </c>
      <c r="D1931">
        <v>75</v>
      </c>
      <c r="K1931" t="s">
        <v>8219</v>
      </c>
      <c r="L1931">
        <v>62</v>
      </c>
    </row>
    <row r="1932" spans="1:12" x14ac:dyDescent="0.3">
      <c r="A1932" t="s">
        <v>8219</v>
      </c>
      <c r="C1932" t="str">
        <f>VLOOKUP(KickStarterData!F1932,$A$1:$D$4115,1,FALSE)</f>
        <v>successful</v>
      </c>
      <c r="D1932">
        <v>26</v>
      </c>
      <c r="K1932" t="s">
        <v>8219</v>
      </c>
      <c r="L1932">
        <v>160</v>
      </c>
    </row>
    <row r="1933" spans="1:12" x14ac:dyDescent="0.3">
      <c r="A1933" t="s">
        <v>8219</v>
      </c>
      <c r="C1933" t="str">
        <f>VLOOKUP(KickStarterData!F1933,$A$1:$D$4115,1,FALSE)</f>
        <v>successful</v>
      </c>
      <c r="D1933">
        <v>50</v>
      </c>
      <c r="K1933" t="s">
        <v>8219</v>
      </c>
      <c r="L1933">
        <v>246</v>
      </c>
    </row>
    <row r="1934" spans="1:12" x14ac:dyDescent="0.3">
      <c r="A1934" t="s">
        <v>8219</v>
      </c>
      <c r="C1934" t="str">
        <f>VLOOKUP(KickStarterData!F1934,$A$1:$D$4115,1,FALSE)</f>
        <v>successful</v>
      </c>
      <c r="D1934">
        <v>80</v>
      </c>
      <c r="K1934" t="s">
        <v>8219</v>
      </c>
      <c r="L1934">
        <v>55</v>
      </c>
    </row>
    <row r="1935" spans="1:12" x14ac:dyDescent="0.3">
      <c r="A1935" t="s">
        <v>8219</v>
      </c>
      <c r="C1935" t="str">
        <f>VLOOKUP(KickStarterData!F1935,$A$1:$D$4115,1,FALSE)</f>
        <v>successful</v>
      </c>
      <c r="D1935">
        <v>110</v>
      </c>
      <c r="K1935" t="s">
        <v>8219</v>
      </c>
      <c r="L1935">
        <v>23</v>
      </c>
    </row>
    <row r="1936" spans="1:12" x14ac:dyDescent="0.3">
      <c r="A1936" t="s">
        <v>8219</v>
      </c>
      <c r="C1936" t="str">
        <f>VLOOKUP(KickStarterData!F1936,$A$1:$D$4115,1,FALSE)</f>
        <v>successful</v>
      </c>
      <c r="D1936">
        <v>77</v>
      </c>
      <c r="K1936" t="s">
        <v>8219</v>
      </c>
      <c r="L1936">
        <v>72</v>
      </c>
    </row>
    <row r="1937" spans="1:12" x14ac:dyDescent="0.3">
      <c r="A1937" t="s">
        <v>8219</v>
      </c>
      <c r="C1937" t="str">
        <f>VLOOKUP(KickStarterData!F1937,$A$1:$D$4115,1,FALSE)</f>
        <v>successful</v>
      </c>
      <c r="D1937">
        <v>50</v>
      </c>
      <c r="K1937" t="s">
        <v>8219</v>
      </c>
      <c r="L1937">
        <v>22</v>
      </c>
    </row>
    <row r="1938" spans="1:12" x14ac:dyDescent="0.3">
      <c r="A1938" t="s">
        <v>8219</v>
      </c>
      <c r="C1938" t="str">
        <f>VLOOKUP(KickStarterData!F1938,$A$1:$D$4115,1,FALSE)</f>
        <v>successful</v>
      </c>
      <c r="D1938">
        <v>145</v>
      </c>
      <c r="K1938" t="s">
        <v>8219</v>
      </c>
      <c r="L1938">
        <v>14</v>
      </c>
    </row>
    <row r="1939" spans="1:12" x14ac:dyDescent="0.3">
      <c r="A1939" t="s">
        <v>8219</v>
      </c>
      <c r="C1939" t="str">
        <f>VLOOKUP(KickStarterData!F1939,$A$1:$D$4115,1,FALSE)</f>
        <v>successful</v>
      </c>
      <c r="D1939">
        <v>29</v>
      </c>
      <c r="K1939" t="s">
        <v>8219</v>
      </c>
      <c r="L1939">
        <v>38</v>
      </c>
    </row>
    <row r="1940" spans="1:12" x14ac:dyDescent="0.3">
      <c r="A1940" t="s">
        <v>8219</v>
      </c>
      <c r="C1940" t="str">
        <f>VLOOKUP(KickStarterData!F1940,$A$1:$D$4115,1,FALSE)</f>
        <v>successful</v>
      </c>
      <c r="D1940">
        <v>114</v>
      </c>
      <c r="K1940" t="s">
        <v>8219</v>
      </c>
      <c r="L1940">
        <v>32</v>
      </c>
    </row>
    <row r="1941" spans="1:12" x14ac:dyDescent="0.3">
      <c r="A1941" t="s">
        <v>8219</v>
      </c>
      <c r="C1941" t="str">
        <f>VLOOKUP(KickStarterData!F1941,$A$1:$D$4115,1,FALSE)</f>
        <v>successful</v>
      </c>
      <c r="D1941">
        <v>96</v>
      </c>
      <c r="K1941" t="s">
        <v>8219</v>
      </c>
      <c r="L1941">
        <v>63</v>
      </c>
    </row>
    <row r="1942" spans="1:12" x14ac:dyDescent="0.3">
      <c r="A1942" t="s">
        <v>8219</v>
      </c>
      <c r="C1942" t="str">
        <f>VLOOKUP(KickStarterData!F1942,$A$1:$D$4115,1,FALSE)</f>
        <v>successful</v>
      </c>
      <c r="D1942">
        <v>31</v>
      </c>
      <c r="K1942" t="s">
        <v>8219</v>
      </c>
      <c r="L1942">
        <v>27</v>
      </c>
    </row>
    <row r="1943" spans="1:12" x14ac:dyDescent="0.3">
      <c r="A1943" t="s">
        <v>8219</v>
      </c>
      <c r="C1943" t="str">
        <f>VLOOKUP(KickStarterData!F1943,$A$1:$D$4115,1,FALSE)</f>
        <v>successful</v>
      </c>
      <c r="D1943">
        <v>4883</v>
      </c>
      <c r="K1943" t="s">
        <v>8219</v>
      </c>
      <c r="L1943">
        <v>44</v>
      </c>
    </row>
    <row r="1944" spans="1:12" x14ac:dyDescent="0.3">
      <c r="A1944" t="s">
        <v>8219</v>
      </c>
      <c r="C1944" t="str">
        <f>VLOOKUP(KickStarterData!F1944,$A$1:$D$4115,1,FALSE)</f>
        <v>successful</v>
      </c>
      <c r="D1944">
        <v>95</v>
      </c>
      <c r="K1944" t="s">
        <v>8219</v>
      </c>
      <c r="L1944">
        <v>38</v>
      </c>
    </row>
    <row r="1945" spans="1:12" x14ac:dyDescent="0.3">
      <c r="A1945" t="s">
        <v>8219</v>
      </c>
      <c r="C1945" t="str">
        <f>VLOOKUP(KickStarterData!F1945,$A$1:$D$4115,1,FALSE)</f>
        <v>successful</v>
      </c>
      <c r="D1945">
        <v>2478</v>
      </c>
      <c r="K1945" t="s">
        <v>8219</v>
      </c>
      <c r="L1945">
        <v>115</v>
      </c>
    </row>
    <row r="1946" spans="1:12" x14ac:dyDescent="0.3">
      <c r="A1946" t="s">
        <v>8219</v>
      </c>
      <c r="C1946" t="str">
        <f>VLOOKUP(KickStarterData!F1946,$A$1:$D$4115,1,FALSE)</f>
        <v>successful</v>
      </c>
      <c r="D1946">
        <v>1789</v>
      </c>
      <c r="K1946" t="s">
        <v>8219</v>
      </c>
      <c r="L1946">
        <v>37</v>
      </c>
    </row>
    <row r="1947" spans="1:12" x14ac:dyDescent="0.3">
      <c r="A1947" t="s">
        <v>8219</v>
      </c>
      <c r="C1947" t="str">
        <f>VLOOKUP(KickStarterData!F1947,$A$1:$D$4115,1,FALSE)</f>
        <v>successful</v>
      </c>
      <c r="D1947">
        <v>680</v>
      </c>
      <c r="K1947" t="s">
        <v>8219</v>
      </c>
      <c r="L1947">
        <v>99</v>
      </c>
    </row>
    <row r="1948" spans="1:12" x14ac:dyDescent="0.3">
      <c r="A1948" t="s">
        <v>8219</v>
      </c>
      <c r="C1948" t="str">
        <f>VLOOKUP(KickStarterData!F1948,$A$1:$D$4115,1,FALSE)</f>
        <v>successful</v>
      </c>
      <c r="D1948">
        <v>70</v>
      </c>
      <c r="K1948" t="s">
        <v>8219</v>
      </c>
      <c r="L1948">
        <v>44</v>
      </c>
    </row>
    <row r="1949" spans="1:12" x14ac:dyDescent="0.3">
      <c r="A1949" t="s">
        <v>8219</v>
      </c>
      <c r="C1949" t="str">
        <f>VLOOKUP(KickStarterData!F1949,$A$1:$D$4115,1,FALSE)</f>
        <v>successful</v>
      </c>
      <c r="D1949">
        <v>23</v>
      </c>
      <c r="K1949" t="s">
        <v>8219</v>
      </c>
      <c r="L1949">
        <v>58</v>
      </c>
    </row>
    <row r="1950" spans="1:12" x14ac:dyDescent="0.3">
      <c r="A1950" t="s">
        <v>8219</v>
      </c>
      <c r="C1950" t="str">
        <f>VLOOKUP(KickStarterData!F1950,$A$1:$D$4115,1,FALSE)</f>
        <v>successful</v>
      </c>
      <c r="D1950">
        <v>4245</v>
      </c>
      <c r="K1950" t="s">
        <v>8219</v>
      </c>
      <c r="L1950">
        <v>191</v>
      </c>
    </row>
    <row r="1951" spans="1:12" x14ac:dyDescent="0.3">
      <c r="A1951" t="s">
        <v>8219</v>
      </c>
      <c r="C1951" t="str">
        <f>VLOOKUP(KickStarterData!F1951,$A$1:$D$4115,1,FALSE)</f>
        <v>successful</v>
      </c>
      <c r="D1951">
        <v>943</v>
      </c>
      <c r="K1951" t="s">
        <v>8219</v>
      </c>
      <c r="L1951">
        <v>40</v>
      </c>
    </row>
    <row r="1952" spans="1:12" x14ac:dyDescent="0.3">
      <c r="A1952" t="s">
        <v>8219</v>
      </c>
      <c r="C1952" t="str">
        <f>VLOOKUP(KickStarterData!F1952,$A$1:$D$4115,1,FALSE)</f>
        <v>successful</v>
      </c>
      <c r="D1952">
        <v>1876</v>
      </c>
      <c r="K1952" t="s">
        <v>8219</v>
      </c>
      <c r="L1952">
        <v>38</v>
      </c>
    </row>
    <row r="1953" spans="1:12" x14ac:dyDescent="0.3">
      <c r="A1953" t="s">
        <v>8219</v>
      </c>
      <c r="C1953" t="str">
        <f>VLOOKUP(KickStarterData!F1953,$A$1:$D$4115,1,FALSE)</f>
        <v>successful</v>
      </c>
      <c r="D1953">
        <v>834</v>
      </c>
      <c r="K1953" t="s">
        <v>8219</v>
      </c>
      <c r="L1953">
        <v>39</v>
      </c>
    </row>
    <row r="1954" spans="1:12" x14ac:dyDescent="0.3">
      <c r="A1954" t="s">
        <v>8219</v>
      </c>
      <c r="C1954" t="str">
        <f>VLOOKUP(KickStarterData!F1954,$A$1:$D$4115,1,FALSE)</f>
        <v>successful</v>
      </c>
      <c r="D1954">
        <v>682</v>
      </c>
      <c r="K1954" t="s">
        <v>8219</v>
      </c>
      <c r="L1954">
        <v>11</v>
      </c>
    </row>
    <row r="1955" spans="1:12" x14ac:dyDescent="0.3">
      <c r="A1955" t="s">
        <v>8219</v>
      </c>
      <c r="C1955" t="str">
        <f>VLOOKUP(KickStarterData!F1955,$A$1:$D$4115,1,FALSE)</f>
        <v>successful</v>
      </c>
      <c r="D1955">
        <v>147</v>
      </c>
      <c r="K1955" t="s">
        <v>8219</v>
      </c>
      <c r="L1955">
        <v>107</v>
      </c>
    </row>
    <row r="1956" spans="1:12" x14ac:dyDescent="0.3">
      <c r="A1956" t="s">
        <v>8219</v>
      </c>
      <c r="C1956" t="str">
        <f>VLOOKUP(KickStarterData!F1956,$A$1:$D$4115,1,FALSE)</f>
        <v>successful</v>
      </c>
      <c r="D1956">
        <v>415</v>
      </c>
      <c r="K1956" t="s">
        <v>8219</v>
      </c>
      <c r="L1956">
        <v>147</v>
      </c>
    </row>
    <row r="1957" spans="1:12" x14ac:dyDescent="0.3">
      <c r="A1957" t="s">
        <v>8219</v>
      </c>
      <c r="C1957" t="str">
        <f>VLOOKUP(KickStarterData!F1957,$A$1:$D$4115,1,FALSE)</f>
        <v>successful</v>
      </c>
      <c r="D1957">
        <v>290</v>
      </c>
      <c r="K1957" t="s">
        <v>8219</v>
      </c>
      <c r="L1957">
        <v>36</v>
      </c>
    </row>
    <row r="1958" spans="1:12" x14ac:dyDescent="0.3">
      <c r="A1958" t="s">
        <v>8219</v>
      </c>
      <c r="C1958" t="str">
        <f>VLOOKUP(KickStarterData!F1958,$A$1:$D$4115,1,FALSE)</f>
        <v>successful</v>
      </c>
      <c r="D1958">
        <v>365</v>
      </c>
      <c r="K1958" t="s">
        <v>8219</v>
      </c>
      <c r="L1958">
        <v>92</v>
      </c>
    </row>
    <row r="1959" spans="1:12" x14ac:dyDescent="0.3">
      <c r="A1959" t="s">
        <v>8219</v>
      </c>
      <c r="C1959" t="str">
        <f>VLOOKUP(KickStarterData!F1959,$A$1:$D$4115,1,FALSE)</f>
        <v>successful</v>
      </c>
      <c r="D1959">
        <v>660</v>
      </c>
      <c r="K1959" t="s">
        <v>8219</v>
      </c>
      <c r="L1959">
        <v>35</v>
      </c>
    </row>
    <row r="1960" spans="1:12" x14ac:dyDescent="0.3">
      <c r="A1960" t="s">
        <v>8219</v>
      </c>
      <c r="C1960" t="str">
        <f>VLOOKUP(KickStarterData!F1960,$A$1:$D$4115,1,FALSE)</f>
        <v>successful</v>
      </c>
      <c r="D1960">
        <v>1356</v>
      </c>
      <c r="K1960" t="s">
        <v>8219</v>
      </c>
      <c r="L1960">
        <v>17</v>
      </c>
    </row>
    <row r="1961" spans="1:12" x14ac:dyDescent="0.3">
      <c r="A1961" t="s">
        <v>8219</v>
      </c>
      <c r="C1961" t="str">
        <f>VLOOKUP(KickStarterData!F1961,$A$1:$D$4115,1,FALSE)</f>
        <v>successful</v>
      </c>
      <c r="D1961">
        <v>424</v>
      </c>
      <c r="K1961" t="s">
        <v>8219</v>
      </c>
      <c r="L1961">
        <v>22</v>
      </c>
    </row>
    <row r="1962" spans="1:12" x14ac:dyDescent="0.3">
      <c r="A1962" t="s">
        <v>8219</v>
      </c>
      <c r="C1962" t="str">
        <f>VLOOKUP(KickStarterData!F1962,$A$1:$D$4115,1,FALSE)</f>
        <v>successful</v>
      </c>
      <c r="D1962">
        <v>33</v>
      </c>
      <c r="K1962" t="s">
        <v>8219</v>
      </c>
      <c r="L1962">
        <v>69</v>
      </c>
    </row>
    <row r="1963" spans="1:12" x14ac:dyDescent="0.3">
      <c r="A1963" t="s">
        <v>8219</v>
      </c>
      <c r="C1963" t="str">
        <f>VLOOKUP(KickStarterData!F1963,$A$1:$D$4115,1,FALSE)</f>
        <v>successful</v>
      </c>
      <c r="D1963">
        <v>1633</v>
      </c>
      <c r="K1963" t="s">
        <v>8221</v>
      </c>
      <c r="L1963">
        <v>10</v>
      </c>
    </row>
    <row r="1964" spans="1:12" x14ac:dyDescent="0.3">
      <c r="A1964" t="s">
        <v>8219</v>
      </c>
      <c r="C1964" t="str">
        <f>VLOOKUP(KickStarterData!F1964,$A$1:$D$4115,1,FALSE)</f>
        <v>successful</v>
      </c>
      <c r="D1964">
        <v>306</v>
      </c>
      <c r="K1964" t="s">
        <v>8221</v>
      </c>
      <c r="L1964">
        <v>3</v>
      </c>
    </row>
    <row r="1965" spans="1:12" x14ac:dyDescent="0.3">
      <c r="A1965" t="s">
        <v>8219</v>
      </c>
      <c r="C1965" t="str">
        <f>VLOOKUP(KickStarterData!F1965,$A$1:$D$4115,1,FALSE)</f>
        <v>successful</v>
      </c>
      <c r="D1965">
        <v>205</v>
      </c>
      <c r="K1965" t="s">
        <v>8221</v>
      </c>
      <c r="L1965">
        <v>5</v>
      </c>
    </row>
    <row r="1966" spans="1:12" x14ac:dyDescent="0.3">
      <c r="A1966" t="s">
        <v>8219</v>
      </c>
      <c r="C1966" t="str">
        <f>VLOOKUP(KickStarterData!F1966,$A$1:$D$4115,1,FALSE)</f>
        <v>successful</v>
      </c>
      <c r="D1966">
        <v>1281</v>
      </c>
      <c r="K1966" t="s">
        <v>8221</v>
      </c>
      <c r="L1966">
        <v>5</v>
      </c>
    </row>
    <row r="1967" spans="1:12" x14ac:dyDescent="0.3">
      <c r="A1967" t="s">
        <v>8219</v>
      </c>
      <c r="C1967" t="str">
        <f>VLOOKUP(KickStarterData!F1967,$A$1:$D$4115,1,FALSE)</f>
        <v>successful</v>
      </c>
      <c r="D1967">
        <v>103</v>
      </c>
      <c r="K1967" t="s">
        <v>8221</v>
      </c>
      <c r="L1967">
        <v>27</v>
      </c>
    </row>
    <row r="1968" spans="1:12" x14ac:dyDescent="0.3">
      <c r="A1968" t="s">
        <v>8219</v>
      </c>
      <c r="C1968" t="str">
        <f>VLOOKUP(KickStarterData!F1968,$A$1:$D$4115,1,FALSE)</f>
        <v>successful</v>
      </c>
      <c r="D1968">
        <v>1513</v>
      </c>
      <c r="K1968" t="s">
        <v>8221</v>
      </c>
      <c r="L1968">
        <v>2</v>
      </c>
    </row>
    <row r="1969" spans="1:12" x14ac:dyDescent="0.3">
      <c r="A1969" t="s">
        <v>8219</v>
      </c>
      <c r="C1969" t="str">
        <f>VLOOKUP(KickStarterData!F1969,$A$1:$D$4115,1,FALSE)</f>
        <v>successful</v>
      </c>
      <c r="D1969">
        <v>405</v>
      </c>
      <c r="K1969" t="s">
        <v>8221</v>
      </c>
      <c r="L1969">
        <v>236</v>
      </c>
    </row>
    <row r="1970" spans="1:12" x14ac:dyDescent="0.3">
      <c r="A1970" t="s">
        <v>8219</v>
      </c>
      <c r="C1970" t="str">
        <f>VLOOKUP(KickStarterData!F1970,$A$1:$D$4115,1,FALSE)</f>
        <v>successful</v>
      </c>
      <c r="D1970">
        <v>510</v>
      </c>
      <c r="K1970" t="s">
        <v>8221</v>
      </c>
      <c r="L1970">
        <v>1</v>
      </c>
    </row>
    <row r="1971" spans="1:12" x14ac:dyDescent="0.3">
      <c r="A1971" t="s">
        <v>8219</v>
      </c>
      <c r="C1971" t="str">
        <f>VLOOKUP(KickStarterData!F1971,$A$1:$D$4115,1,FALSE)</f>
        <v>successful</v>
      </c>
      <c r="D1971">
        <v>1887</v>
      </c>
      <c r="K1971" t="s">
        <v>8221</v>
      </c>
      <c r="L1971">
        <v>12</v>
      </c>
    </row>
    <row r="1972" spans="1:12" x14ac:dyDescent="0.3">
      <c r="A1972" t="s">
        <v>8219</v>
      </c>
      <c r="C1972" t="str">
        <f>VLOOKUP(KickStarterData!F1972,$A$1:$D$4115,1,FALSE)</f>
        <v>successful</v>
      </c>
      <c r="D1972">
        <v>701</v>
      </c>
      <c r="K1972" t="s">
        <v>8221</v>
      </c>
      <c r="L1972">
        <v>4</v>
      </c>
    </row>
    <row r="1973" spans="1:12" x14ac:dyDescent="0.3">
      <c r="A1973" t="s">
        <v>8219</v>
      </c>
      <c r="C1973" t="str">
        <f>VLOOKUP(KickStarterData!F1973,$A$1:$D$4115,1,FALSE)</f>
        <v>successful</v>
      </c>
      <c r="D1973">
        <v>3863</v>
      </c>
      <c r="K1973" t="s">
        <v>8221</v>
      </c>
      <c r="L1973">
        <v>3</v>
      </c>
    </row>
    <row r="1974" spans="1:12" x14ac:dyDescent="0.3">
      <c r="A1974" t="s">
        <v>8219</v>
      </c>
      <c r="C1974" t="str">
        <f>VLOOKUP(KickStarterData!F1974,$A$1:$D$4115,1,FALSE)</f>
        <v>successful</v>
      </c>
      <c r="D1974">
        <v>238</v>
      </c>
      <c r="K1974" t="s">
        <v>8221</v>
      </c>
      <c r="L1974">
        <v>99</v>
      </c>
    </row>
    <row r="1975" spans="1:12" x14ac:dyDescent="0.3">
      <c r="A1975" t="s">
        <v>8219</v>
      </c>
      <c r="C1975" t="str">
        <f>VLOOKUP(KickStarterData!F1975,$A$1:$D$4115,1,FALSE)</f>
        <v>successful</v>
      </c>
      <c r="D1975">
        <v>2051</v>
      </c>
      <c r="K1975" t="s">
        <v>8221</v>
      </c>
      <c r="L1975">
        <v>3</v>
      </c>
    </row>
    <row r="1976" spans="1:12" x14ac:dyDescent="0.3">
      <c r="A1976" t="s">
        <v>8219</v>
      </c>
      <c r="C1976" t="str">
        <f>VLOOKUP(KickStarterData!F1976,$A$1:$D$4115,1,FALSE)</f>
        <v>successful</v>
      </c>
      <c r="D1976">
        <v>402</v>
      </c>
      <c r="K1976" t="s">
        <v>8221</v>
      </c>
      <c r="L1976">
        <v>3</v>
      </c>
    </row>
    <row r="1977" spans="1:12" x14ac:dyDescent="0.3">
      <c r="A1977" t="s">
        <v>8219</v>
      </c>
      <c r="C1977" t="str">
        <f>VLOOKUP(KickStarterData!F1977,$A$1:$D$4115,1,FALSE)</f>
        <v>successful</v>
      </c>
      <c r="D1977">
        <v>253</v>
      </c>
      <c r="K1977" t="s">
        <v>8221</v>
      </c>
      <c r="L1977">
        <v>22</v>
      </c>
    </row>
    <row r="1978" spans="1:12" x14ac:dyDescent="0.3">
      <c r="A1978" t="s">
        <v>8219</v>
      </c>
      <c r="C1978" t="str">
        <f>VLOOKUP(KickStarterData!F1978,$A$1:$D$4115,1,FALSE)</f>
        <v>successful</v>
      </c>
      <c r="D1978">
        <v>473</v>
      </c>
      <c r="K1978" t="s">
        <v>8221</v>
      </c>
      <c r="L1978">
        <v>4</v>
      </c>
    </row>
    <row r="1979" spans="1:12" x14ac:dyDescent="0.3">
      <c r="A1979" t="s">
        <v>8219</v>
      </c>
      <c r="C1979" t="str">
        <f>VLOOKUP(KickStarterData!F1979,$A$1:$D$4115,1,FALSE)</f>
        <v>successful</v>
      </c>
      <c r="D1979">
        <v>821</v>
      </c>
      <c r="K1979" t="s">
        <v>8221</v>
      </c>
      <c r="L1979">
        <v>534</v>
      </c>
    </row>
    <row r="1980" spans="1:12" x14ac:dyDescent="0.3">
      <c r="A1980" t="s">
        <v>8219</v>
      </c>
      <c r="C1980" t="str">
        <f>VLOOKUP(KickStarterData!F1980,$A$1:$D$4115,1,FALSE)</f>
        <v>successful</v>
      </c>
      <c r="D1980">
        <v>388</v>
      </c>
      <c r="K1980" t="s">
        <v>8221</v>
      </c>
      <c r="L1980">
        <v>12</v>
      </c>
    </row>
    <row r="1981" spans="1:12" x14ac:dyDescent="0.3">
      <c r="A1981" t="s">
        <v>8219</v>
      </c>
      <c r="C1981" t="str">
        <f>VLOOKUP(KickStarterData!F1981,$A$1:$D$4115,1,FALSE)</f>
        <v>successful</v>
      </c>
      <c r="D1981">
        <v>813</v>
      </c>
      <c r="K1981" t="s">
        <v>8221</v>
      </c>
      <c r="L1981">
        <v>56</v>
      </c>
    </row>
    <row r="1982" spans="1:12" x14ac:dyDescent="0.3">
      <c r="A1982" t="s">
        <v>8219</v>
      </c>
      <c r="C1982" t="str">
        <f>VLOOKUP(KickStarterData!F1982,$A$1:$D$4115,1,FALSE)</f>
        <v>successful</v>
      </c>
      <c r="D1982">
        <v>1945</v>
      </c>
      <c r="K1982" t="s">
        <v>8221</v>
      </c>
      <c r="L1982">
        <v>11</v>
      </c>
    </row>
    <row r="1983" spans="1:12" x14ac:dyDescent="0.3">
      <c r="A1983" t="s">
        <v>8221</v>
      </c>
      <c r="C1983" t="str">
        <f>VLOOKUP(KickStarterData!F1983,$A$1:$D$4115,1,FALSE)</f>
        <v>failed</v>
      </c>
      <c r="D1983">
        <v>12</v>
      </c>
      <c r="K1983" t="s">
        <v>8221</v>
      </c>
      <c r="L1983">
        <v>0</v>
      </c>
    </row>
    <row r="1984" spans="1:12" x14ac:dyDescent="0.3">
      <c r="A1984" t="s">
        <v>8221</v>
      </c>
      <c r="C1984" t="str">
        <f>VLOOKUP(KickStarterData!F1984,$A$1:$D$4115,1,FALSE)</f>
        <v>failed</v>
      </c>
      <c r="D1984">
        <v>0</v>
      </c>
      <c r="K1984" t="s">
        <v>8221</v>
      </c>
      <c r="L1984">
        <v>12</v>
      </c>
    </row>
    <row r="1985" spans="1:12" x14ac:dyDescent="0.3">
      <c r="A1985" t="s">
        <v>8221</v>
      </c>
      <c r="C1985" t="str">
        <f>VLOOKUP(KickStarterData!F1985,$A$1:$D$4115,1,FALSE)</f>
        <v>failed</v>
      </c>
      <c r="D1985">
        <v>16</v>
      </c>
      <c r="K1985" t="s">
        <v>8221</v>
      </c>
      <c r="L1985">
        <v>5</v>
      </c>
    </row>
    <row r="1986" spans="1:12" x14ac:dyDescent="0.3">
      <c r="A1986" t="s">
        <v>8221</v>
      </c>
      <c r="C1986" t="str">
        <f>VLOOKUP(KickStarterData!F1986,$A$1:$D$4115,1,FALSE)</f>
        <v>failed</v>
      </c>
      <c r="D1986">
        <v>7</v>
      </c>
      <c r="K1986" t="s">
        <v>8221</v>
      </c>
      <c r="L1986">
        <v>24</v>
      </c>
    </row>
    <row r="1987" spans="1:12" x14ac:dyDescent="0.3">
      <c r="A1987" t="s">
        <v>8221</v>
      </c>
      <c r="C1987" t="str">
        <f>VLOOKUP(KickStarterData!F1987,$A$1:$D$4115,1,FALSE)</f>
        <v>failed</v>
      </c>
      <c r="D1987">
        <v>4</v>
      </c>
      <c r="K1987" t="s">
        <v>8221</v>
      </c>
      <c r="L1987">
        <v>89</v>
      </c>
    </row>
    <row r="1988" spans="1:12" x14ac:dyDescent="0.3">
      <c r="A1988" t="s">
        <v>8221</v>
      </c>
      <c r="C1988" t="str">
        <f>VLOOKUP(KickStarterData!F1988,$A$1:$D$4115,1,FALSE)</f>
        <v>failed</v>
      </c>
      <c r="D1988">
        <v>1</v>
      </c>
      <c r="K1988" t="s">
        <v>8221</v>
      </c>
      <c r="L1988">
        <v>1</v>
      </c>
    </row>
    <row r="1989" spans="1:12" x14ac:dyDescent="0.3">
      <c r="A1989" t="s">
        <v>8221</v>
      </c>
      <c r="C1989" t="str">
        <f>VLOOKUP(KickStarterData!F1989,$A$1:$D$4115,1,FALSE)</f>
        <v>failed</v>
      </c>
      <c r="D1989">
        <v>28</v>
      </c>
      <c r="K1989" t="s">
        <v>8221</v>
      </c>
      <c r="L1989">
        <v>55</v>
      </c>
    </row>
    <row r="1990" spans="1:12" x14ac:dyDescent="0.3">
      <c r="A1990" t="s">
        <v>8221</v>
      </c>
      <c r="C1990" t="str">
        <f>VLOOKUP(KickStarterData!F1990,$A$1:$D$4115,1,FALSE)</f>
        <v>failed</v>
      </c>
      <c r="D1990">
        <v>1</v>
      </c>
      <c r="K1990" t="s">
        <v>8221</v>
      </c>
      <c r="L1990">
        <v>2</v>
      </c>
    </row>
    <row r="1991" spans="1:12" x14ac:dyDescent="0.3">
      <c r="A1991" t="s">
        <v>8221</v>
      </c>
      <c r="C1991" t="str">
        <f>VLOOKUP(KickStarterData!F1991,$A$1:$D$4115,1,FALSE)</f>
        <v>failed</v>
      </c>
      <c r="D1991">
        <v>1</v>
      </c>
      <c r="K1991" t="s">
        <v>8221</v>
      </c>
      <c r="L1991">
        <v>0</v>
      </c>
    </row>
    <row r="1992" spans="1:12" x14ac:dyDescent="0.3">
      <c r="A1992" t="s">
        <v>8221</v>
      </c>
      <c r="C1992" t="str">
        <f>VLOOKUP(KickStarterData!F1992,$A$1:$D$4115,1,FALSE)</f>
        <v>failed</v>
      </c>
      <c r="D1992">
        <v>5</v>
      </c>
      <c r="K1992" t="s">
        <v>8221</v>
      </c>
      <c r="L1992">
        <v>4</v>
      </c>
    </row>
    <row r="1993" spans="1:12" x14ac:dyDescent="0.3">
      <c r="A1993" t="s">
        <v>8221</v>
      </c>
      <c r="C1993" t="str">
        <f>VLOOKUP(KickStarterData!F1993,$A$1:$D$4115,1,FALSE)</f>
        <v>failed</v>
      </c>
      <c r="D1993">
        <v>3</v>
      </c>
      <c r="K1993" t="s">
        <v>8221</v>
      </c>
      <c r="L1993">
        <v>6</v>
      </c>
    </row>
    <row r="1994" spans="1:12" x14ac:dyDescent="0.3">
      <c r="A1994" t="s">
        <v>8221</v>
      </c>
      <c r="C1994" t="str">
        <f>VLOOKUP(KickStarterData!F1994,$A$1:$D$4115,1,FALSE)</f>
        <v>failed</v>
      </c>
      <c r="D1994">
        <v>2</v>
      </c>
      <c r="K1994" t="s">
        <v>8221</v>
      </c>
      <c r="L1994">
        <v>4</v>
      </c>
    </row>
    <row r="1995" spans="1:12" x14ac:dyDescent="0.3">
      <c r="A1995" t="s">
        <v>8221</v>
      </c>
      <c r="C1995" t="str">
        <f>VLOOKUP(KickStarterData!F1995,$A$1:$D$4115,1,FALSE)</f>
        <v>failed</v>
      </c>
      <c r="D1995">
        <v>0</v>
      </c>
      <c r="K1995" t="s">
        <v>8221</v>
      </c>
      <c r="L1995">
        <v>4</v>
      </c>
    </row>
    <row r="1996" spans="1:12" x14ac:dyDescent="0.3">
      <c r="A1996" t="s">
        <v>8221</v>
      </c>
      <c r="C1996" t="str">
        <f>VLOOKUP(KickStarterData!F1996,$A$1:$D$4115,1,FALSE)</f>
        <v>failed</v>
      </c>
      <c r="D1996">
        <v>0</v>
      </c>
      <c r="K1996" t="s">
        <v>8221</v>
      </c>
      <c r="L1996">
        <v>2</v>
      </c>
    </row>
    <row r="1997" spans="1:12" x14ac:dyDescent="0.3">
      <c r="A1997" t="s">
        <v>8221</v>
      </c>
      <c r="C1997" t="str">
        <f>VLOOKUP(KickStarterData!F1997,$A$1:$D$4115,1,FALSE)</f>
        <v>failed</v>
      </c>
      <c r="D1997">
        <v>3</v>
      </c>
      <c r="K1997" t="s">
        <v>8221</v>
      </c>
      <c r="L1997">
        <v>5</v>
      </c>
    </row>
    <row r="1998" spans="1:12" x14ac:dyDescent="0.3">
      <c r="A1998" t="s">
        <v>8221</v>
      </c>
      <c r="C1998" t="str">
        <f>VLOOKUP(KickStarterData!F1998,$A$1:$D$4115,1,FALSE)</f>
        <v>failed</v>
      </c>
      <c r="D1998">
        <v>0</v>
      </c>
      <c r="K1998" t="s">
        <v>8221</v>
      </c>
      <c r="L1998">
        <v>83</v>
      </c>
    </row>
    <row r="1999" spans="1:12" x14ac:dyDescent="0.3">
      <c r="A1999" t="s">
        <v>8221</v>
      </c>
      <c r="C1999" t="str">
        <f>VLOOKUP(KickStarterData!F1999,$A$1:$D$4115,1,FALSE)</f>
        <v>failed</v>
      </c>
      <c r="D1999">
        <v>0</v>
      </c>
      <c r="K1999" t="s">
        <v>8221</v>
      </c>
      <c r="L1999">
        <v>57</v>
      </c>
    </row>
    <row r="2000" spans="1:12" x14ac:dyDescent="0.3">
      <c r="A2000" t="s">
        <v>8221</v>
      </c>
      <c r="C2000" t="str">
        <f>VLOOKUP(KickStarterData!F2000,$A$1:$D$4115,1,FALSE)</f>
        <v>failed</v>
      </c>
      <c r="D2000">
        <v>3</v>
      </c>
      <c r="K2000" t="s">
        <v>8221</v>
      </c>
      <c r="L2000">
        <v>311</v>
      </c>
    </row>
    <row r="2001" spans="1:12" x14ac:dyDescent="0.3">
      <c r="A2001" t="s">
        <v>8221</v>
      </c>
      <c r="C2001" t="str">
        <f>VLOOKUP(KickStarterData!F2001,$A$1:$D$4115,1,FALSE)</f>
        <v>failed</v>
      </c>
      <c r="D2001">
        <v>7</v>
      </c>
      <c r="K2001" t="s">
        <v>8221</v>
      </c>
      <c r="L2001">
        <v>2</v>
      </c>
    </row>
    <row r="2002" spans="1:12" x14ac:dyDescent="0.3">
      <c r="A2002" t="s">
        <v>8221</v>
      </c>
      <c r="C2002" t="str">
        <f>VLOOKUP(KickStarterData!F2002,$A$1:$D$4115,1,FALSE)</f>
        <v>failed</v>
      </c>
      <c r="D2002">
        <v>25</v>
      </c>
      <c r="K2002" t="s">
        <v>8221</v>
      </c>
      <c r="L2002">
        <v>16</v>
      </c>
    </row>
    <row r="2003" spans="1:12" x14ac:dyDescent="0.3">
      <c r="A2003" t="s">
        <v>8219</v>
      </c>
      <c r="C2003" t="str">
        <f>VLOOKUP(KickStarterData!F2003,$A$1:$D$4115,1,FALSE)</f>
        <v>successful</v>
      </c>
      <c r="D2003">
        <v>1637</v>
      </c>
      <c r="K2003" t="s">
        <v>8219</v>
      </c>
      <c r="L2003">
        <v>13</v>
      </c>
    </row>
    <row r="2004" spans="1:12" x14ac:dyDescent="0.3">
      <c r="A2004" t="s">
        <v>8219</v>
      </c>
      <c r="C2004" t="str">
        <f>VLOOKUP(KickStarterData!F2004,$A$1:$D$4115,1,FALSE)</f>
        <v>successful</v>
      </c>
      <c r="D2004">
        <v>1375</v>
      </c>
      <c r="K2004" t="s">
        <v>8219</v>
      </c>
      <c r="L2004">
        <v>58</v>
      </c>
    </row>
    <row r="2005" spans="1:12" x14ac:dyDescent="0.3">
      <c r="A2005" t="s">
        <v>8219</v>
      </c>
      <c r="C2005" t="str">
        <f>VLOOKUP(KickStarterData!F2005,$A$1:$D$4115,1,FALSE)</f>
        <v>successful</v>
      </c>
      <c r="D2005">
        <v>17</v>
      </c>
      <c r="K2005" t="s">
        <v>8219</v>
      </c>
      <c r="L2005">
        <v>44</v>
      </c>
    </row>
    <row r="2006" spans="1:12" x14ac:dyDescent="0.3">
      <c r="A2006" t="s">
        <v>8219</v>
      </c>
      <c r="C2006" t="str">
        <f>VLOOKUP(KickStarterData!F2006,$A$1:$D$4115,1,FALSE)</f>
        <v>successful</v>
      </c>
      <c r="D2006">
        <v>354</v>
      </c>
      <c r="K2006" t="s">
        <v>8219</v>
      </c>
      <c r="L2006">
        <v>83</v>
      </c>
    </row>
    <row r="2007" spans="1:12" x14ac:dyDescent="0.3">
      <c r="A2007" t="s">
        <v>8219</v>
      </c>
      <c r="C2007" t="str">
        <f>VLOOKUP(KickStarterData!F2007,$A$1:$D$4115,1,FALSE)</f>
        <v>successful</v>
      </c>
      <c r="D2007">
        <v>191</v>
      </c>
      <c r="K2007" t="s">
        <v>8219</v>
      </c>
      <c r="L2007">
        <v>117</v>
      </c>
    </row>
    <row r="2008" spans="1:12" x14ac:dyDescent="0.3">
      <c r="A2008" t="s">
        <v>8219</v>
      </c>
      <c r="C2008" t="str">
        <f>VLOOKUP(KickStarterData!F2008,$A$1:$D$4115,1,FALSE)</f>
        <v>successful</v>
      </c>
      <c r="D2008">
        <v>303</v>
      </c>
      <c r="K2008" t="s">
        <v>8219</v>
      </c>
      <c r="L2008">
        <v>32</v>
      </c>
    </row>
    <row r="2009" spans="1:12" x14ac:dyDescent="0.3">
      <c r="A2009" t="s">
        <v>8219</v>
      </c>
      <c r="C2009" t="str">
        <f>VLOOKUP(KickStarterData!F2009,$A$1:$D$4115,1,FALSE)</f>
        <v>successful</v>
      </c>
      <c r="D2009">
        <v>137</v>
      </c>
      <c r="K2009" t="s">
        <v>8219</v>
      </c>
      <c r="L2009">
        <v>8</v>
      </c>
    </row>
    <row r="2010" spans="1:12" x14ac:dyDescent="0.3">
      <c r="A2010" t="s">
        <v>8219</v>
      </c>
      <c r="C2010" t="str">
        <f>VLOOKUP(KickStarterData!F2010,$A$1:$D$4115,1,FALSE)</f>
        <v>successful</v>
      </c>
      <c r="D2010">
        <v>41</v>
      </c>
      <c r="K2010" t="s">
        <v>8219</v>
      </c>
      <c r="L2010">
        <v>340</v>
      </c>
    </row>
    <row r="2011" spans="1:12" x14ac:dyDescent="0.3">
      <c r="A2011" t="s">
        <v>8219</v>
      </c>
      <c r="C2011" t="str">
        <f>VLOOKUP(KickStarterData!F2011,$A$1:$D$4115,1,FALSE)</f>
        <v>successful</v>
      </c>
      <c r="D2011">
        <v>398</v>
      </c>
      <c r="K2011" t="s">
        <v>8219</v>
      </c>
      <c r="L2011">
        <v>7</v>
      </c>
    </row>
    <row r="2012" spans="1:12" x14ac:dyDescent="0.3">
      <c r="A2012" t="s">
        <v>8219</v>
      </c>
      <c r="C2012" t="str">
        <f>VLOOKUP(KickStarterData!F2012,$A$1:$D$4115,1,FALSE)</f>
        <v>successful</v>
      </c>
      <c r="D2012">
        <v>1737</v>
      </c>
      <c r="K2012" t="s">
        <v>8219</v>
      </c>
      <c r="L2012">
        <v>19</v>
      </c>
    </row>
    <row r="2013" spans="1:12" x14ac:dyDescent="0.3">
      <c r="A2013" t="s">
        <v>8219</v>
      </c>
      <c r="C2013" t="str">
        <f>VLOOKUP(KickStarterData!F2013,$A$1:$D$4115,1,FALSE)</f>
        <v>successful</v>
      </c>
      <c r="D2013">
        <v>971</v>
      </c>
      <c r="K2013" t="s">
        <v>8219</v>
      </c>
      <c r="L2013">
        <v>47</v>
      </c>
    </row>
    <row r="2014" spans="1:12" x14ac:dyDescent="0.3">
      <c r="A2014" t="s">
        <v>8219</v>
      </c>
      <c r="C2014" t="str">
        <f>VLOOKUP(KickStarterData!F2014,$A$1:$D$4115,1,FALSE)</f>
        <v>successful</v>
      </c>
      <c r="D2014">
        <v>183</v>
      </c>
      <c r="K2014" t="s">
        <v>8219</v>
      </c>
      <c r="L2014">
        <v>13</v>
      </c>
    </row>
    <row r="2015" spans="1:12" x14ac:dyDescent="0.3">
      <c r="A2015" t="s">
        <v>8219</v>
      </c>
      <c r="C2015" t="str">
        <f>VLOOKUP(KickStarterData!F2015,$A$1:$D$4115,1,FALSE)</f>
        <v>successful</v>
      </c>
      <c r="D2015">
        <v>4562</v>
      </c>
      <c r="K2015" t="s">
        <v>8219</v>
      </c>
      <c r="L2015">
        <v>90</v>
      </c>
    </row>
    <row r="2016" spans="1:12" x14ac:dyDescent="0.3">
      <c r="A2016" t="s">
        <v>8219</v>
      </c>
      <c r="C2016" t="str">
        <f>VLOOKUP(KickStarterData!F2016,$A$1:$D$4115,1,FALSE)</f>
        <v>successful</v>
      </c>
      <c r="D2016">
        <v>26457</v>
      </c>
      <c r="K2016" t="s">
        <v>8219</v>
      </c>
      <c r="L2016">
        <v>63</v>
      </c>
    </row>
    <row r="2017" spans="1:12" x14ac:dyDescent="0.3">
      <c r="A2017" t="s">
        <v>8219</v>
      </c>
      <c r="C2017" t="str">
        <f>VLOOKUP(KickStarterData!F2017,$A$1:$D$4115,1,FALSE)</f>
        <v>successful</v>
      </c>
      <c r="D2017">
        <v>162</v>
      </c>
      <c r="K2017" t="s">
        <v>8219</v>
      </c>
      <c r="L2017">
        <v>26</v>
      </c>
    </row>
    <row r="2018" spans="1:12" x14ac:dyDescent="0.3">
      <c r="A2018" t="s">
        <v>8219</v>
      </c>
      <c r="C2018" t="str">
        <f>VLOOKUP(KickStarterData!F2018,$A$1:$D$4115,1,FALSE)</f>
        <v>successful</v>
      </c>
      <c r="D2018">
        <v>479</v>
      </c>
      <c r="K2018" t="s">
        <v>8219</v>
      </c>
      <c r="L2018">
        <v>71</v>
      </c>
    </row>
    <row r="2019" spans="1:12" x14ac:dyDescent="0.3">
      <c r="A2019" t="s">
        <v>8219</v>
      </c>
      <c r="C2019" t="str">
        <f>VLOOKUP(KickStarterData!F2019,$A$1:$D$4115,1,FALSE)</f>
        <v>successful</v>
      </c>
      <c r="D2019">
        <v>426</v>
      </c>
      <c r="K2019" t="s">
        <v>8219</v>
      </c>
      <c r="L2019">
        <v>38</v>
      </c>
    </row>
    <row r="2020" spans="1:12" x14ac:dyDescent="0.3">
      <c r="A2020" t="s">
        <v>8219</v>
      </c>
      <c r="C2020" t="str">
        <f>VLOOKUP(KickStarterData!F2020,$A$1:$D$4115,1,FALSE)</f>
        <v>successful</v>
      </c>
      <c r="D2020">
        <v>450</v>
      </c>
      <c r="K2020" t="s">
        <v>8219</v>
      </c>
      <c r="L2020">
        <v>859</v>
      </c>
    </row>
    <row r="2021" spans="1:12" x14ac:dyDescent="0.3">
      <c r="A2021" t="s">
        <v>8219</v>
      </c>
      <c r="C2021" t="str">
        <f>VLOOKUP(KickStarterData!F2021,$A$1:$D$4115,1,FALSE)</f>
        <v>successful</v>
      </c>
      <c r="D2021">
        <v>1780</v>
      </c>
      <c r="K2021" t="s">
        <v>8219</v>
      </c>
      <c r="L2021">
        <v>21</v>
      </c>
    </row>
    <row r="2022" spans="1:12" x14ac:dyDescent="0.3">
      <c r="A2022" t="s">
        <v>8219</v>
      </c>
      <c r="C2022" t="str">
        <f>VLOOKUP(KickStarterData!F2022,$A$1:$D$4115,1,FALSE)</f>
        <v>successful</v>
      </c>
      <c r="D2022">
        <v>122</v>
      </c>
      <c r="K2022" t="s">
        <v>8219</v>
      </c>
      <c r="L2022">
        <v>78</v>
      </c>
    </row>
    <row r="2023" spans="1:12" x14ac:dyDescent="0.3">
      <c r="A2023" t="s">
        <v>8219</v>
      </c>
      <c r="C2023" t="str">
        <f>VLOOKUP(KickStarterData!F2023,$A$1:$D$4115,1,FALSE)</f>
        <v>successful</v>
      </c>
      <c r="D2023">
        <v>95</v>
      </c>
      <c r="K2023" t="s">
        <v>8219</v>
      </c>
      <c r="L2023">
        <v>53</v>
      </c>
    </row>
    <row r="2024" spans="1:12" x14ac:dyDescent="0.3">
      <c r="A2024" t="s">
        <v>8219</v>
      </c>
      <c r="C2024" t="str">
        <f>VLOOKUP(KickStarterData!F2024,$A$1:$D$4115,1,FALSE)</f>
        <v>successful</v>
      </c>
      <c r="D2024">
        <v>325</v>
      </c>
      <c r="K2024" t="s">
        <v>8219</v>
      </c>
      <c r="L2024">
        <v>356</v>
      </c>
    </row>
    <row r="2025" spans="1:12" x14ac:dyDescent="0.3">
      <c r="A2025" t="s">
        <v>8219</v>
      </c>
      <c r="C2025" t="str">
        <f>VLOOKUP(KickStarterData!F2025,$A$1:$D$4115,1,FALSE)</f>
        <v>successful</v>
      </c>
      <c r="D2025">
        <v>353</v>
      </c>
      <c r="K2025" t="s">
        <v>8219</v>
      </c>
      <c r="L2025">
        <v>279</v>
      </c>
    </row>
    <row r="2026" spans="1:12" x14ac:dyDescent="0.3">
      <c r="A2026" t="s">
        <v>8219</v>
      </c>
      <c r="C2026" t="str">
        <f>VLOOKUP(KickStarterData!F2026,$A$1:$D$4115,1,FALSE)</f>
        <v>successful</v>
      </c>
      <c r="D2026">
        <v>105</v>
      </c>
      <c r="K2026" t="s">
        <v>8219</v>
      </c>
      <c r="L2026">
        <v>266</v>
      </c>
    </row>
    <row r="2027" spans="1:12" x14ac:dyDescent="0.3">
      <c r="A2027" t="s">
        <v>8219</v>
      </c>
      <c r="C2027" t="str">
        <f>VLOOKUP(KickStarterData!F2027,$A$1:$D$4115,1,FALSE)</f>
        <v>successful</v>
      </c>
      <c r="D2027">
        <v>729</v>
      </c>
      <c r="K2027" t="s">
        <v>8219</v>
      </c>
      <c r="L2027">
        <v>623</v>
      </c>
    </row>
    <row r="2028" spans="1:12" x14ac:dyDescent="0.3">
      <c r="A2028" t="s">
        <v>8219</v>
      </c>
      <c r="C2028" t="str">
        <f>VLOOKUP(KickStarterData!F2028,$A$1:$D$4115,1,FALSE)</f>
        <v>successful</v>
      </c>
      <c r="D2028">
        <v>454</v>
      </c>
      <c r="K2028" t="s">
        <v>8219</v>
      </c>
      <c r="L2028">
        <v>392</v>
      </c>
    </row>
    <row r="2029" spans="1:12" x14ac:dyDescent="0.3">
      <c r="A2029" t="s">
        <v>8219</v>
      </c>
      <c r="C2029" t="str">
        <f>VLOOKUP(KickStarterData!F2029,$A$1:$D$4115,1,FALSE)</f>
        <v>successful</v>
      </c>
      <c r="D2029">
        <v>539</v>
      </c>
      <c r="K2029" t="s">
        <v>8219</v>
      </c>
      <c r="L2029">
        <v>3562</v>
      </c>
    </row>
    <row r="2030" spans="1:12" x14ac:dyDescent="0.3">
      <c r="A2030" t="s">
        <v>8219</v>
      </c>
      <c r="C2030" t="str">
        <f>VLOOKUP(KickStarterData!F2030,$A$1:$D$4115,1,FALSE)</f>
        <v>successful</v>
      </c>
      <c r="D2030">
        <v>79</v>
      </c>
      <c r="K2030" t="s">
        <v>8219</v>
      </c>
      <c r="L2030">
        <v>514</v>
      </c>
    </row>
    <row r="2031" spans="1:12" x14ac:dyDescent="0.3">
      <c r="A2031" t="s">
        <v>8219</v>
      </c>
      <c r="C2031" t="str">
        <f>VLOOKUP(KickStarterData!F2031,$A$1:$D$4115,1,FALSE)</f>
        <v>successful</v>
      </c>
      <c r="D2031">
        <v>94</v>
      </c>
      <c r="K2031" t="s">
        <v>8219</v>
      </c>
      <c r="L2031">
        <v>88</v>
      </c>
    </row>
    <row r="2032" spans="1:12" x14ac:dyDescent="0.3">
      <c r="A2032" t="s">
        <v>8219</v>
      </c>
      <c r="C2032" t="str">
        <f>VLOOKUP(KickStarterData!F2032,$A$1:$D$4115,1,FALSE)</f>
        <v>successful</v>
      </c>
      <c r="D2032">
        <v>625</v>
      </c>
      <c r="K2032" t="s">
        <v>8219</v>
      </c>
      <c r="L2032">
        <v>537</v>
      </c>
    </row>
    <row r="2033" spans="1:12" x14ac:dyDescent="0.3">
      <c r="A2033" t="s">
        <v>8219</v>
      </c>
      <c r="C2033" t="str">
        <f>VLOOKUP(KickStarterData!F2033,$A$1:$D$4115,1,FALSE)</f>
        <v>successful</v>
      </c>
      <c r="D2033">
        <v>508</v>
      </c>
      <c r="K2033" t="s">
        <v>8219</v>
      </c>
      <c r="L2033">
        <v>25</v>
      </c>
    </row>
    <row r="2034" spans="1:12" x14ac:dyDescent="0.3">
      <c r="A2034" t="s">
        <v>8219</v>
      </c>
      <c r="C2034" t="str">
        <f>VLOOKUP(KickStarterData!F2034,$A$1:$D$4115,1,FALSE)</f>
        <v>successful</v>
      </c>
      <c r="D2034">
        <v>531</v>
      </c>
      <c r="K2034" t="s">
        <v>8219</v>
      </c>
      <c r="L2034">
        <v>3238</v>
      </c>
    </row>
    <row r="2035" spans="1:12" x14ac:dyDescent="0.3">
      <c r="A2035" t="s">
        <v>8219</v>
      </c>
      <c r="C2035" t="str">
        <f>VLOOKUP(KickStarterData!F2035,$A$1:$D$4115,1,FALSE)</f>
        <v>successful</v>
      </c>
      <c r="D2035">
        <v>158</v>
      </c>
      <c r="K2035" t="s">
        <v>8219</v>
      </c>
      <c r="L2035">
        <v>897</v>
      </c>
    </row>
    <row r="2036" spans="1:12" x14ac:dyDescent="0.3">
      <c r="A2036" t="s">
        <v>8219</v>
      </c>
      <c r="C2036" t="str">
        <f>VLOOKUP(KickStarterData!F2036,$A$1:$D$4115,1,FALSE)</f>
        <v>successful</v>
      </c>
      <c r="D2036">
        <v>508</v>
      </c>
      <c r="K2036" t="s">
        <v>8219</v>
      </c>
      <c r="L2036">
        <v>878</v>
      </c>
    </row>
    <row r="2037" spans="1:12" x14ac:dyDescent="0.3">
      <c r="A2037" t="s">
        <v>8219</v>
      </c>
      <c r="C2037" t="str">
        <f>VLOOKUP(KickStarterData!F2037,$A$1:$D$4115,1,FALSE)</f>
        <v>successful</v>
      </c>
      <c r="D2037">
        <v>644</v>
      </c>
      <c r="K2037" t="s">
        <v>8219</v>
      </c>
      <c r="L2037">
        <v>115</v>
      </c>
    </row>
    <row r="2038" spans="1:12" x14ac:dyDescent="0.3">
      <c r="A2038" t="s">
        <v>8219</v>
      </c>
      <c r="C2038" t="str">
        <f>VLOOKUP(KickStarterData!F2038,$A$1:$D$4115,1,FALSE)</f>
        <v>successful</v>
      </c>
      <c r="D2038">
        <v>848</v>
      </c>
      <c r="K2038" t="s">
        <v>8219</v>
      </c>
      <c r="L2038">
        <v>234</v>
      </c>
    </row>
    <row r="2039" spans="1:12" x14ac:dyDescent="0.3">
      <c r="A2039" t="s">
        <v>8219</v>
      </c>
      <c r="C2039" t="str">
        <f>VLOOKUP(KickStarterData!F2039,$A$1:$D$4115,1,FALSE)</f>
        <v>successful</v>
      </c>
      <c r="D2039">
        <v>429</v>
      </c>
      <c r="K2039" t="s">
        <v>8219</v>
      </c>
      <c r="L2039">
        <v>4330</v>
      </c>
    </row>
    <row r="2040" spans="1:12" x14ac:dyDescent="0.3">
      <c r="A2040" t="s">
        <v>8219</v>
      </c>
      <c r="C2040" t="str">
        <f>VLOOKUP(KickStarterData!F2040,$A$1:$D$4115,1,FALSE)</f>
        <v>successful</v>
      </c>
      <c r="D2040">
        <v>204</v>
      </c>
      <c r="K2040" t="s">
        <v>8219</v>
      </c>
      <c r="L2040">
        <v>651</v>
      </c>
    </row>
    <row r="2041" spans="1:12" x14ac:dyDescent="0.3">
      <c r="A2041" t="s">
        <v>8219</v>
      </c>
      <c r="C2041" t="str">
        <f>VLOOKUP(KickStarterData!F2041,$A$1:$D$4115,1,FALSE)</f>
        <v>successful</v>
      </c>
      <c r="D2041">
        <v>379</v>
      </c>
      <c r="K2041" t="s">
        <v>8219</v>
      </c>
      <c r="L2041">
        <v>251</v>
      </c>
    </row>
    <row r="2042" spans="1:12" x14ac:dyDescent="0.3">
      <c r="A2042" t="s">
        <v>8219</v>
      </c>
      <c r="C2042" t="str">
        <f>VLOOKUP(KickStarterData!F2042,$A$1:$D$4115,1,FALSE)</f>
        <v>successful</v>
      </c>
      <c r="D2042">
        <v>271</v>
      </c>
      <c r="K2042" t="s">
        <v>8219</v>
      </c>
      <c r="L2042">
        <v>263</v>
      </c>
    </row>
    <row r="2043" spans="1:12" x14ac:dyDescent="0.3">
      <c r="A2043" t="s">
        <v>8219</v>
      </c>
      <c r="C2043" t="str">
        <f>VLOOKUP(KickStarterData!F2043,$A$1:$D$4115,1,FALSE)</f>
        <v>successful</v>
      </c>
      <c r="D2043">
        <v>120</v>
      </c>
      <c r="K2043" t="s">
        <v>8219</v>
      </c>
      <c r="L2043">
        <v>28</v>
      </c>
    </row>
    <row r="2044" spans="1:12" x14ac:dyDescent="0.3">
      <c r="A2044" t="s">
        <v>8219</v>
      </c>
      <c r="C2044" t="str">
        <f>VLOOKUP(KickStarterData!F2044,$A$1:$D$4115,1,FALSE)</f>
        <v>successful</v>
      </c>
      <c r="D2044">
        <v>140</v>
      </c>
      <c r="K2044" t="s">
        <v>8219</v>
      </c>
      <c r="L2044">
        <v>721</v>
      </c>
    </row>
    <row r="2045" spans="1:12" x14ac:dyDescent="0.3">
      <c r="A2045" t="s">
        <v>8219</v>
      </c>
      <c r="C2045" t="str">
        <f>VLOOKUP(KickStarterData!F2045,$A$1:$D$4115,1,FALSE)</f>
        <v>successful</v>
      </c>
      <c r="D2045">
        <v>193</v>
      </c>
      <c r="K2045" t="s">
        <v>8219</v>
      </c>
      <c r="L2045">
        <v>50</v>
      </c>
    </row>
    <row r="2046" spans="1:12" x14ac:dyDescent="0.3">
      <c r="A2046" t="s">
        <v>8219</v>
      </c>
      <c r="C2046" t="str">
        <f>VLOOKUP(KickStarterData!F2046,$A$1:$D$4115,1,FALSE)</f>
        <v>successful</v>
      </c>
      <c r="D2046">
        <v>180</v>
      </c>
      <c r="K2046" t="s">
        <v>8219</v>
      </c>
      <c r="L2046">
        <v>73</v>
      </c>
    </row>
    <row r="2047" spans="1:12" x14ac:dyDescent="0.3">
      <c r="A2047" t="s">
        <v>8219</v>
      </c>
      <c r="C2047" t="str">
        <f>VLOOKUP(KickStarterData!F2047,$A$1:$D$4115,1,FALSE)</f>
        <v>successful</v>
      </c>
      <c r="D2047">
        <v>263</v>
      </c>
      <c r="K2047" t="s">
        <v>8219</v>
      </c>
      <c r="L2047">
        <v>27</v>
      </c>
    </row>
    <row r="2048" spans="1:12" x14ac:dyDescent="0.3">
      <c r="A2048" t="s">
        <v>8219</v>
      </c>
      <c r="C2048" t="str">
        <f>VLOOKUP(KickStarterData!F2048,$A$1:$D$4115,1,FALSE)</f>
        <v>successful</v>
      </c>
      <c r="D2048">
        <v>217</v>
      </c>
      <c r="K2048" t="s">
        <v>8219</v>
      </c>
      <c r="L2048">
        <v>34</v>
      </c>
    </row>
    <row r="2049" spans="1:12" x14ac:dyDescent="0.3">
      <c r="A2049" t="s">
        <v>8219</v>
      </c>
      <c r="C2049" t="str">
        <f>VLOOKUP(KickStarterData!F2049,$A$1:$D$4115,1,FALSE)</f>
        <v>successful</v>
      </c>
      <c r="D2049">
        <v>443</v>
      </c>
      <c r="K2049" t="s">
        <v>8219</v>
      </c>
      <c r="L2049">
        <v>7</v>
      </c>
    </row>
    <row r="2050" spans="1:12" x14ac:dyDescent="0.3">
      <c r="A2050" t="s">
        <v>8219</v>
      </c>
      <c r="C2050" t="str">
        <f>VLOOKUP(KickStarterData!F2050,$A$1:$D$4115,1,FALSE)</f>
        <v>successful</v>
      </c>
      <c r="D2050">
        <v>1373</v>
      </c>
      <c r="K2050" t="s">
        <v>8219</v>
      </c>
      <c r="L2050">
        <v>24</v>
      </c>
    </row>
    <row r="2051" spans="1:12" x14ac:dyDescent="0.3">
      <c r="A2051" t="s">
        <v>8219</v>
      </c>
      <c r="C2051" t="str">
        <f>VLOOKUP(KickStarterData!F2051,$A$1:$D$4115,1,FALSE)</f>
        <v>successful</v>
      </c>
      <c r="D2051">
        <v>742</v>
      </c>
      <c r="K2051" t="s">
        <v>8219</v>
      </c>
      <c r="L2051">
        <v>15</v>
      </c>
    </row>
    <row r="2052" spans="1:12" x14ac:dyDescent="0.3">
      <c r="A2052" t="s">
        <v>8219</v>
      </c>
      <c r="C2052" t="str">
        <f>VLOOKUP(KickStarterData!F2052,$A$1:$D$4115,1,FALSE)</f>
        <v>successful</v>
      </c>
      <c r="D2052">
        <v>170</v>
      </c>
      <c r="K2052" t="s">
        <v>8219</v>
      </c>
      <c r="L2052">
        <v>72</v>
      </c>
    </row>
    <row r="2053" spans="1:12" x14ac:dyDescent="0.3">
      <c r="A2053" t="s">
        <v>8219</v>
      </c>
      <c r="C2053" t="str">
        <f>VLOOKUP(KickStarterData!F2053,$A$1:$D$4115,1,FALSE)</f>
        <v>successful</v>
      </c>
      <c r="D2053">
        <v>242</v>
      </c>
      <c r="K2053" t="s">
        <v>8219</v>
      </c>
      <c r="L2053">
        <v>120</v>
      </c>
    </row>
    <row r="2054" spans="1:12" x14ac:dyDescent="0.3">
      <c r="A2054" t="s">
        <v>8219</v>
      </c>
      <c r="C2054" t="str">
        <f>VLOOKUP(KickStarterData!F2054,$A$1:$D$4115,1,FALSE)</f>
        <v>successful</v>
      </c>
      <c r="D2054">
        <v>541</v>
      </c>
      <c r="K2054" t="s">
        <v>8219</v>
      </c>
      <c r="L2054">
        <v>123</v>
      </c>
    </row>
    <row r="2055" spans="1:12" x14ac:dyDescent="0.3">
      <c r="A2055" t="s">
        <v>8219</v>
      </c>
      <c r="C2055" t="str">
        <f>VLOOKUP(KickStarterData!F2055,$A$1:$D$4115,1,FALSE)</f>
        <v>successful</v>
      </c>
      <c r="D2055">
        <v>121</v>
      </c>
      <c r="K2055" t="s">
        <v>8219</v>
      </c>
      <c r="L2055">
        <v>1</v>
      </c>
    </row>
    <row r="2056" spans="1:12" x14ac:dyDescent="0.3">
      <c r="A2056" t="s">
        <v>8219</v>
      </c>
      <c r="C2056" t="str">
        <f>VLOOKUP(KickStarterData!F2056,$A$1:$D$4115,1,FALSE)</f>
        <v>successful</v>
      </c>
      <c r="D2056">
        <v>621</v>
      </c>
      <c r="K2056" t="s">
        <v>8219</v>
      </c>
      <c r="L2056">
        <v>24</v>
      </c>
    </row>
    <row r="2057" spans="1:12" x14ac:dyDescent="0.3">
      <c r="A2057" t="s">
        <v>8219</v>
      </c>
      <c r="C2057" t="str">
        <f>VLOOKUP(KickStarterData!F2057,$A$1:$D$4115,1,FALSE)</f>
        <v>successful</v>
      </c>
      <c r="D2057">
        <v>101</v>
      </c>
      <c r="K2057" t="s">
        <v>8219</v>
      </c>
      <c r="L2057">
        <v>33</v>
      </c>
    </row>
    <row r="2058" spans="1:12" x14ac:dyDescent="0.3">
      <c r="A2058" t="s">
        <v>8219</v>
      </c>
      <c r="C2058" t="str">
        <f>VLOOKUP(KickStarterData!F2058,$A$1:$D$4115,1,FALSE)</f>
        <v>successful</v>
      </c>
      <c r="D2058">
        <v>554</v>
      </c>
      <c r="K2058" t="s">
        <v>8219</v>
      </c>
      <c r="L2058">
        <v>14</v>
      </c>
    </row>
    <row r="2059" spans="1:12" x14ac:dyDescent="0.3">
      <c r="A2059" t="s">
        <v>8219</v>
      </c>
      <c r="C2059" t="str">
        <f>VLOOKUP(KickStarterData!F2059,$A$1:$D$4115,1,FALSE)</f>
        <v>successful</v>
      </c>
      <c r="D2059">
        <v>666</v>
      </c>
      <c r="K2059" t="s">
        <v>8219</v>
      </c>
      <c r="L2059">
        <v>9</v>
      </c>
    </row>
    <row r="2060" spans="1:12" x14ac:dyDescent="0.3">
      <c r="A2060" t="s">
        <v>8219</v>
      </c>
      <c r="C2060" t="str">
        <f>VLOOKUP(KickStarterData!F2060,$A$1:$D$4115,1,FALSE)</f>
        <v>successful</v>
      </c>
      <c r="D2060">
        <v>410</v>
      </c>
      <c r="K2060" t="s">
        <v>8219</v>
      </c>
      <c r="L2060">
        <v>76</v>
      </c>
    </row>
    <row r="2061" spans="1:12" x14ac:dyDescent="0.3">
      <c r="A2061" t="s">
        <v>8219</v>
      </c>
      <c r="C2061" t="str">
        <f>VLOOKUP(KickStarterData!F2061,$A$1:$D$4115,1,FALSE)</f>
        <v>successful</v>
      </c>
      <c r="D2061">
        <v>375</v>
      </c>
      <c r="K2061" t="s">
        <v>8219</v>
      </c>
      <c r="L2061">
        <v>19</v>
      </c>
    </row>
    <row r="2062" spans="1:12" x14ac:dyDescent="0.3">
      <c r="A2062" t="s">
        <v>8219</v>
      </c>
      <c r="C2062" t="str">
        <f>VLOOKUP(KickStarterData!F2062,$A$1:$D$4115,1,FALSE)</f>
        <v>successful</v>
      </c>
      <c r="D2062">
        <v>1364</v>
      </c>
      <c r="K2062" t="s">
        <v>8219</v>
      </c>
      <c r="L2062">
        <v>69</v>
      </c>
    </row>
    <row r="2063" spans="1:12" x14ac:dyDescent="0.3">
      <c r="A2063" t="s">
        <v>8219</v>
      </c>
      <c r="C2063" t="str">
        <f>VLOOKUP(KickStarterData!F2063,$A$1:$D$4115,1,FALSE)</f>
        <v>successful</v>
      </c>
      <c r="D2063">
        <v>35</v>
      </c>
      <c r="K2063" t="s">
        <v>8219</v>
      </c>
      <c r="L2063">
        <v>218</v>
      </c>
    </row>
    <row r="2064" spans="1:12" x14ac:dyDescent="0.3">
      <c r="A2064" t="s">
        <v>8219</v>
      </c>
      <c r="C2064" t="str">
        <f>VLOOKUP(KickStarterData!F2064,$A$1:$D$4115,1,FALSE)</f>
        <v>successful</v>
      </c>
      <c r="D2064">
        <v>203</v>
      </c>
      <c r="K2064" t="s">
        <v>8219</v>
      </c>
      <c r="L2064">
        <v>30</v>
      </c>
    </row>
    <row r="2065" spans="1:12" x14ac:dyDescent="0.3">
      <c r="A2065" t="s">
        <v>8219</v>
      </c>
      <c r="C2065" t="str">
        <f>VLOOKUP(KickStarterData!F2065,$A$1:$D$4115,1,FALSE)</f>
        <v>successful</v>
      </c>
      <c r="D2065">
        <v>49</v>
      </c>
      <c r="K2065" t="s">
        <v>8219</v>
      </c>
      <c r="L2065">
        <v>100</v>
      </c>
    </row>
    <row r="2066" spans="1:12" x14ac:dyDescent="0.3">
      <c r="A2066" t="s">
        <v>8219</v>
      </c>
      <c r="C2066" t="str">
        <f>VLOOKUP(KickStarterData!F2066,$A$1:$D$4115,1,FALSE)</f>
        <v>successful</v>
      </c>
      <c r="D2066">
        <v>5812</v>
      </c>
      <c r="K2066" t="s">
        <v>8219</v>
      </c>
      <c r="L2066">
        <v>296</v>
      </c>
    </row>
    <row r="2067" spans="1:12" x14ac:dyDescent="0.3">
      <c r="A2067" t="s">
        <v>8219</v>
      </c>
      <c r="C2067" t="str">
        <f>VLOOKUP(KickStarterData!F2067,$A$1:$D$4115,1,FALSE)</f>
        <v>successful</v>
      </c>
      <c r="D2067">
        <v>1556</v>
      </c>
      <c r="K2067" t="s">
        <v>8219</v>
      </c>
      <c r="L2067">
        <v>1204</v>
      </c>
    </row>
    <row r="2068" spans="1:12" x14ac:dyDescent="0.3">
      <c r="A2068" t="s">
        <v>8219</v>
      </c>
      <c r="C2068" t="str">
        <f>VLOOKUP(KickStarterData!F2068,$A$1:$D$4115,1,FALSE)</f>
        <v>successful</v>
      </c>
      <c r="D2068">
        <v>65</v>
      </c>
      <c r="K2068" t="s">
        <v>8219</v>
      </c>
      <c r="L2068">
        <v>321</v>
      </c>
    </row>
    <row r="2069" spans="1:12" x14ac:dyDescent="0.3">
      <c r="A2069" t="s">
        <v>8219</v>
      </c>
      <c r="C2069" t="str">
        <f>VLOOKUP(KickStarterData!F2069,$A$1:$D$4115,1,FALSE)</f>
        <v>successful</v>
      </c>
      <c r="D2069">
        <v>10</v>
      </c>
      <c r="K2069" t="s">
        <v>8219</v>
      </c>
      <c r="L2069">
        <v>301</v>
      </c>
    </row>
    <row r="2070" spans="1:12" x14ac:dyDescent="0.3">
      <c r="A2070" t="s">
        <v>8219</v>
      </c>
      <c r="C2070" t="str">
        <f>VLOOKUP(KickStarterData!F2070,$A$1:$D$4115,1,FALSE)</f>
        <v>successful</v>
      </c>
      <c r="D2070">
        <v>76</v>
      </c>
      <c r="K2070" t="s">
        <v>8219</v>
      </c>
      <c r="L2070">
        <v>144</v>
      </c>
    </row>
    <row r="2071" spans="1:12" x14ac:dyDescent="0.3">
      <c r="A2071" t="s">
        <v>8219</v>
      </c>
      <c r="C2071" t="str">
        <f>VLOOKUP(KickStarterData!F2071,$A$1:$D$4115,1,FALSE)</f>
        <v>successful</v>
      </c>
      <c r="D2071">
        <v>263</v>
      </c>
      <c r="K2071" t="s">
        <v>8219</v>
      </c>
      <c r="L2071">
        <v>539</v>
      </c>
    </row>
    <row r="2072" spans="1:12" x14ac:dyDescent="0.3">
      <c r="A2072" t="s">
        <v>8219</v>
      </c>
      <c r="C2072" t="str">
        <f>VLOOKUP(KickStarterData!F2072,$A$1:$D$4115,1,FALSE)</f>
        <v>successful</v>
      </c>
      <c r="D2072">
        <v>1530</v>
      </c>
      <c r="K2072" t="s">
        <v>8219</v>
      </c>
      <c r="L2072">
        <v>498</v>
      </c>
    </row>
    <row r="2073" spans="1:12" x14ac:dyDescent="0.3">
      <c r="A2073" t="s">
        <v>8219</v>
      </c>
      <c r="C2073" t="str">
        <f>VLOOKUP(KickStarterData!F2073,$A$1:$D$4115,1,FALSE)</f>
        <v>successful</v>
      </c>
      <c r="D2073">
        <v>278</v>
      </c>
      <c r="K2073" t="s">
        <v>8219</v>
      </c>
      <c r="L2073">
        <v>1113</v>
      </c>
    </row>
    <row r="2074" spans="1:12" x14ac:dyDescent="0.3">
      <c r="A2074" t="s">
        <v>8219</v>
      </c>
      <c r="C2074" t="str">
        <f>VLOOKUP(KickStarterData!F2074,$A$1:$D$4115,1,FALSE)</f>
        <v>successful</v>
      </c>
      <c r="D2074">
        <v>350</v>
      </c>
      <c r="K2074" t="s">
        <v>8219</v>
      </c>
      <c r="L2074">
        <v>988</v>
      </c>
    </row>
    <row r="2075" spans="1:12" x14ac:dyDescent="0.3">
      <c r="A2075" t="s">
        <v>8219</v>
      </c>
      <c r="C2075" t="str">
        <f>VLOOKUP(KickStarterData!F2075,$A$1:$D$4115,1,FALSE)</f>
        <v>successful</v>
      </c>
      <c r="D2075">
        <v>470</v>
      </c>
      <c r="K2075" t="s">
        <v>8219</v>
      </c>
      <c r="L2075">
        <v>391</v>
      </c>
    </row>
    <row r="2076" spans="1:12" x14ac:dyDescent="0.3">
      <c r="A2076" t="s">
        <v>8219</v>
      </c>
      <c r="C2076" t="str">
        <f>VLOOKUP(KickStarterData!F2076,$A$1:$D$4115,1,FALSE)</f>
        <v>successful</v>
      </c>
      <c r="D2076">
        <v>3</v>
      </c>
      <c r="K2076" t="s">
        <v>8219</v>
      </c>
      <c r="L2076">
        <v>28</v>
      </c>
    </row>
    <row r="2077" spans="1:12" x14ac:dyDescent="0.3">
      <c r="A2077" t="s">
        <v>8219</v>
      </c>
      <c r="C2077" t="str">
        <f>VLOOKUP(KickStarterData!F2077,$A$1:$D$4115,1,FALSE)</f>
        <v>successful</v>
      </c>
      <c r="D2077">
        <v>8200</v>
      </c>
      <c r="K2077" t="s">
        <v>8219</v>
      </c>
      <c r="L2077">
        <v>147</v>
      </c>
    </row>
    <row r="2078" spans="1:12" x14ac:dyDescent="0.3">
      <c r="A2078" t="s">
        <v>8219</v>
      </c>
      <c r="C2078" t="str">
        <f>VLOOKUP(KickStarterData!F2078,$A$1:$D$4115,1,FALSE)</f>
        <v>successful</v>
      </c>
      <c r="D2078">
        <v>8359</v>
      </c>
      <c r="K2078" t="s">
        <v>8219</v>
      </c>
      <c r="L2078">
        <v>680</v>
      </c>
    </row>
    <row r="2079" spans="1:12" x14ac:dyDescent="0.3">
      <c r="A2079" t="s">
        <v>8219</v>
      </c>
      <c r="C2079" t="str">
        <f>VLOOKUP(KickStarterData!F2079,$A$1:$D$4115,1,FALSE)</f>
        <v>successful</v>
      </c>
      <c r="D2079">
        <v>188</v>
      </c>
      <c r="K2079" t="s">
        <v>8219</v>
      </c>
      <c r="L2079">
        <v>983</v>
      </c>
    </row>
    <row r="2080" spans="1:12" x14ac:dyDescent="0.3">
      <c r="A2080" t="s">
        <v>8219</v>
      </c>
      <c r="C2080" t="str">
        <f>VLOOKUP(KickStarterData!F2080,$A$1:$D$4115,1,FALSE)</f>
        <v>successful</v>
      </c>
      <c r="D2080">
        <v>48</v>
      </c>
      <c r="K2080" t="s">
        <v>8219</v>
      </c>
      <c r="L2080">
        <v>79</v>
      </c>
    </row>
    <row r="2081" spans="1:12" x14ac:dyDescent="0.3">
      <c r="A2081" t="s">
        <v>8219</v>
      </c>
      <c r="C2081" t="str">
        <f>VLOOKUP(KickStarterData!F2081,$A$1:$D$4115,1,FALSE)</f>
        <v>successful</v>
      </c>
      <c r="D2081">
        <v>607</v>
      </c>
      <c r="K2081" t="s">
        <v>8219</v>
      </c>
      <c r="L2081">
        <v>426</v>
      </c>
    </row>
    <row r="2082" spans="1:12" x14ac:dyDescent="0.3">
      <c r="A2082" t="s">
        <v>8219</v>
      </c>
      <c r="C2082" t="str">
        <f>VLOOKUP(KickStarterData!F2082,$A$1:$D$4115,1,FALSE)</f>
        <v>successful</v>
      </c>
      <c r="D2082">
        <v>50</v>
      </c>
      <c r="K2082" t="s">
        <v>8219</v>
      </c>
      <c r="L2082">
        <v>96</v>
      </c>
    </row>
    <row r="2083" spans="1:12" x14ac:dyDescent="0.3">
      <c r="A2083" t="s">
        <v>8219</v>
      </c>
      <c r="C2083" t="str">
        <f>VLOOKUP(KickStarterData!F2083,$A$1:$D$4115,1,FALSE)</f>
        <v>successful</v>
      </c>
      <c r="D2083">
        <v>55</v>
      </c>
      <c r="K2083" t="s">
        <v>8219</v>
      </c>
      <c r="L2083">
        <v>163</v>
      </c>
    </row>
    <row r="2084" spans="1:12" x14ac:dyDescent="0.3">
      <c r="A2084" t="s">
        <v>8219</v>
      </c>
      <c r="C2084" t="str">
        <f>VLOOKUP(KickStarterData!F2084,$A$1:$D$4115,1,FALSE)</f>
        <v>successful</v>
      </c>
      <c r="D2084">
        <v>38</v>
      </c>
      <c r="K2084" t="s">
        <v>8219</v>
      </c>
      <c r="L2084">
        <v>2525</v>
      </c>
    </row>
    <row r="2085" spans="1:12" x14ac:dyDescent="0.3">
      <c r="A2085" t="s">
        <v>8219</v>
      </c>
      <c r="C2085" t="str">
        <f>VLOOKUP(KickStarterData!F2085,$A$1:$D$4115,1,FALSE)</f>
        <v>successful</v>
      </c>
      <c r="D2085">
        <v>25</v>
      </c>
      <c r="K2085" t="s">
        <v>8219</v>
      </c>
      <c r="L2085">
        <v>2035</v>
      </c>
    </row>
    <row r="2086" spans="1:12" x14ac:dyDescent="0.3">
      <c r="A2086" t="s">
        <v>8219</v>
      </c>
      <c r="C2086" t="str">
        <f>VLOOKUP(KickStarterData!F2086,$A$1:$D$4115,1,FALSE)</f>
        <v>successful</v>
      </c>
      <c r="D2086">
        <v>46</v>
      </c>
      <c r="K2086" t="s">
        <v>8219</v>
      </c>
      <c r="L2086">
        <v>290</v>
      </c>
    </row>
    <row r="2087" spans="1:12" x14ac:dyDescent="0.3">
      <c r="A2087" t="s">
        <v>8219</v>
      </c>
      <c r="C2087" t="str">
        <f>VLOOKUP(KickStarterData!F2087,$A$1:$D$4115,1,FALSE)</f>
        <v>successful</v>
      </c>
      <c r="D2087">
        <v>83</v>
      </c>
      <c r="K2087" t="s">
        <v>8219</v>
      </c>
      <c r="L2087">
        <v>1980</v>
      </c>
    </row>
    <row r="2088" spans="1:12" x14ac:dyDescent="0.3">
      <c r="A2088" t="s">
        <v>8219</v>
      </c>
      <c r="C2088" t="str">
        <f>VLOOKUP(KickStarterData!F2088,$A$1:$D$4115,1,FALSE)</f>
        <v>successful</v>
      </c>
      <c r="D2088">
        <v>35</v>
      </c>
      <c r="K2088" t="s">
        <v>8219</v>
      </c>
      <c r="L2088">
        <v>57</v>
      </c>
    </row>
    <row r="2089" spans="1:12" x14ac:dyDescent="0.3">
      <c r="A2089" t="s">
        <v>8219</v>
      </c>
      <c r="C2089" t="str">
        <f>VLOOKUP(KickStarterData!F2089,$A$1:$D$4115,1,FALSE)</f>
        <v>successful</v>
      </c>
      <c r="D2089">
        <v>25</v>
      </c>
      <c r="K2089" t="s">
        <v>8219</v>
      </c>
      <c r="L2089">
        <v>380</v>
      </c>
    </row>
    <row r="2090" spans="1:12" x14ac:dyDescent="0.3">
      <c r="A2090" t="s">
        <v>8219</v>
      </c>
      <c r="C2090" t="str">
        <f>VLOOKUP(KickStarterData!F2090,$A$1:$D$4115,1,FALSE)</f>
        <v>successful</v>
      </c>
      <c r="D2090">
        <v>75</v>
      </c>
      <c r="K2090" t="s">
        <v>8219</v>
      </c>
      <c r="L2090">
        <v>128</v>
      </c>
    </row>
    <row r="2091" spans="1:12" x14ac:dyDescent="0.3">
      <c r="A2091" t="s">
        <v>8219</v>
      </c>
      <c r="C2091" t="str">
        <f>VLOOKUP(KickStarterData!F2091,$A$1:$D$4115,1,FALSE)</f>
        <v>successful</v>
      </c>
      <c r="D2091">
        <v>62</v>
      </c>
      <c r="K2091" t="s">
        <v>8219</v>
      </c>
      <c r="L2091">
        <v>180</v>
      </c>
    </row>
    <row r="2092" spans="1:12" x14ac:dyDescent="0.3">
      <c r="A2092" t="s">
        <v>8219</v>
      </c>
      <c r="C2092" t="str">
        <f>VLOOKUP(KickStarterData!F2092,$A$1:$D$4115,1,FALSE)</f>
        <v>successful</v>
      </c>
      <c r="D2092">
        <v>160</v>
      </c>
      <c r="K2092" t="s">
        <v>8219</v>
      </c>
      <c r="L2092">
        <v>571</v>
      </c>
    </row>
    <row r="2093" spans="1:12" x14ac:dyDescent="0.3">
      <c r="A2093" t="s">
        <v>8219</v>
      </c>
      <c r="C2093" t="str">
        <f>VLOOKUP(KickStarterData!F2093,$A$1:$D$4115,1,FALSE)</f>
        <v>successful</v>
      </c>
      <c r="D2093">
        <v>246</v>
      </c>
      <c r="K2093" t="s">
        <v>8219</v>
      </c>
      <c r="L2093">
        <v>480</v>
      </c>
    </row>
    <row r="2094" spans="1:12" x14ac:dyDescent="0.3">
      <c r="A2094" t="s">
        <v>8219</v>
      </c>
      <c r="C2094" t="str">
        <f>VLOOKUP(KickStarterData!F2094,$A$1:$D$4115,1,FALSE)</f>
        <v>successful</v>
      </c>
      <c r="D2094">
        <v>55</v>
      </c>
      <c r="K2094" t="s">
        <v>8219</v>
      </c>
      <c r="L2094">
        <v>249</v>
      </c>
    </row>
    <row r="2095" spans="1:12" x14ac:dyDescent="0.3">
      <c r="A2095" t="s">
        <v>8219</v>
      </c>
      <c r="C2095" t="str">
        <f>VLOOKUP(KickStarterData!F2095,$A$1:$D$4115,1,FALSE)</f>
        <v>successful</v>
      </c>
      <c r="D2095">
        <v>23</v>
      </c>
      <c r="K2095" t="s">
        <v>8219</v>
      </c>
      <c r="L2095">
        <v>84</v>
      </c>
    </row>
    <row r="2096" spans="1:12" x14ac:dyDescent="0.3">
      <c r="A2096" t="s">
        <v>8219</v>
      </c>
      <c r="C2096" t="str">
        <f>VLOOKUP(KickStarterData!F2096,$A$1:$D$4115,1,FALSE)</f>
        <v>successful</v>
      </c>
      <c r="D2096">
        <v>72</v>
      </c>
      <c r="K2096" t="s">
        <v>8219</v>
      </c>
      <c r="L2096">
        <v>197</v>
      </c>
    </row>
    <row r="2097" spans="1:12" x14ac:dyDescent="0.3">
      <c r="A2097" t="s">
        <v>8219</v>
      </c>
      <c r="C2097" t="str">
        <f>VLOOKUP(KickStarterData!F2097,$A$1:$D$4115,1,FALSE)</f>
        <v>successful</v>
      </c>
      <c r="D2097">
        <v>22</v>
      </c>
      <c r="K2097" t="s">
        <v>8219</v>
      </c>
      <c r="L2097">
        <v>271</v>
      </c>
    </row>
    <row r="2098" spans="1:12" x14ac:dyDescent="0.3">
      <c r="A2098" t="s">
        <v>8219</v>
      </c>
      <c r="C2098" t="str">
        <f>VLOOKUP(KickStarterData!F2098,$A$1:$D$4115,1,FALSE)</f>
        <v>successful</v>
      </c>
      <c r="D2098">
        <v>14</v>
      </c>
      <c r="K2098" t="s">
        <v>8219</v>
      </c>
      <c r="L2098">
        <v>50</v>
      </c>
    </row>
    <row r="2099" spans="1:12" x14ac:dyDescent="0.3">
      <c r="A2099" t="s">
        <v>8219</v>
      </c>
      <c r="C2099" t="str">
        <f>VLOOKUP(KickStarterData!F2099,$A$1:$D$4115,1,FALSE)</f>
        <v>successful</v>
      </c>
      <c r="D2099">
        <v>38</v>
      </c>
      <c r="K2099" t="s">
        <v>8219</v>
      </c>
      <c r="L2099">
        <v>169</v>
      </c>
    </row>
    <row r="2100" spans="1:12" x14ac:dyDescent="0.3">
      <c r="A2100" t="s">
        <v>8219</v>
      </c>
      <c r="C2100" t="str">
        <f>VLOOKUP(KickStarterData!F2100,$A$1:$D$4115,1,FALSE)</f>
        <v>successful</v>
      </c>
      <c r="D2100">
        <v>32</v>
      </c>
      <c r="K2100" t="s">
        <v>8219</v>
      </c>
      <c r="L2100">
        <v>205</v>
      </c>
    </row>
    <row r="2101" spans="1:12" x14ac:dyDescent="0.3">
      <c r="A2101" t="s">
        <v>8219</v>
      </c>
      <c r="C2101" t="str">
        <f>VLOOKUP(KickStarterData!F2101,$A$1:$D$4115,1,FALSE)</f>
        <v>successful</v>
      </c>
      <c r="D2101">
        <v>63</v>
      </c>
      <c r="K2101" t="s">
        <v>8219</v>
      </c>
      <c r="L2101">
        <v>206</v>
      </c>
    </row>
    <row r="2102" spans="1:12" x14ac:dyDescent="0.3">
      <c r="A2102" t="s">
        <v>8219</v>
      </c>
      <c r="C2102" t="str">
        <f>VLOOKUP(KickStarterData!F2102,$A$1:$D$4115,1,FALSE)</f>
        <v>successful</v>
      </c>
      <c r="D2102">
        <v>27</v>
      </c>
      <c r="K2102" t="s">
        <v>8219</v>
      </c>
      <c r="L2102">
        <v>84</v>
      </c>
    </row>
    <row r="2103" spans="1:12" x14ac:dyDescent="0.3">
      <c r="A2103" t="s">
        <v>8219</v>
      </c>
      <c r="C2103" t="str">
        <f>VLOOKUP(KickStarterData!F2103,$A$1:$D$4115,1,FALSE)</f>
        <v>successful</v>
      </c>
      <c r="D2103">
        <v>44</v>
      </c>
      <c r="K2103" t="s">
        <v>8219</v>
      </c>
      <c r="L2103">
        <v>210</v>
      </c>
    </row>
    <row r="2104" spans="1:12" x14ac:dyDescent="0.3">
      <c r="A2104" t="s">
        <v>8219</v>
      </c>
      <c r="C2104" t="str">
        <f>VLOOKUP(KickStarterData!F2104,$A$1:$D$4115,1,FALSE)</f>
        <v>successful</v>
      </c>
      <c r="D2104">
        <v>38</v>
      </c>
      <c r="K2104" t="s">
        <v>8219</v>
      </c>
      <c r="L2104">
        <v>181</v>
      </c>
    </row>
    <row r="2105" spans="1:12" x14ac:dyDescent="0.3">
      <c r="A2105" t="s">
        <v>8219</v>
      </c>
      <c r="C2105" t="str">
        <f>VLOOKUP(KickStarterData!F2105,$A$1:$D$4115,1,FALSE)</f>
        <v>successful</v>
      </c>
      <c r="D2105">
        <v>115</v>
      </c>
      <c r="K2105" t="s">
        <v>8219</v>
      </c>
      <c r="L2105">
        <v>60</v>
      </c>
    </row>
    <row r="2106" spans="1:12" x14ac:dyDescent="0.3">
      <c r="A2106" t="s">
        <v>8219</v>
      </c>
      <c r="C2106" t="str">
        <f>VLOOKUP(KickStarterData!F2106,$A$1:$D$4115,1,FALSE)</f>
        <v>successful</v>
      </c>
      <c r="D2106">
        <v>37</v>
      </c>
      <c r="K2106" t="s">
        <v>8219</v>
      </c>
      <c r="L2106">
        <v>445</v>
      </c>
    </row>
    <row r="2107" spans="1:12" x14ac:dyDescent="0.3">
      <c r="A2107" t="s">
        <v>8219</v>
      </c>
      <c r="C2107" t="str">
        <f>VLOOKUP(KickStarterData!F2107,$A$1:$D$4115,1,FALSE)</f>
        <v>successful</v>
      </c>
      <c r="D2107">
        <v>99</v>
      </c>
      <c r="K2107" t="s">
        <v>8219</v>
      </c>
      <c r="L2107">
        <v>17</v>
      </c>
    </row>
    <row r="2108" spans="1:12" x14ac:dyDescent="0.3">
      <c r="A2108" t="s">
        <v>8219</v>
      </c>
      <c r="C2108" t="str">
        <f>VLOOKUP(KickStarterData!F2108,$A$1:$D$4115,1,FALSE)</f>
        <v>successful</v>
      </c>
      <c r="D2108">
        <v>44</v>
      </c>
      <c r="K2108" t="s">
        <v>8219</v>
      </c>
      <c r="L2108">
        <v>194</v>
      </c>
    </row>
    <row r="2109" spans="1:12" x14ac:dyDescent="0.3">
      <c r="A2109" t="s">
        <v>8219</v>
      </c>
      <c r="C2109" t="str">
        <f>VLOOKUP(KickStarterData!F2109,$A$1:$D$4115,1,FALSE)</f>
        <v>successful</v>
      </c>
      <c r="D2109">
        <v>58</v>
      </c>
      <c r="K2109" t="s">
        <v>8219</v>
      </c>
      <c r="L2109">
        <v>404</v>
      </c>
    </row>
    <row r="2110" spans="1:12" x14ac:dyDescent="0.3">
      <c r="A2110" t="s">
        <v>8219</v>
      </c>
      <c r="C2110" t="str">
        <f>VLOOKUP(KickStarterData!F2110,$A$1:$D$4115,1,FALSE)</f>
        <v>successful</v>
      </c>
      <c r="D2110">
        <v>191</v>
      </c>
      <c r="K2110" t="s">
        <v>8219</v>
      </c>
      <c r="L2110">
        <v>194</v>
      </c>
    </row>
    <row r="2111" spans="1:12" x14ac:dyDescent="0.3">
      <c r="A2111" t="s">
        <v>8219</v>
      </c>
      <c r="C2111" t="str">
        <f>VLOOKUP(KickStarterData!F2111,$A$1:$D$4115,1,FALSE)</f>
        <v>successful</v>
      </c>
      <c r="D2111">
        <v>40</v>
      </c>
      <c r="K2111" t="s">
        <v>8219</v>
      </c>
      <c r="L2111">
        <v>902</v>
      </c>
    </row>
    <row r="2112" spans="1:12" x14ac:dyDescent="0.3">
      <c r="A2112" t="s">
        <v>8219</v>
      </c>
      <c r="C2112" t="str">
        <f>VLOOKUP(KickStarterData!F2112,$A$1:$D$4115,1,FALSE)</f>
        <v>successful</v>
      </c>
      <c r="D2112">
        <v>38</v>
      </c>
      <c r="K2112" t="s">
        <v>8219</v>
      </c>
      <c r="L2112">
        <v>1670</v>
      </c>
    </row>
    <row r="2113" spans="1:12" x14ac:dyDescent="0.3">
      <c r="A2113" t="s">
        <v>8219</v>
      </c>
      <c r="C2113" t="str">
        <f>VLOOKUP(KickStarterData!F2113,$A$1:$D$4115,1,FALSE)</f>
        <v>successful</v>
      </c>
      <c r="D2113">
        <v>39</v>
      </c>
      <c r="K2113" t="s">
        <v>8219</v>
      </c>
      <c r="L2113">
        <v>1328</v>
      </c>
    </row>
    <row r="2114" spans="1:12" x14ac:dyDescent="0.3">
      <c r="A2114" t="s">
        <v>8219</v>
      </c>
      <c r="C2114" t="str">
        <f>VLOOKUP(KickStarterData!F2114,$A$1:$D$4115,1,FALSE)</f>
        <v>successful</v>
      </c>
      <c r="D2114">
        <v>11</v>
      </c>
      <c r="K2114" t="s">
        <v>8219</v>
      </c>
      <c r="L2114">
        <v>944</v>
      </c>
    </row>
    <row r="2115" spans="1:12" x14ac:dyDescent="0.3">
      <c r="A2115" t="s">
        <v>8219</v>
      </c>
      <c r="C2115" t="str">
        <f>VLOOKUP(KickStarterData!F2115,$A$1:$D$4115,1,FALSE)</f>
        <v>successful</v>
      </c>
      <c r="D2115">
        <v>107</v>
      </c>
      <c r="K2115" t="s">
        <v>8219</v>
      </c>
      <c r="L2115">
        <v>147</v>
      </c>
    </row>
    <row r="2116" spans="1:12" x14ac:dyDescent="0.3">
      <c r="A2116" t="s">
        <v>8219</v>
      </c>
      <c r="C2116" t="str">
        <f>VLOOKUP(KickStarterData!F2116,$A$1:$D$4115,1,FALSE)</f>
        <v>successful</v>
      </c>
      <c r="D2116">
        <v>147</v>
      </c>
      <c r="K2116" t="s">
        <v>8219</v>
      </c>
      <c r="L2116">
        <v>99</v>
      </c>
    </row>
    <row r="2117" spans="1:12" x14ac:dyDescent="0.3">
      <c r="A2117" t="s">
        <v>8219</v>
      </c>
      <c r="C2117" t="str">
        <f>VLOOKUP(KickStarterData!F2117,$A$1:$D$4115,1,FALSE)</f>
        <v>successful</v>
      </c>
      <c r="D2117">
        <v>36</v>
      </c>
      <c r="K2117" t="s">
        <v>8219</v>
      </c>
      <c r="L2117">
        <v>79</v>
      </c>
    </row>
    <row r="2118" spans="1:12" x14ac:dyDescent="0.3">
      <c r="A2118" t="s">
        <v>8219</v>
      </c>
      <c r="C2118" t="str">
        <f>VLOOKUP(KickStarterData!F2118,$A$1:$D$4115,1,FALSE)</f>
        <v>successful</v>
      </c>
      <c r="D2118">
        <v>92</v>
      </c>
      <c r="K2118" t="s">
        <v>8219</v>
      </c>
      <c r="L2118">
        <v>75</v>
      </c>
    </row>
    <row r="2119" spans="1:12" x14ac:dyDescent="0.3">
      <c r="A2119" t="s">
        <v>8219</v>
      </c>
      <c r="C2119" t="str">
        <f>VLOOKUP(KickStarterData!F2119,$A$1:$D$4115,1,FALSE)</f>
        <v>successful</v>
      </c>
      <c r="D2119">
        <v>35</v>
      </c>
      <c r="K2119" t="s">
        <v>8219</v>
      </c>
      <c r="L2119">
        <v>207</v>
      </c>
    </row>
    <row r="2120" spans="1:12" x14ac:dyDescent="0.3">
      <c r="A2120" t="s">
        <v>8219</v>
      </c>
      <c r="C2120" t="str">
        <f>VLOOKUP(KickStarterData!F2120,$A$1:$D$4115,1,FALSE)</f>
        <v>successful</v>
      </c>
      <c r="D2120">
        <v>17</v>
      </c>
      <c r="K2120" t="s">
        <v>8219</v>
      </c>
      <c r="L2120">
        <v>102</v>
      </c>
    </row>
    <row r="2121" spans="1:12" x14ac:dyDescent="0.3">
      <c r="A2121" t="s">
        <v>8219</v>
      </c>
      <c r="C2121" t="str">
        <f>VLOOKUP(KickStarterData!F2121,$A$1:$D$4115,1,FALSE)</f>
        <v>successful</v>
      </c>
      <c r="D2121">
        <v>22</v>
      </c>
      <c r="K2121" t="s">
        <v>8219</v>
      </c>
      <c r="L2121">
        <v>32</v>
      </c>
    </row>
    <row r="2122" spans="1:12" x14ac:dyDescent="0.3">
      <c r="A2122" t="s">
        <v>8219</v>
      </c>
      <c r="C2122" t="str">
        <f>VLOOKUP(KickStarterData!F2122,$A$1:$D$4115,1,FALSE)</f>
        <v>successful</v>
      </c>
      <c r="D2122">
        <v>69</v>
      </c>
      <c r="K2122" t="s">
        <v>8219</v>
      </c>
      <c r="L2122">
        <v>480</v>
      </c>
    </row>
    <row r="2123" spans="1:12" x14ac:dyDescent="0.3">
      <c r="A2123" t="s">
        <v>8221</v>
      </c>
      <c r="C2123" t="str">
        <f>VLOOKUP(KickStarterData!F2123,$A$1:$D$4115,1,FALSE)</f>
        <v>failed</v>
      </c>
      <c r="D2123">
        <v>10</v>
      </c>
      <c r="K2123" t="s">
        <v>8219</v>
      </c>
      <c r="L2123">
        <v>11</v>
      </c>
    </row>
    <row r="2124" spans="1:12" x14ac:dyDescent="0.3">
      <c r="A2124" t="s">
        <v>8221</v>
      </c>
      <c r="C2124" t="str">
        <f>VLOOKUP(KickStarterData!F2124,$A$1:$D$4115,1,FALSE)</f>
        <v>failed</v>
      </c>
      <c r="D2124">
        <v>3</v>
      </c>
      <c r="K2124" t="s">
        <v>8219</v>
      </c>
      <c r="L2124">
        <v>12</v>
      </c>
    </row>
    <row r="2125" spans="1:12" x14ac:dyDescent="0.3">
      <c r="A2125" t="s">
        <v>8221</v>
      </c>
      <c r="C2125" t="str">
        <f>VLOOKUP(KickStarterData!F2125,$A$1:$D$4115,1,FALSE)</f>
        <v>failed</v>
      </c>
      <c r="D2125">
        <v>5</v>
      </c>
      <c r="K2125" t="s">
        <v>8219</v>
      </c>
      <c r="L2125">
        <v>48</v>
      </c>
    </row>
    <row r="2126" spans="1:12" x14ac:dyDescent="0.3">
      <c r="A2126" t="s">
        <v>8221</v>
      </c>
      <c r="C2126" t="str">
        <f>VLOOKUP(KickStarterData!F2126,$A$1:$D$4115,1,FALSE)</f>
        <v>failed</v>
      </c>
      <c r="D2126">
        <v>5</v>
      </c>
      <c r="K2126" t="s">
        <v>8219</v>
      </c>
      <c r="L2126">
        <v>59</v>
      </c>
    </row>
    <row r="2127" spans="1:12" x14ac:dyDescent="0.3">
      <c r="A2127" t="s">
        <v>8221</v>
      </c>
      <c r="C2127" t="str">
        <f>VLOOKUP(KickStarterData!F2127,$A$1:$D$4115,1,FALSE)</f>
        <v>failed</v>
      </c>
      <c r="D2127">
        <v>27</v>
      </c>
      <c r="K2127" t="s">
        <v>8219</v>
      </c>
      <c r="L2127">
        <v>79</v>
      </c>
    </row>
    <row r="2128" spans="1:12" x14ac:dyDescent="0.3">
      <c r="A2128" t="s">
        <v>8221</v>
      </c>
      <c r="C2128" t="str">
        <f>VLOOKUP(KickStarterData!F2128,$A$1:$D$4115,1,FALSE)</f>
        <v>failed</v>
      </c>
      <c r="D2128">
        <v>2</v>
      </c>
      <c r="K2128" t="s">
        <v>8219</v>
      </c>
      <c r="L2128">
        <v>14</v>
      </c>
    </row>
    <row r="2129" spans="1:12" x14ac:dyDescent="0.3">
      <c r="A2129" t="s">
        <v>8221</v>
      </c>
      <c r="C2129" t="str">
        <f>VLOOKUP(KickStarterData!F2129,$A$1:$D$4115,1,FALSE)</f>
        <v>failed</v>
      </c>
      <c r="D2129">
        <v>236</v>
      </c>
      <c r="K2129" t="s">
        <v>8219</v>
      </c>
      <c r="L2129">
        <v>106</v>
      </c>
    </row>
    <row r="2130" spans="1:12" x14ac:dyDescent="0.3">
      <c r="A2130" t="s">
        <v>8221</v>
      </c>
      <c r="C2130" t="str">
        <f>VLOOKUP(KickStarterData!F2130,$A$1:$D$4115,1,FALSE)</f>
        <v>failed</v>
      </c>
      <c r="D2130">
        <v>1</v>
      </c>
      <c r="K2130" t="s">
        <v>8219</v>
      </c>
      <c r="L2130">
        <v>25</v>
      </c>
    </row>
    <row r="2131" spans="1:12" x14ac:dyDescent="0.3">
      <c r="A2131" t="s">
        <v>8221</v>
      </c>
      <c r="C2131" t="str">
        <f>VLOOKUP(KickStarterData!F2131,$A$1:$D$4115,1,FALSE)</f>
        <v>failed</v>
      </c>
      <c r="D2131">
        <v>12</v>
      </c>
      <c r="K2131" t="s">
        <v>8219</v>
      </c>
      <c r="L2131">
        <v>25</v>
      </c>
    </row>
    <row r="2132" spans="1:12" x14ac:dyDescent="0.3">
      <c r="A2132" t="s">
        <v>8221</v>
      </c>
      <c r="C2132" t="str">
        <f>VLOOKUP(KickStarterData!F2132,$A$1:$D$4115,1,FALSE)</f>
        <v>failed</v>
      </c>
      <c r="D2132">
        <v>4</v>
      </c>
      <c r="K2132" t="s">
        <v>8219</v>
      </c>
      <c r="L2132">
        <v>29</v>
      </c>
    </row>
    <row r="2133" spans="1:12" x14ac:dyDescent="0.3">
      <c r="A2133" t="s">
        <v>8221</v>
      </c>
      <c r="C2133" t="str">
        <f>VLOOKUP(KickStarterData!F2133,$A$1:$D$4115,1,FALSE)</f>
        <v>failed</v>
      </c>
      <c r="D2133">
        <v>3</v>
      </c>
      <c r="K2133" t="s">
        <v>8219</v>
      </c>
      <c r="L2133">
        <v>43</v>
      </c>
    </row>
    <row r="2134" spans="1:12" x14ac:dyDescent="0.3">
      <c r="A2134" t="s">
        <v>8221</v>
      </c>
      <c r="C2134" t="str">
        <f>VLOOKUP(KickStarterData!F2134,$A$1:$D$4115,1,FALSE)</f>
        <v>failed</v>
      </c>
      <c r="D2134">
        <v>99</v>
      </c>
      <c r="K2134" t="s">
        <v>8219</v>
      </c>
      <c r="L2134">
        <v>46</v>
      </c>
    </row>
    <row r="2135" spans="1:12" x14ac:dyDescent="0.3">
      <c r="A2135" t="s">
        <v>8221</v>
      </c>
      <c r="C2135" t="str">
        <f>VLOOKUP(KickStarterData!F2135,$A$1:$D$4115,1,FALSE)</f>
        <v>failed</v>
      </c>
      <c r="D2135">
        <v>3</v>
      </c>
      <c r="K2135" t="s">
        <v>8219</v>
      </c>
      <c r="L2135">
        <v>27</v>
      </c>
    </row>
    <row r="2136" spans="1:12" x14ac:dyDescent="0.3">
      <c r="A2136" t="s">
        <v>8221</v>
      </c>
      <c r="C2136" t="str">
        <f>VLOOKUP(KickStarterData!F2136,$A$1:$D$4115,1,FALSE)</f>
        <v>failed</v>
      </c>
      <c r="D2136">
        <v>3</v>
      </c>
      <c r="K2136" t="s">
        <v>8219</v>
      </c>
      <c r="L2136">
        <v>112</v>
      </c>
    </row>
    <row r="2137" spans="1:12" x14ac:dyDescent="0.3">
      <c r="A2137" t="s">
        <v>8221</v>
      </c>
      <c r="C2137" t="str">
        <f>VLOOKUP(KickStarterData!F2137,$A$1:$D$4115,1,FALSE)</f>
        <v>failed</v>
      </c>
      <c r="D2137">
        <v>22</v>
      </c>
      <c r="K2137" t="s">
        <v>8219</v>
      </c>
      <c r="L2137">
        <v>34</v>
      </c>
    </row>
    <row r="2138" spans="1:12" x14ac:dyDescent="0.3">
      <c r="A2138" t="s">
        <v>8221</v>
      </c>
      <c r="C2138" t="str">
        <f>VLOOKUP(KickStarterData!F2138,$A$1:$D$4115,1,FALSE)</f>
        <v>failed</v>
      </c>
      <c r="D2138">
        <v>4</v>
      </c>
      <c r="K2138" t="s">
        <v>8219</v>
      </c>
      <c r="L2138">
        <v>145</v>
      </c>
    </row>
    <row r="2139" spans="1:12" x14ac:dyDescent="0.3">
      <c r="A2139" t="s">
        <v>8221</v>
      </c>
      <c r="C2139" t="str">
        <f>VLOOKUP(KickStarterData!F2139,$A$1:$D$4115,1,FALSE)</f>
        <v>failed</v>
      </c>
      <c r="D2139">
        <v>534</v>
      </c>
      <c r="K2139" t="s">
        <v>8219</v>
      </c>
      <c r="L2139">
        <v>19</v>
      </c>
    </row>
    <row r="2140" spans="1:12" x14ac:dyDescent="0.3">
      <c r="A2140" t="s">
        <v>8221</v>
      </c>
      <c r="C2140" t="str">
        <f>VLOOKUP(KickStarterData!F2140,$A$1:$D$4115,1,FALSE)</f>
        <v>failed</v>
      </c>
      <c r="D2140">
        <v>12</v>
      </c>
      <c r="K2140" t="s">
        <v>8219</v>
      </c>
      <c r="L2140">
        <v>288</v>
      </c>
    </row>
    <row r="2141" spans="1:12" x14ac:dyDescent="0.3">
      <c r="A2141" t="s">
        <v>8221</v>
      </c>
      <c r="C2141" t="str">
        <f>VLOOKUP(KickStarterData!F2141,$A$1:$D$4115,1,FALSE)</f>
        <v>failed</v>
      </c>
      <c r="D2141">
        <v>56</v>
      </c>
      <c r="K2141" t="s">
        <v>8219</v>
      </c>
      <c r="L2141">
        <v>14</v>
      </c>
    </row>
    <row r="2142" spans="1:12" x14ac:dyDescent="0.3">
      <c r="A2142" t="s">
        <v>8221</v>
      </c>
      <c r="C2142" t="str">
        <f>VLOOKUP(KickStarterData!F2142,$A$1:$D$4115,1,FALSE)</f>
        <v>failed</v>
      </c>
      <c r="D2142">
        <v>11</v>
      </c>
      <c r="K2142" t="s">
        <v>8219</v>
      </c>
      <c r="L2142">
        <v>7</v>
      </c>
    </row>
    <row r="2143" spans="1:12" x14ac:dyDescent="0.3">
      <c r="A2143" t="s">
        <v>8221</v>
      </c>
      <c r="C2143" t="str">
        <f>VLOOKUP(KickStarterData!F2143,$A$1:$D$4115,1,FALSE)</f>
        <v>failed</v>
      </c>
      <c r="D2143">
        <v>0</v>
      </c>
      <c r="K2143" t="s">
        <v>8219</v>
      </c>
      <c r="L2143">
        <v>211</v>
      </c>
    </row>
    <row r="2144" spans="1:12" x14ac:dyDescent="0.3">
      <c r="A2144" t="s">
        <v>8221</v>
      </c>
      <c r="C2144" t="str">
        <f>VLOOKUP(KickStarterData!F2144,$A$1:$D$4115,1,FALSE)</f>
        <v>failed</v>
      </c>
      <c r="D2144">
        <v>12</v>
      </c>
      <c r="K2144" t="s">
        <v>8219</v>
      </c>
      <c r="L2144">
        <v>85</v>
      </c>
    </row>
    <row r="2145" spans="1:12" x14ac:dyDescent="0.3">
      <c r="A2145" t="s">
        <v>8221</v>
      </c>
      <c r="C2145" t="str">
        <f>VLOOKUP(KickStarterData!F2145,$A$1:$D$4115,1,FALSE)</f>
        <v>failed</v>
      </c>
      <c r="D2145">
        <v>5</v>
      </c>
      <c r="K2145" t="s">
        <v>8219</v>
      </c>
      <c r="L2145">
        <v>103</v>
      </c>
    </row>
    <row r="2146" spans="1:12" x14ac:dyDescent="0.3">
      <c r="A2146" t="s">
        <v>8221</v>
      </c>
      <c r="C2146" t="str">
        <f>VLOOKUP(KickStarterData!F2146,$A$1:$D$4115,1,FALSE)</f>
        <v>failed</v>
      </c>
      <c r="D2146">
        <v>24</v>
      </c>
      <c r="K2146" t="s">
        <v>8219</v>
      </c>
      <c r="L2146">
        <v>113</v>
      </c>
    </row>
    <row r="2147" spans="1:12" x14ac:dyDescent="0.3">
      <c r="A2147" t="s">
        <v>8221</v>
      </c>
      <c r="C2147" t="str">
        <f>VLOOKUP(KickStarterData!F2147,$A$1:$D$4115,1,FALSE)</f>
        <v>failed</v>
      </c>
      <c r="D2147">
        <v>89</v>
      </c>
      <c r="K2147" t="s">
        <v>8219</v>
      </c>
      <c r="L2147">
        <v>167</v>
      </c>
    </row>
    <row r="2148" spans="1:12" x14ac:dyDescent="0.3">
      <c r="A2148" t="s">
        <v>8221</v>
      </c>
      <c r="C2148" t="str">
        <f>VLOOKUP(KickStarterData!F2148,$A$1:$D$4115,1,FALSE)</f>
        <v>failed</v>
      </c>
      <c r="D2148">
        <v>1</v>
      </c>
      <c r="K2148" t="s">
        <v>8219</v>
      </c>
      <c r="L2148">
        <v>73</v>
      </c>
    </row>
    <row r="2149" spans="1:12" x14ac:dyDescent="0.3">
      <c r="A2149" t="s">
        <v>8221</v>
      </c>
      <c r="C2149" t="str">
        <f>VLOOKUP(KickStarterData!F2149,$A$1:$D$4115,1,FALSE)</f>
        <v>failed</v>
      </c>
      <c r="D2149">
        <v>55</v>
      </c>
      <c r="K2149" t="s">
        <v>8219</v>
      </c>
      <c r="L2149">
        <v>75</v>
      </c>
    </row>
    <row r="2150" spans="1:12" x14ac:dyDescent="0.3">
      <c r="A2150" t="s">
        <v>8221</v>
      </c>
      <c r="C2150" t="str">
        <f>VLOOKUP(KickStarterData!F2150,$A$1:$D$4115,1,FALSE)</f>
        <v>failed</v>
      </c>
      <c r="D2150">
        <v>2</v>
      </c>
      <c r="K2150" t="s">
        <v>8219</v>
      </c>
      <c r="L2150">
        <v>614</v>
      </c>
    </row>
    <row r="2151" spans="1:12" x14ac:dyDescent="0.3">
      <c r="A2151" t="s">
        <v>8221</v>
      </c>
      <c r="C2151" t="str">
        <f>VLOOKUP(KickStarterData!F2151,$A$1:$D$4115,1,FALSE)</f>
        <v>failed</v>
      </c>
      <c r="D2151">
        <v>0</v>
      </c>
      <c r="K2151" t="s">
        <v>8219</v>
      </c>
      <c r="L2151">
        <v>107</v>
      </c>
    </row>
    <row r="2152" spans="1:12" x14ac:dyDescent="0.3">
      <c r="A2152" t="s">
        <v>8221</v>
      </c>
      <c r="C2152" t="str">
        <f>VLOOKUP(KickStarterData!F2152,$A$1:$D$4115,1,FALSE)</f>
        <v>failed</v>
      </c>
      <c r="D2152">
        <v>4</v>
      </c>
      <c r="K2152" t="s">
        <v>8219</v>
      </c>
      <c r="L2152">
        <v>1224</v>
      </c>
    </row>
    <row r="2153" spans="1:12" x14ac:dyDescent="0.3">
      <c r="A2153" t="s">
        <v>8221</v>
      </c>
      <c r="C2153" t="str">
        <f>VLOOKUP(KickStarterData!F2153,$A$1:$D$4115,1,FALSE)</f>
        <v>failed</v>
      </c>
      <c r="D2153">
        <v>6</v>
      </c>
      <c r="K2153" t="s">
        <v>8219</v>
      </c>
      <c r="L2153">
        <v>104</v>
      </c>
    </row>
    <row r="2154" spans="1:12" x14ac:dyDescent="0.3">
      <c r="A2154" t="s">
        <v>8221</v>
      </c>
      <c r="C2154" t="str">
        <f>VLOOKUP(KickStarterData!F2154,$A$1:$D$4115,1,FALSE)</f>
        <v>failed</v>
      </c>
      <c r="D2154">
        <v>4</v>
      </c>
      <c r="K2154" t="s">
        <v>8219</v>
      </c>
      <c r="L2154">
        <v>79</v>
      </c>
    </row>
    <row r="2155" spans="1:12" x14ac:dyDescent="0.3">
      <c r="A2155" t="s">
        <v>8221</v>
      </c>
      <c r="C2155" t="str">
        <f>VLOOKUP(KickStarterData!F2155,$A$1:$D$4115,1,FALSE)</f>
        <v>failed</v>
      </c>
      <c r="D2155">
        <v>4</v>
      </c>
      <c r="K2155" t="s">
        <v>8219</v>
      </c>
      <c r="L2155">
        <v>157</v>
      </c>
    </row>
    <row r="2156" spans="1:12" x14ac:dyDescent="0.3">
      <c r="A2156" t="s">
        <v>8221</v>
      </c>
      <c r="C2156" t="str">
        <f>VLOOKUP(KickStarterData!F2156,$A$1:$D$4115,1,FALSE)</f>
        <v>failed</v>
      </c>
      <c r="D2156">
        <v>2</v>
      </c>
      <c r="K2156" t="s">
        <v>8219</v>
      </c>
      <c r="L2156">
        <v>50</v>
      </c>
    </row>
    <row r="2157" spans="1:12" x14ac:dyDescent="0.3">
      <c r="A2157" t="s">
        <v>8221</v>
      </c>
      <c r="C2157" t="str">
        <f>VLOOKUP(KickStarterData!F2157,$A$1:$D$4115,1,FALSE)</f>
        <v>failed</v>
      </c>
      <c r="D2157">
        <v>5</v>
      </c>
      <c r="K2157" t="s">
        <v>8219</v>
      </c>
      <c r="L2157">
        <v>64</v>
      </c>
    </row>
    <row r="2158" spans="1:12" x14ac:dyDescent="0.3">
      <c r="A2158" t="s">
        <v>8221</v>
      </c>
      <c r="C2158" t="str">
        <f>VLOOKUP(KickStarterData!F2158,$A$1:$D$4115,1,FALSE)</f>
        <v>failed</v>
      </c>
      <c r="D2158">
        <v>83</v>
      </c>
      <c r="K2158" t="s">
        <v>8219</v>
      </c>
      <c r="L2158">
        <v>200</v>
      </c>
    </row>
    <row r="2159" spans="1:12" x14ac:dyDescent="0.3">
      <c r="A2159" t="s">
        <v>8221</v>
      </c>
      <c r="C2159" t="str">
        <f>VLOOKUP(KickStarterData!F2159,$A$1:$D$4115,1,FALSE)</f>
        <v>failed</v>
      </c>
      <c r="D2159">
        <v>57</v>
      </c>
      <c r="K2159" t="s">
        <v>8219</v>
      </c>
      <c r="L2159">
        <v>22</v>
      </c>
    </row>
    <row r="2160" spans="1:12" x14ac:dyDescent="0.3">
      <c r="A2160" t="s">
        <v>8221</v>
      </c>
      <c r="C2160" t="str">
        <f>VLOOKUP(KickStarterData!F2160,$A$1:$D$4115,1,FALSE)</f>
        <v>failed</v>
      </c>
      <c r="D2160">
        <v>311</v>
      </c>
      <c r="K2160" t="s">
        <v>8219</v>
      </c>
      <c r="L2160">
        <v>163</v>
      </c>
    </row>
    <row r="2161" spans="1:12" x14ac:dyDescent="0.3">
      <c r="A2161" t="s">
        <v>8221</v>
      </c>
      <c r="C2161" t="str">
        <f>VLOOKUP(KickStarterData!F2161,$A$1:$D$4115,1,FALSE)</f>
        <v>failed</v>
      </c>
      <c r="D2161">
        <v>2</v>
      </c>
      <c r="K2161" t="s">
        <v>8219</v>
      </c>
      <c r="L2161">
        <v>77</v>
      </c>
    </row>
    <row r="2162" spans="1:12" x14ac:dyDescent="0.3">
      <c r="A2162" t="s">
        <v>8221</v>
      </c>
      <c r="C2162" t="str">
        <f>VLOOKUP(KickStarterData!F2162,$A$1:$D$4115,1,FALSE)</f>
        <v>failed</v>
      </c>
      <c r="D2162">
        <v>16</v>
      </c>
      <c r="K2162" t="s">
        <v>8219</v>
      </c>
      <c r="L2162">
        <v>89</v>
      </c>
    </row>
    <row r="2163" spans="1:12" x14ac:dyDescent="0.3">
      <c r="A2163" t="s">
        <v>8219</v>
      </c>
      <c r="C2163" t="str">
        <f>VLOOKUP(KickStarterData!F2163,$A$1:$D$4115,1,FALSE)</f>
        <v>successful</v>
      </c>
      <c r="D2163">
        <v>13</v>
      </c>
      <c r="K2163" t="s">
        <v>8222</v>
      </c>
      <c r="L2163">
        <v>64</v>
      </c>
    </row>
    <row r="2164" spans="1:12" x14ac:dyDescent="0.3">
      <c r="A2164" t="s">
        <v>8219</v>
      </c>
      <c r="C2164" t="str">
        <f>VLOOKUP(KickStarterData!F2164,$A$1:$D$4115,1,FALSE)</f>
        <v>successful</v>
      </c>
      <c r="D2164">
        <v>58</v>
      </c>
      <c r="K2164" t="s">
        <v>8222</v>
      </c>
      <c r="L2164">
        <v>4</v>
      </c>
    </row>
    <row r="2165" spans="1:12" x14ac:dyDescent="0.3">
      <c r="A2165" t="s">
        <v>8219</v>
      </c>
      <c r="C2165" t="str">
        <f>VLOOKUP(KickStarterData!F2165,$A$1:$D$4115,1,FALSE)</f>
        <v>successful</v>
      </c>
      <c r="D2165">
        <v>44</v>
      </c>
      <c r="K2165" t="s">
        <v>8222</v>
      </c>
      <c r="L2165">
        <v>4</v>
      </c>
    </row>
    <row r="2166" spans="1:12" x14ac:dyDescent="0.3">
      <c r="A2166" t="s">
        <v>8219</v>
      </c>
      <c r="C2166" t="str">
        <f>VLOOKUP(KickStarterData!F2166,$A$1:$D$4115,1,FALSE)</f>
        <v>successful</v>
      </c>
      <c r="D2166">
        <v>83</v>
      </c>
      <c r="K2166" t="s">
        <v>8222</v>
      </c>
      <c r="L2166">
        <v>61</v>
      </c>
    </row>
    <row r="2167" spans="1:12" x14ac:dyDescent="0.3">
      <c r="A2167" t="s">
        <v>8219</v>
      </c>
      <c r="C2167" t="str">
        <f>VLOOKUP(KickStarterData!F2167,$A$1:$D$4115,1,FALSE)</f>
        <v>successful</v>
      </c>
      <c r="D2167">
        <v>117</v>
      </c>
      <c r="K2167" t="s">
        <v>8222</v>
      </c>
      <c r="L2167">
        <v>7</v>
      </c>
    </row>
    <row r="2168" spans="1:12" x14ac:dyDescent="0.3">
      <c r="A2168" t="s">
        <v>8219</v>
      </c>
      <c r="C2168" t="str">
        <f>VLOOKUP(KickStarterData!F2168,$A$1:$D$4115,1,FALSE)</f>
        <v>successful</v>
      </c>
      <c r="D2168">
        <v>32</v>
      </c>
      <c r="K2168" t="s">
        <v>8222</v>
      </c>
      <c r="L2168">
        <v>1</v>
      </c>
    </row>
    <row r="2169" spans="1:12" x14ac:dyDescent="0.3">
      <c r="A2169" t="s">
        <v>8219</v>
      </c>
      <c r="C2169" t="str">
        <f>VLOOKUP(KickStarterData!F2169,$A$1:$D$4115,1,FALSE)</f>
        <v>successful</v>
      </c>
      <c r="D2169">
        <v>8</v>
      </c>
      <c r="K2169" t="s">
        <v>8219</v>
      </c>
      <c r="L2169">
        <v>3355</v>
      </c>
    </row>
    <row r="2170" spans="1:12" x14ac:dyDescent="0.3">
      <c r="A2170" t="s">
        <v>8219</v>
      </c>
      <c r="C2170" t="str">
        <f>VLOOKUP(KickStarterData!F2170,$A$1:$D$4115,1,FALSE)</f>
        <v>successful</v>
      </c>
      <c r="D2170">
        <v>340</v>
      </c>
      <c r="K2170" t="s">
        <v>8219</v>
      </c>
      <c r="L2170">
        <v>537</v>
      </c>
    </row>
    <row r="2171" spans="1:12" x14ac:dyDescent="0.3">
      <c r="A2171" t="s">
        <v>8219</v>
      </c>
      <c r="C2171" t="str">
        <f>VLOOKUP(KickStarterData!F2171,$A$1:$D$4115,1,FALSE)</f>
        <v>successful</v>
      </c>
      <c r="D2171">
        <v>7</v>
      </c>
      <c r="K2171" t="s">
        <v>8219</v>
      </c>
      <c r="L2171">
        <v>125</v>
      </c>
    </row>
    <row r="2172" spans="1:12" x14ac:dyDescent="0.3">
      <c r="A2172" t="s">
        <v>8219</v>
      </c>
      <c r="C2172" t="str">
        <f>VLOOKUP(KickStarterData!F2172,$A$1:$D$4115,1,FALSE)</f>
        <v>successful</v>
      </c>
      <c r="D2172">
        <v>19</v>
      </c>
      <c r="K2172" t="s">
        <v>8219</v>
      </c>
      <c r="L2172">
        <v>163</v>
      </c>
    </row>
    <row r="2173" spans="1:12" x14ac:dyDescent="0.3">
      <c r="A2173" t="s">
        <v>8219</v>
      </c>
      <c r="C2173" t="str">
        <f>VLOOKUP(KickStarterData!F2173,$A$1:$D$4115,1,FALSE)</f>
        <v>successful</v>
      </c>
      <c r="D2173">
        <v>47</v>
      </c>
      <c r="K2173" t="s">
        <v>8219</v>
      </c>
      <c r="L2173">
        <v>283</v>
      </c>
    </row>
    <row r="2174" spans="1:12" x14ac:dyDescent="0.3">
      <c r="A2174" t="s">
        <v>8219</v>
      </c>
      <c r="C2174" t="str">
        <f>VLOOKUP(KickStarterData!F2174,$A$1:$D$4115,1,FALSE)</f>
        <v>successful</v>
      </c>
      <c r="D2174">
        <v>13</v>
      </c>
      <c r="K2174" t="s">
        <v>8219</v>
      </c>
      <c r="L2174">
        <v>352</v>
      </c>
    </row>
    <row r="2175" spans="1:12" x14ac:dyDescent="0.3">
      <c r="A2175" t="s">
        <v>8219</v>
      </c>
      <c r="C2175" t="str">
        <f>VLOOKUP(KickStarterData!F2175,$A$1:$D$4115,1,FALSE)</f>
        <v>successful</v>
      </c>
      <c r="D2175">
        <v>90</v>
      </c>
      <c r="K2175" t="s">
        <v>8219</v>
      </c>
      <c r="L2175">
        <v>94</v>
      </c>
    </row>
    <row r="2176" spans="1:12" x14ac:dyDescent="0.3">
      <c r="A2176" t="s">
        <v>8219</v>
      </c>
      <c r="C2176" t="str">
        <f>VLOOKUP(KickStarterData!F2176,$A$1:$D$4115,1,FALSE)</f>
        <v>successful</v>
      </c>
      <c r="D2176">
        <v>63</v>
      </c>
      <c r="K2176" t="s">
        <v>8219</v>
      </c>
      <c r="L2176">
        <v>67</v>
      </c>
    </row>
    <row r="2177" spans="1:12" x14ac:dyDescent="0.3">
      <c r="A2177" t="s">
        <v>8219</v>
      </c>
      <c r="C2177" t="str">
        <f>VLOOKUP(KickStarterData!F2177,$A$1:$D$4115,1,FALSE)</f>
        <v>successful</v>
      </c>
      <c r="D2177">
        <v>26</v>
      </c>
      <c r="K2177" t="s">
        <v>8219</v>
      </c>
      <c r="L2177">
        <v>221</v>
      </c>
    </row>
    <row r="2178" spans="1:12" x14ac:dyDescent="0.3">
      <c r="A2178" t="s">
        <v>8219</v>
      </c>
      <c r="C2178" t="str">
        <f>VLOOKUP(KickStarterData!F2178,$A$1:$D$4115,1,FALSE)</f>
        <v>successful</v>
      </c>
      <c r="D2178">
        <v>71</v>
      </c>
      <c r="K2178" t="s">
        <v>8219</v>
      </c>
      <c r="L2178">
        <v>2165</v>
      </c>
    </row>
    <row r="2179" spans="1:12" x14ac:dyDescent="0.3">
      <c r="A2179" t="s">
        <v>8219</v>
      </c>
      <c r="C2179" t="str">
        <f>VLOOKUP(KickStarterData!F2179,$A$1:$D$4115,1,FALSE)</f>
        <v>successful</v>
      </c>
      <c r="D2179">
        <v>38</v>
      </c>
      <c r="K2179" t="s">
        <v>8219</v>
      </c>
      <c r="L2179">
        <v>179</v>
      </c>
    </row>
    <row r="2180" spans="1:12" x14ac:dyDescent="0.3">
      <c r="A2180" t="s">
        <v>8219</v>
      </c>
      <c r="C2180" t="str">
        <f>VLOOKUP(KickStarterData!F2180,$A$1:$D$4115,1,FALSE)</f>
        <v>successful</v>
      </c>
      <c r="D2180">
        <v>859</v>
      </c>
      <c r="K2180" t="s">
        <v>8219</v>
      </c>
      <c r="L2180">
        <v>123</v>
      </c>
    </row>
    <row r="2181" spans="1:12" x14ac:dyDescent="0.3">
      <c r="A2181" t="s">
        <v>8219</v>
      </c>
      <c r="C2181" t="str">
        <f>VLOOKUP(KickStarterData!F2181,$A$1:$D$4115,1,FALSE)</f>
        <v>successful</v>
      </c>
      <c r="D2181">
        <v>21</v>
      </c>
      <c r="K2181" t="s">
        <v>8219</v>
      </c>
      <c r="L2181">
        <v>1104</v>
      </c>
    </row>
    <row r="2182" spans="1:12" x14ac:dyDescent="0.3">
      <c r="A2182" t="s">
        <v>8219</v>
      </c>
      <c r="C2182" t="str">
        <f>VLOOKUP(KickStarterData!F2182,$A$1:$D$4115,1,FALSE)</f>
        <v>successful</v>
      </c>
      <c r="D2182">
        <v>78</v>
      </c>
      <c r="K2182" t="s">
        <v>8219</v>
      </c>
      <c r="L2182">
        <v>403</v>
      </c>
    </row>
    <row r="2183" spans="1:12" x14ac:dyDescent="0.3">
      <c r="A2183" t="s">
        <v>8219</v>
      </c>
      <c r="C2183" t="str">
        <f>VLOOKUP(KickStarterData!F2183,$A$1:$D$4115,1,FALSE)</f>
        <v>successful</v>
      </c>
      <c r="D2183">
        <v>53</v>
      </c>
      <c r="K2183" t="s">
        <v>8220</v>
      </c>
      <c r="L2183">
        <v>0</v>
      </c>
    </row>
    <row r="2184" spans="1:12" x14ac:dyDescent="0.3">
      <c r="A2184" t="s">
        <v>8219</v>
      </c>
      <c r="C2184" t="str">
        <f>VLOOKUP(KickStarterData!F2184,$A$1:$D$4115,1,FALSE)</f>
        <v>successful</v>
      </c>
      <c r="D2184">
        <v>356</v>
      </c>
      <c r="K2184" t="s">
        <v>8220</v>
      </c>
      <c r="L2184">
        <v>0</v>
      </c>
    </row>
    <row r="2185" spans="1:12" x14ac:dyDescent="0.3">
      <c r="A2185" t="s">
        <v>8219</v>
      </c>
      <c r="C2185" t="str">
        <f>VLOOKUP(KickStarterData!F2185,$A$1:$D$4115,1,FALSE)</f>
        <v>successful</v>
      </c>
      <c r="D2185">
        <v>279</v>
      </c>
      <c r="K2185" t="s">
        <v>8220</v>
      </c>
      <c r="L2185">
        <v>1</v>
      </c>
    </row>
    <row r="2186" spans="1:12" x14ac:dyDescent="0.3">
      <c r="A2186" t="s">
        <v>8219</v>
      </c>
      <c r="C2186" t="str">
        <f>VLOOKUP(KickStarterData!F2186,$A$1:$D$4115,1,FALSE)</f>
        <v>successful</v>
      </c>
      <c r="D2186">
        <v>266</v>
      </c>
      <c r="K2186" t="s">
        <v>8220</v>
      </c>
      <c r="L2186">
        <v>1</v>
      </c>
    </row>
    <row r="2187" spans="1:12" x14ac:dyDescent="0.3">
      <c r="A2187" t="s">
        <v>8219</v>
      </c>
      <c r="C2187" t="str">
        <f>VLOOKUP(KickStarterData!F2187,$A$1:$D$4115,1,FALSE)</f>
        <v>successful</v>
      </c>
      <c r="D2187">
        <v>623</v>
      </c>
      <c r="K2187" t="s">
        <v>8220</v>
      </c>
      <c r="L2187">
        <v>0</v>
      </c>
    </row>
    <row r="2188" spans="1:12" x14ac:dyDescent="0.3">
      <c r="A2188" t="s">
        <v>8219</v>
      </c>
      <c r="C2188" t="str">
        <f>VLOOKUP(KickStarterData!F2188,$A$1:$D$4115,1,FALSE)</f>
        <v>successful</v>
      </c>
      <c r="D2188">
        <v>392</v>
      </c>
      <c r="K2188" t="s">
        <v>8220</v>
      </c>
      <c r="L2188">
        <v>3</v>
      </c>
    </row>
    <row r="2189" spans="1:12" x14ac:dyDescent="0.3">
      <c r="A2189" t="s">
        <v>8219</v>
      </c>
      <c r="C2189" t="str">
        <f>VLOOKUP(KickStarterData!F2189,$A$1:$D$4115,1,FALSE)</f>
        <v>successful</v>
      </c>
      <c r="D2189">
        <v>3562</v>
      </c>
      <c r="K2189" t="s">
        <v>8220</v>
      </c>
      <c r="L2189">
        <v>1</v>
      </c>
    </row>
    <row r="2190" spans="1:12" x14ac:dyDescent="0.3">
      <c r="A2190" t="s">
        <v>8219</v>
      </c>
      <c r="C2190" t="str">
        <f>VLOOKUP(KickStarterData!F2190,$A$1:$D$4115,1,FALSE)</f>
        <v>successful</v>
      </c>
      <c r="D2190">
        <v>514</v>
      </c>
      <c r="K2190" t="s">
        <v>8220</v>
      </c>
      <c r="L2190">
        <v>5</v>
      </c>
    </row>
    <row r="2191" spans="1:12" x14ac:dyDescent="0.3">
      <c r="A2191" t="s">
        <v>8219</v>
      </c>
      <c r="C2191" t="str">
        <f>VLOOKUP(KickStarterData!F2191,$A$1:$D$4115,1,FALSE)</f>
        <v>successful</v>
      </c>
      <c r="D2191">
        <v>88</v>
      </c>
      <c r="K2191" t="s">
        <v>8220</v>
      </c>
      <c r="L2191">
        <v>0</v>
      </c>
    </row>
    <row r="2192" spans="1:12" x14ac:dyDescent="0.3">
      <c r="A2192" t="s">
        <v>8219</v>
      </c>
      <c r="C2192" t="str">
        <f>VLOOKUP(KickStarterData!F2192,$A$1:$D$4115,1,FALSE)</f>
        <v>successful</v>
      </c>
      <c r="D2192">
        <v>537</v>
      </c>
      <c r="K2192" t="s">
        <v>8220</v>
      </c>
      <c r="L2192">
        <v>0</v>
      </c>
    </row>
    <row r="2193" spans="1:12" x14ac:dyDescent="0.3">
      <c r="A2193" t="s">
        <v>8219</v>
      </c>
      <c r="C2193" t="str">
        <f>VLOOKUP(KickStarterData!F2193,$A$1:$D$4115,1,FALSE)</f>
        <v>successful</v>
      </c>
      <c r="D2193">
        <v>25</v>
      </c>
      <c r="K2193" t="s">
        <v>8220</v>
      </c>
      <c r="L2193">
        <v>7</v>
      </c>
    </row>
    <row r="2194" spans="1:12" x14ac:dyDescent="0.3">
      <c r="A2194" t="s">
        <v>8219</v>
      </c>
      <c r="C2194" t="str">
        <f>VLOOKUP(KickStarterData!F2194,$A$1:$D$4115,1,FALSE)</f>
        <v>successful</v>
      </c>
      <c r="D2194">
        <v>3238</v>
      </c>
      <c r="K2194" t="s">
        <v>8220</v>
      </c>
      <c r="L2194">
        <v>0</v>
      </c>
    </row>
    <row r="2195" spans="1:12" x14ac:dyDescent="0.3">
      <c r="A2195" t="s">
        <v>8219</v>
      </c>
      <c r="C2195" t="str">
        <f>VLOOKUP(KickStarterData!F2195,$A$1:$D$4115,1,FALSE)</f>
        <v>successful</v>
      </c>
      <c r="D2195">
        <v>897</v>
      </c>
      <c r="K2195" t="s">
        <v>8220</v>
      </c>
      <c r="L2195">
        <v>0</v>
      </c>
    </row>
    <row r="2196" spans="1:12" x14ac:dyDescent="0.3">
      <c r="A2196" t="s">
        <v>8219</v>
      </c>
      <c r="C2196" t="str">
        <f>VLOOKUP(KickStarterData!F2196,$A$1:$D$4115,1,FALSE)</f>
        <v>successful</v>
      </c>
      <c r="D2196">
        <v>878</v>
      </c>
      <c r="K2196" t="s">
        <v>8220</v>
      </c>
      <c r="L2196">
        <v>1</v>
      </c>
    </row>
    <row r="2197" spans="1:12" x14ac:dyDescent="0.3">
      <c r="A2197" t="s">
        <v>8219</v>
      </c>
      <c r="C2197" t="str">
        <f>VLOOKUP(KickStarterData!F2197,$A$1:$D$4115,1,FALSE)</f>
        <v>successful</v>
      </c>
      <c r="D2197">
        <v>115</v>
      </c>
      <c r="K2197" t="s">
        <v>8220</v>
      </c>
      <c r="L2197">
        <v>2</v>
      </c>
    </row>
    <row r="2198" spans="1:12" x14ac:dyDescent="0.3">
      <c r="A2198" t="s">
        <v>8219</v>
      </c>
      <c r="C2198" t="str">
        <f>VLOOKUP(KickStarterData!F2198,$A$1:$D$4115,1,FALSE)</f>
        <v>successful</v>
      </c>
      <c r="D2198">
        <v>234</v>
      </c>
      <c r="K2198" t="s">
        <v>8220</v>
      </c>
      <c r="L2198">
        <v>0</v>
      </c>
    </row>
    <row r="2199" spans="1:12" x14ac:dyDescent="0.3">
      <c r="A2199" t="s">
        <v>8219</v>
      </c>
      <c r="C2199" t="str">
        <f>VLOOKUP(KickStarterData!F2199,$A$1:$D$4115,1,FALSE)</f>
        <v>successful</v>
      </c>
      <c r="D2199">
        <v>4330</v>
      </c>
      <c r="K2199" t="s">
        <v>8220</v>
      </c>
      <c r="L2199">
        <v>0</v>
      </c>
    </row>
    <row r="2200" spans="1:12" x14ac:dyDescent="0.3">
      <c r="A2200" t="s">
        <v>8219</v>
      </c>
      <c r="C2200" t="str">
        <f>VLOOKUP(KickStarterData!F2200,$A$1:$D$4115,1,FALSE)</f>
        <v>successful</v>
      </c>
      <c r="D2200">
        <v>651</v>
      </c>
      <c r="K2200" t="s">
        <v>8220</v>
      </c>
      <c r="L2200">
        <v>0</v>
      </c>
    </row>
    <row r="2201" spans="1:12" x14ac:dyDescent="0.3">
      <c r="A2201" t="s">
        <v>8219</v>
      </c>
      <c r="C2201" t="str">
        <f>VLOOKUP(KickStarterData!F2201,$A$1:$D$4115,1,FALSE)</f>
        <v>successful</v>
      </c>
      <c r="D2201">
        <v>251</v>
      </c>
      <c r="K2201" t="s">
        <v>8220</v>
      </c>
      <c r="L2201">
        <v>3</v>
      </c>
    </row>
    <row r="2202" spans="1:12" x14ac:dyDescent="0.3">
      <c r="A2202" t="s">
        <v>8219</v>
      </c>
      <c r="C2202" t="str">
        <f>VLOOKUP(KickStarterData!F2202,$A$1:$D$4115,1,FALSE)</f>
        <v>successful</v>
      </c>
      <c r="D2202">
        <v>263</v>
      </c>
      <c r="K2202" t="s">
        <v>8220</v>
      </c>
      <c r="L2202">
        <v>1</v>
      </c>
    </row>
    <row r="2203" spans="1:12" x14ac:dyDescent="0.3">
      <c r="A2203" t="s">
        <v>8219</v>
      </c>
      <c r="C2203" t="str">
        <f>VLOOKUP(KickStarterData!F2203,$A$1:$D$4115,1,FALSE)</f>
        <v>successful</v>
      </c>
      <c r="D2203">
        <v>28</v>
      </c>
      <c r="K2203" t="s">
        <v>8220</v>
      </c>
      <c r="L2203">
        <v>0</v>
      </c>
    </row>
    <row r="2204" spans="1:12" x14ac:dyDescent="0.3">
      <c r="A2204" t="s">
        <v>8219</v>
      </c>
      <c r="C2204" t="str">
        <f>VLOOKUP(KickStarterData!F2204,$A$1:$D$4115,1,FALSE)</f>
        <v>successful</v>
      </c>
      <c r="D2204">
        <v>721</v>
      </c>
      <c r="K2204" t="s">
        <v>8220</v>
      </c>
      <c r="L2204">
        <v>2</v>
      </c>
    </row>
    <row r="2205" spans="1:12" x14ac:dyDescent="0.3">
      <c r="A2205" t="s">
        <v>8219</v>
      </c>
      <c r="C2205" t="str">
        <f>VLOOKUP(KickStarterData!F2205,$A$1:$D$4115,1,FALSE)</f>
        <v>successful</v>
      </c>
      <c r="D2205">
        <v>50</v>
      </c>
      <c r="K2205" t="s">
        <v>8220</v>
      </c>
      <c r="L2205">
        <v>0</v>
      </c>
    </row>
    <row r="2206" spans="1:12" x14ac:dyDescent="0.3">
      <c r="A2206" t="s">
        <v>8219</v>
      </c>
      <c r="C2206" t="str">
        <f>VLOOKUP(KickStarterData!F2206,$A$1:$D$4115,1,FALSE)</f>
        <v>successful</v>
      </c>
      <c r="D2206">
        <v>73</v>
      </c>
      <c r="K2206" t="s">
        <v>8220</v>
      </c>
      <c r="L2206">
        <v>0</v>
      </c>
    </row>
    <row r="2207" spans="1:12" x14ac:dyDescent="0.3">
      <c r="A2207" t="s">
        <v>8219</v>
      </c>
      <c r="C2207" t="str">
        <f>VLOOKUP(KickStarterData!F2207,$A$1:$D$4115,1,FALSE)</f>
        <v>successful</v>
      </c>
      <c r="D2207">
        <v>27</v>
      </c>
      <c r="K2207" t="s">
        <v>8220</v>
      </c>
      <c r="L2207">
        <v>0</v>
      </c>
    </row>
    <row r="2208" spans="1:12" x14ac:dyDescent="0.3">
      <c r="A2208" t="s">
        <v>8219</v>
      </c>
      <c r="C2208" t="str">
        <f>VLOOKUP(KickStarterData!F2208,$A$1:$D$4115,1,FALSE)</f>
        <v>successful</v>
      </c>
      <c r="D2208">
        <v>34</v>
      </c>
      <c r="K2208" t="s">
        <v>8220</v>
      </c>
      <c r="L2208">
        <v>27</v>
      </c>
    </row>
    <row r="2209" spans="1:12" x14ac:dyDescent="0.3">
      <c r="A2209" t="s">
        <v>8219</v>
      </c>
      <c r="C2209" t="str">
        <f>VLOOKUP(KickStarterData!F2209,$A$1:$D$4115,1,FALSE)</f>
        <v>successful</v>
      </c>
      <c r="D2209">
        <v>7</v>
      </c>
      <c r="K2209" t="s">
        <v>8220</v>
      </c>
      <c r="L2209">
        <v>14</v>
      </c>
    </row>
    <row r="2210" spans="1:12" x14ac:dyDescent="0.3">
      <c r="A2210" t="s">
        <v>8219</v>
      </c>
      <c r="C2210" t="str">
        <f>VLOOKUP(KickStarterData!F2210,$A$1:$D$4115,1,FALSE)</f>
        <v>successful</v>
      </c>
      <c r="D2210">
        <v>24</v>
      </c>
      <c r="K2210" t="s">
        <v>8220</v>
      </c>
      <c r="L2210">
        <v>2</v>
      </c>
    </row>
    <row r="2211" spans="1:12" x14ac:dyDescent="0.3">
      <c r="A2211" t="s">
        <v>8219</v>
      </c>
      <c r="C2211" t="str">
        <f>VLOOKUP(KickStarterData!F2211,$A$1:$D$4115,1,FALSE)</f>
        <v>successful</v>
      </c>
      <c r="D2211">
        <v>15</v>
      </c>
      <c r="K2211" t="s">
        <v>8220</v>
      </c>
      <c r="L2211">
        <v>0</v>
      </c>
    </row>
    <row r="2212" spans="1:12" x14ac:dyDescent="0.3">
      <c r="A2212" t="s">
        <v>8219</v>
      </c>
      <c r="C2212" t="str">
        <f>VLOOKUP(KickStarterData!F2212,$A$1:$D$4115,1,FALSE)</f>
        <v>successful</v>
      </c>
      <c r="D2212">
        <v>72</v>
      </c>
      <c r="K2212" t="s">
        <v>8220</v>
      </c>
      <c r="L2212">
        <v>4</v>
      </c>
    </row>
    <row r="2213" spans="1:12" x14ac:dyDescent="0.3">
      <c r="A2213" t="s">
        <v>8219</v>
      </c>
      <c r="C2213" t="str">
        <f>VLOOKUP(KickStarterData!F2213,$A$1:$D$4115,1,FALSE)</f>
        <v>successful</v>
      </c>
      <c r="D2213">
        <v>120</v>
      </c>
      <c r="K2213" t="s">
        <v>8220</v>
      </c>
      <c r="L2213">
        <v>0</v>
      </c>
    </row>
    <row r="2214" spans="1:12" x14ac:dyDescent="0.3">
      <c r="A2214" t="s">
        <v>8219</v>
      </c>
      <c r="C2214" t="str">
        <f>VLOOKUP(KickStarterData!F2214,$A$1:$D$4115,1,FALSE)</f>
        <v>successful</v>
      </c>
      <c r="D2214">
        <v>123</v>
      </c>
      <c r="K2214" t="s">
        <v>8220</v>
      </c>
      <c r="L2214">
        <v>6</v>
      </c>
    </row>
    <row r="2215" spans="1:12" x14ac:dyDescent="0.3">
      <c r="A2215" t="s">
        <v>8219</v>
      </c>
      <c r="C2215" t="str">
        <f>VLOOKUP(KickStarterData!F2215,$A$1:$D$4115,1,FALSE)</f>
        <v>successful</v>
      </c>
      <c r="D2215">
        <v>1</v>
      </c>
      <c r="K2215" t="s">
        <v>8220</v>
      </c>
      <c r="L2215">
        <v>1</v>
      </c>
    </row>
    <row r="2216" spans="1:12" x14ac:dyDescent="0.3">
      <c r="A2216" t="s">
        <v>8219</v>
      </c>
      <c r="C2216" t="str">
        <f>VLOOKUP(KickStarterData!F2216,$A$1:$D$4115,1,FALSE)</f>
        <v>successful</v>
      </c>
      <c r="D2216">
        <v>24</v>
      </c>
      <c r="K2216" t="s">
        <v>8220</v>
      </c>
      <c r="L2216">
        <v>1</v>
      </c>
    </row>
    <row r="2217" spans="1:12" x14ac:dyDescent="0.3">
      <c r="A2217" t="s">
        <v>8219</v>
      </c>
      <c r="C2217" t="str">
        <f>VLOOKUP(KickStarterData!F2217,$A$1:$D$4115,1,FALSE)</f>
        <v>successful</v>
      </c>
      <c r="D2217">
        <v>33</v>
      </c>
      <c r="K2217" t="s">
        <v>8220</v>
      </c>
      <c r="L2217">
        <v>0</v>
      </c>
    </row>
    <row r="2218" spans="1:12" x14ac:dyDescent="0.3">
      <c r="A2218" t="s">
        <v>8219</v>
      </c>
      <c r="C2218" t="str">
        <f>VLOOKUP(KickStarterData!F2218,$A$1:$D$4115,1,FALSE)</f>
        <v>successful</v>
      </c>
      <c r="D2218">
        <v>14</v>
      </c>
      <c r="K2218" t="s">
        <v>8220</v>
      </c>
      <c r="L2218">
        <v>4</v>
      </c>
    </row>
    <row r="2219" spans="1:12" x14ac:dyDescent="0.3">
      <c r="A2219" t="s">
        <v>8219</v>
      </c>
      <c r="C2219" t="str">
        <f>VLOOKUP(KickStarterData!F2219,$A$1:$D$4115,1,FALSE)</f>
        <v>successful</v>
      </c>
      <c r="D2219">
        <v>9</v>
      </c>
      <c r="K2219" t="s">
        <v>8220</v>
      </c>
      <c r="L2219">
        <v>0</v>
      </c>
    </row>
    <row r="2220" spans="1:12" x14ac:dyDescent="0.3">
      <c r="A2220" t="s">
        <v>8219</v>
      </c>
      <c r="C2220" t="str">
        <f>VLOOKUP(KickStarterData!F2220,$A$1:$D$4115,1,FALSE)</f>
        <v>successful</v>
      </c>
      <c r="D2220">
        <v>76</v>
      </c>
      <c r="K2220" t="s">
        <v>8220</v>
      </c>
      <c r="L2220">
        <v>0</v>
      </c>
    </row>
    <row r="2221" spans="1:12" x14ac:dyDescent="0.3">
      <c r="A2221" t="s">
        <v>8219</v>
      </c>
      <c r="C2221" t="str">
        <f>VLOOKUP(KickStarterData!F2221,$A$1:$D$4115,1,FALSE)</f>
        <v>successful</v>
      </c>
      <c r="D2221">
        <v>19</v>
      </c>
      <c r="K2221" t="s">
        <v>8220</v>
      </c>
      <c r="L2221">
        <v>0</v>
      </c>
    </row>
    <row r="2222" spans="1:12" x14ac:dyDescent="0.3">
      <c r="A2222" t="s">
        <v>8219</v>
      </c>
      <c r="C2222" t="str">
        <f>VLOOKUP(KickStarterData!F2222,$A$1:$D$4115,1,FALSE)</f>
        <v>successful</v>
      </c>
      <c r="D2222">
        <v>69</v>
      </c>
      <c r="K2222" t="s">
        <v>8220</v>
      </c>
      <c r="L2222">
        <v>3</v>
      </c>
    </row>
    <row r="2223" spans="1:12" x14ac:dyDescent="0.3">
      <c r="A2223" t="s">
        <v>8219</v>
      </c>
      <c r="C2223" t="str">
        <f>VLOOKUP(KickStarterData!F2223,$A$1:$D$4115,1,FALSE)</f>
        <v>successful</v>
      </c>
      <c r="D2223">
        <v>218</v>
      </c>
      <c r="K2223" t="s">
        <v>8220</v>
      </c>
      <c r="L2223">
        <v>7</v>
      </c>
    </row>
    <row r="2224" spans="1:12" x14ac:dyDescent="0.3">
      <c r="A2224" t="s">
        <v>8219</v>
      </c>
      <c r="C2224" t="str">
        <f>VLOOKUP(KickStarterData!F2224,$A$1:$D$4115,1,FALSE)</f>
        <v>successful</v>
      </c>
      <c r="D2224">
        <v>30</v>
      </c>
      <c r="K2224" t="s">
        <v>8220</v>
      </c>
      <c r="L2224">
        <v>2</v>
      </c>
    </row>
    <row r="2225" spans="1:12" x14ac:dyDescent="0.3">
      <c r="A2225" t="s">
        <v>8219</v>
      </c>
      <c r="C2225" t="str">
        <f>VLOOKUP(KickStarterData!F2225,$A$1:$D$4115,1,FALSE)</f>
        <v>successful</v>
      </c>
      <c r="D2225">
        <v>100</v>
      </c>
      <c r="K2225" t="s">
        <v>8220</v>
      </c>
      <c r="L2225">
        <v>3</v>
      </c>
    </row>
    <row r="2226" spans="1:12" x14ac:dyDescent="0.3">
      <c r="A2226" t="s">
        <v>8219</v>
      </c>
      <c r="C2226" t="str">
        <f>VLOOKUP(KickStarterData!F2226,$A$1:$D$4115,1,FALSE)</f>
        <v>successful</v>
      </c>
      <c r="D2226">
        <v>296</v>
      </c>
      <c r="K2226" t="s">
        <v>8220</v>
      </c>
      <c r="L2226">
        <v>8</v>
      </c>
    </row>
    <row r="2227" spans="1:12" x14ac:dyDescent="0.3">
      <c r="A2227" t="s">
        <v>8219</v>
      </c>
      <c r="C2227" t="str">
        <f>VLOOKUP(KickStarterData!F2227,$A$1:$D$4115,1,FALSE)</f>
        <v>successful</v>
      </c>
      <c r="D2227">
        <v>1204</v>
      </c>
      <c r="K2227" t="s">
        <v>8220</v>
      </c>
      <c r="L2227">
        <v>7</v>
      </c>
    </row>
    <row r="2228" spans="1:12" x14ac:dyDescent="0.3">
      <c r="A2228" t="s">
        <v>8219</v>
      </c>
      <c r="C2228" t="str">
        <f>VLOOKUP(KickStarterData!F2228,$A$1:$D$4115,1,FALSE)</f>
        <v>successful</v>
      </c>
      <c r="D2228">
        <v>321</v>
      </c>
      <c r="K2228" t="s">
        <v>8220</v>
      </c>
      <c r="L2228">
        <v>0</v>
      </c>
    </row>
    <row r="2229" spans="1:12" x14ac:dyDescent="0.3">
      <c r="A2229" t="s">
        <v>8219</v>
      </c>
      <c r="C2229" t="str">
        <f>VLOOKUP(KickStarterData!F2229,$A$1:$D$4115,1,FALSE)</f>
        <v>successful</v>
      </c>
      <c r="D2229">
        <v>301</v>
      </c>
      <c r="K2229" t="s">
        <v>8220</v>
      </c>
      <c r="L2229">
        <v>3</v>
      </c>
    </row>
    <row r="2230" spans="1:12" x14ac:dyDescent="0.3">
      <c r="A2230" t="s">
        <v>8219</v>
      </c>
      <c r="C2230" t="str">
        <f>VLOOKUP(KickStarterData!F2230,$A$1:$D$4115,1,FALSE)</f>
        <v>successful</v>
      </c>
      <c r="D2230">
        <v>144</v>
      </c>
      <c r="K2230" t="s">
        <v>8220</v>
      </c>
      <c r="L2230">
        <v>8</v>
      </c>
    </row>
    <row r="2231" spans="1:12" x14ac:dyDescent="0.3">
      <c r="A2231" t="s">
        <v>8219</v>
      </c>
      <c r="C2231" t="str">
        <f>VLOOKUP(KickStarterData!F2231,$A$1:$D$4115,1,FALSE)</f>
        <v>successful</v>
      </c>
      <c r="D2231">
        <v>539</v>
      </c>
      <c r="K2231" t="s">
        <v>8220</v>
      </c>
      <c r="L2231">
        <v>1</v>
      </c>
    </row>
    <row r="2232" spans="1:12" x14ac:dyDescent="0.3">
      <c r="A2232" t="s">
        <v>8219</v>
      </c>
      <c r="C2232" t="str">
        <f>VLOOKUP(KickStarterData!F2232,$A$1:$D$4115,1,FALSE)</f>
        <v>successful</v>
      </c>
      <c r="D2232">
        <v>498</v>
      </c>
      <c r="K2232" t="s">
        <v>8220</v>
      </c>
      <c r="L2232">
        <v>0</v>
      </c>
    </row>
    <row r="2233" spans="1:12" x14ac:dyDescent="0.3">
      <c r="A2233" t="s">
        <v>8219</v>
      </c>
      <c r="C2233" t="str">
        <f>VLOOKUP(KickStarterData!F2233,$A$1:$D$4115,1,FALSE)</f>
        <v>successful</v>
      </c>
      <c r="D2233">
        <v>1113</v>
      </c>
      <c r="K2233" t="s">
        <v>8220</v>
      </c>
      <c r="L2233">
        <v>1</v>
      </c>
    </row>
    <row r="2234" spans="1:12" x14ac:dyDescent="0.3">
      <c r="A2234" t="s">
        <v>8219</v>
      </c>
      <c r="C2234" t="str">
        <f>VLOOKUP(KickStarterData!F2234,$A$1:$D$4115,1,FALSE)</f>
        <v>successful</v>
      </c>
      <c r="D2234">
        <v>988</v>
      </c>
      <c r="K2234" t="s">
        <v>8220</v>
      </c>
      <c r="L2234">
        <v>0</v>
      </c>
    </row>
    <row r="2235" spans="1:12" x14ac:dyDescent="0.3">
      <c r="A2235" t="s">
        <v>8219</v>
      </c>
      <c r="C2235" t="str">
        <f>VLOOKUP(KickStarterData!F2235,$A$1:$D$4115,1,FALSE)</f>
        <v>successful</v>
      </c>
      <c r="D2235">
        <v>391</v>
      </c>
      <c r="K2235" t="s">
        <v>8220</v>
      </c>
      <c r="L2235">
        <v>1</v>
      </c>
    </row>
    <row r="2236" spans="1:12" x14ac:dyDescent="0.3">
      <c r="A2236" t="s">
        <v>8219</v>
      </c>
      <c r="C2236" t="str">
        <f>VLOOKUP(KickStarterData!F2236,$A$1:$D$4115,1,FALSE)</f>
        <v>successful</v>
      </c>
      <c r="D2236">
        <v>28</v>
      </c>
      <c r="K2236" t="s">
        <v>8220</v>
      </c>
      <c r="L2236">
        <v>2</v>
      </c>
    </row>
    <row r="2237" spans="1:12" x14ac:dyDescent="0.3">
      <c r="A2237" t="s">
        <v>8219</v>
      </c>
      <c r="C2237" t="str">
        <f>VLOOKUP(KickStarterData!F2237,$A$1:$D$4115,1,FALSE)</f>
        <v>successful</v>
      </c>
      <c r="D2237">
        <v>147</v>
      </c>
      <c r="K2237" t="s">
        <v>8220</v>
      </c>
      <c r="L2237">
        <v>0</v>
      </c>
    </row>
    <row r="2238" spans="1:12" x14ac:dyDescent="0.3">
      <c r="A2238" t="s">
        <v>8219</v>
      </c>
      <c r="C2238" t="str">
        <f>VLOOKUP(KickStarterData!F2238,$A$1:$D$4115,1,FALSE)</f>
        <v>successful</v>
      </c>
      <c r="D2238">
        <v>680</v>
      </c>
      <c r="K2238" t="s">
        <v>8220</v>
      </c>
      <c r="L2238">
        <v>1</v>
      </c>
    </row>
    <row r="2239" spans="1:12" x14ac:dyDescent="0.3">
      <c r="A2239" t="s">
        <v>8219</v>
      </c>
      <c r="C2239" t="str">
        <f>VLOOKUP(KickStarterData!F2239,$A$1:$D$4115,1,FALSE)</f>
        <v>successful</v>
      </c>
      <c r="D2239">
        <v>983</v>
      </c>
      <c r="K2239" t="s">
        <v>8220</v>
      </c>
      <c r="L2239">
        <v>0</v>
      </c>
    </row>
    <row r="2240" spans="1:12" x14ac:dyDescent="0.3">
      <c r="A2240" t="s">
        <v>8219</v>
      </c>
      <c r="C2240" t="str">
        <f>VLOOKUP(KickStarterData!F2240,$A$1:$D$4115,1,FALSE)</f>
        <v>successful</v>
      </c>
      <c r="D2240">
        <v>79</v>
      </c>
      <c r="K2240" t="s">
        <v>8220</v>
      </c>
      <c r="L2240">
        <v>0</v>
      </c>
    </row>
    <row r="2241" spans="1:12" x14ac:dyDescent="0.3">
      <c r="A2241" t="s">
        <v>8219</v>
      </c>
      <c r="C2241" t="str">
        <f>VLOOKUP(KickStarterData!F2241,$A$1:$D$4115,1,FALSE)</f>
        <v>successful</v>
      </c>
      <c r="D2241">
        <v>426</v>
      </c>
      <c r="K2241" t="s">
        <v>8220</v>
      </c>
      <c r="L2241">
        <v>0</v>
      </c>
    </row>
    <row r="2242" spans="1:12" x14ac:dyDescent="0.3">
      <c r="A2242" t="s">
        <v>8219</v>
      </c>
      <c r="C2242" t="str">
        <f>VLOOKUP(KickStarterData!F2242,$A$1:$D$4115,1,FALSE)</f>
        <v>successful</v>
      </c>
      <c r="D2242">
        <v>96</v>
      </c>
      <c r="K2242" t="s">
        <v>8220</v>
      </c>
      <c r="L2242">
        <v>0</v>
      </c>
    </row>
    <row r="2243" spans="1:12" x14ac:dyDescent="0.3">
      <c r="A2243" t="s">
        <v>8219</v>
      </c>
      <c r="C2243" t="str">
        <f>VLOOKUP(KickStarterData!F2243,$A$1:$D$4115,1,FALSE)</f>
        <v>successful</v>
      </c>
      <c r="D2243">
        <v>163</v>
      </c>
      <c r="K2243" t="s">
        <v>8221</v>
      </c>
      <c r="L2243">
        <v>9</v>
      </c>
    </row>
    <row r="2244" spans="1:12" x14ac:dyDescent="0.3">
      <c r="A2244" t="s">
        <v>8219</v>
      </c>
      <c r="C2244" t="str">
        <f>VLOOKUP(KickStarterData!F2244,$A$1:$D$4115,1,FALSE)</f>
        <v>successful</v>
      </c>
      <c r="D2244">
        <v>2525</v>
      </c>
      <c r="K2244" t="s">
        <v>8221</v>
      </c>
      <c r="L2244">
        <v>1</v>
      </c>
    </row>
    <row r="2245" spans="1:12" x14ac:dyDescent="0.3">
      <c r="A2245" t="s">
        <v>8219</v>
      </c>
      <c r="C2245" t="str">
        <f>VLOOKUP(KickStarterData!F2245,$A$1:$D$4115,1,FALSE)</f>
        <v>successful</v>
      </c>
      <c r="D2245">
        <v>2035</v>
      </c>
      <c r="K2245" t="s">
        <v>8221</v>
      </c>
      <c r="L2245">
        <v>12</v>
      </c>
    </row>
    <row r="2246" spans="1:12" x14ac:dyDescent="0.3">
      <c r="A2246" t="s">
        <v>8219</v>
      </c>
      <c r="C2246" t="str">
        <f>VLOOKUP(KickStarterData!F2246,$A$1:$D$4115,1,FALSE)</f>
        <v>successful</v>
      </c>
      <c r="D2246">
        <v>290</v>
      </c>
      <c r="K2246" t="s">
        <v>8221</v>
      </c>
      <c r="L2246">
        <v>0</v>
      </c>
    </row>
    <row r="2247" spans="1:12" x14ac:dyDescent="0.3">
      <c r="A2247" t="s">
        <v>8219</v>
      </c>
      <c r="C2247" t="str">
        <f>VLOOKUP(KickStarterData!F2247,$A$1:$D$4115,1,FALSE)</f>
        <v>successful</v>
      </c>
      <c r="D2247">
        <v>1980</v>
      </c>
      <c r="K2247" t="s">
        <v>8221</v>
      </c>
      <c r="L2247">
        <v>20</v>
      </c>
    </row>
    <row r="2248" spans="1:12" x14ac:dyDescent="0.3">
      <c r="A2248" t="s">
        <v>8219</v>
      </c>
      <c r="C2248" t="str">
        <f>VLOOKUP(KickStarterData!F2248,$A$1:$D$4115,1,FALSE)</f>
        <v>successful</v>
      </c>
      <c r="D2248">
        <v>57</v>
      </c>
      <c r="K2248" t="s">
        <v>8221</v>
      </c>
      <c r="L2248">
        <v>16</v>
      </c>
    </row>
    <row r="2249" spans="1:12" x14ac:dyDescent="0.3">
      <c r="A2249" t="s">
        <v>8219</v>
      </c>
      <c r="C2249" t="str">
        <f>VLOOKUP(KickStarterData!F2249,$A$1:$D$4115,1,FALSE)</f>
        <v>successful</v>
      </c>
      <c r="D2249">
        <v>380</v>
      </c>
      <c r="K2249" t="s">
        <v>8221</v>
      </c>
      <c r="L2249">
        <v>33</v>
      </c>
    </row>
    <row r="2250" spans="1:12" x14ac:dyDescent="0.3">
      <c r="A2250" t="s">
        <v>8219</v>
      </c>
      <c r="C2250" t="str">
        <f>VLOOKUP(KickStarterData!F2250,$A$1:$D$4115,1,FALSE)</f>
        <v>successful</v>
      </c>
      <c r="D2250">
        <v>128</v>
      </c>
      <c r="K2250" t="s">
        <v>8221</v>
      </c>
      <c r="L2250">
        <v>2</v>
      </c>
    </row>
    <row r="2251" spans="1:12" x14ac:dyDescent="0.3">
      <c r="A2251" t="s">
        <v>8219</v>
      </c>
      <c r="C2251" t="str">
        <f>VLOOKUP(KickStarterData!F2251,$A$1:$D$4115,1,FALSE)</f>
        <v>successful</v>
      </c>
      <c r="D2251">
        <v>180</v>
      </c>
      <c r="K2251" t="s">
        <v>8221</v>
      </c>
      <c r="L2251">
        <v>6</v>
      </c>
    </row>
    <row r="2252" spans="1:12" x14ac:dyDescent="0.3">
      <c r="A2252" t="s">
        <v>8219</v>
      </c>
      <c r="C2252" t="str">
        <f>VLOOKUP(KickStarterData!F2252,$A$1:$D$4115,1,FALSE)</f>
        <v>successful</v>
      </c>
      <c r="D2252">
        <v>571</v>
      </c>
      <c r="K2252" t="s">
        <v>8221</v>
      </c>
      <c r="L2252">
        <v>0</v>
      </c>
    </row>
    <row r="2253" spans="1:12" x14ac:dyDescent="0.3">
      <c r="A2253" t="s">
        <v>8219</v>
      </c>
      <c r="C2253" t="str">
        <f>VLOOKUP(KickStarterData!F2253,$A$1:$D$4115,1,FALSE)</f>
        <v>successful</v>
      </c>
      <c r="D2253">
        <v>480</v>
      </c>
      <c r="K2253" t="s">
        <v>8221</v>
      </c>
      <c r="L2253">
        <v>3</v>
      </c>
    </row>
    <row r="2254" spans="1:12" x14ac:dyDescent="0.3">
      <c r="A2254" t="s">
        <v>8219</v>
      </c>
      <c r="C2254" t="str">
        <f>VLOOKUP(KickStarterData!F2254,$A$1:$D$4115,1,FALSE)</f>
        <v>successful</v>
      </c>
      <c r="D2254">
        <v>249</v>
      </c>
      <c r="K2254" t="s">
        <v>8221</v>
      </c>
      <c r="L2254">
        <v>0</v>
      </c>
    </row>
    <row r="2255" spans="1:12" x14ac:dyDescent="0.3">
      <c r="A2255" t="s">
        <v>8219</v>
      </c>
      <c r="C2255" t="str">
        <f>VLOOKUP(KickStarterData!F2255,$A$1:$D$4115,1,FALSE)</f>
        <v>successful</v>
      </c>
      <c r="D2255">
        <v>84</v>
      </c>
      <c r="K2255" t="s">
        <v>8221</v>
      </c>
      <c r="L2255">
        <v>3</v>
      </c>
    </row>
    <row r="2256" spans="1:12" x14ac:dyDescent="0.3">
      <c r="A2256" t="s">
        <v>8219</v>
      </c>
      <c r="C2256" t="str">
        <f>VLOOKUP(KickStarterData!F2256,$A$1:$D$4115,1,FALSE)</f>
        <v>successful</v>
      </c>
      <c r="D2256">
        <v>197</v>
      </c>
      <c r="K2256" t="s">
        <v>8221</v>
      </c>
      <c r="L2256">
        <v>13</v>
      </c>
    </row>
    <row r="2257" spans="1:12" x14ac:dyDescent="0.3">
      <c r="A2257" t="s">
        <v>8219</v>
      </c>
      <c r="C2257" t="str">
        <f>VLOOKUP(KickStarterData!F2257,$A$1:$D$4115,1,FALSE)</f>
        <v>successful</v>
      </c>
      <c r="D2257">
        <v>271</v>
      </c>
      <c r="K2257" t="s">
        <v>8221</v>
      </c>
      <c r="L2257">
        <v>6</v>
      </c>
    </row>
    <row r="2258" spans="1:12" x14ac:dyDescent="0.3">
      <c r="A2258" t="s">
        <v>8219</v>
      </c>
      <c r="C2258" t="str">
        <f>VLOOKUP(KickStarterData!F2258,$A$1:$D$4115,1,FALSE)</f>
        <v>successful</v>
      </c>
      <c r="D2258">
        <v>50</v>
      </c>
      <c r="K2258" t="s">
        <v>8221</v>
      </c>
      <c r="L2258">
        <v>1</v>
      </c>
    </row>
    <row r="2259" spans="1:12" x14ac:dyDescent="0.3">
      <c r="A2259" t="s">
        <v>8219</v>
      </c>
      <c r="C2259" t="str">
        <f>VLOOKUP(KickStarterData!F2259,$A$1:$D$4115,1,FALSE)</f>
        <v>successful</v>
      </c>
      <c r="D2259">
        <v>169</v>
      </c>
      <c r="K2259" t="s">
        <v>8221</v>
      </c>
      <c r="L2259">
        <v>0</v>
      </c>
    </row>
    <row r="2260" spans="1:12" x14ac:dyDescent="0.3">
      <c r="A2260" t="s">
        <v>8219</v>
      </c>
      <c r="C2260" t="str">
        <f>VLOOKUP(KickStarterData!F2260,$A$1:$D$4115,1,FALSE)</f>
        <v>successful</v>
      </c>
      <c r="D2260">
        <v>205</v>
      </c>
      <c r="K2260" t="s">
        <v>8221</v>
      </c>
      <c r="L2260">
        <v>5</v>
      </c>
    </row>
    <row r="2261" spans="1:12" x14ac:dyDescent="0.3">
      <c r="A2261" t="s">
        <v>8219</v>
      </c>
      <c r="C2261" t="str">
        <f>VLOOKUP(KickStarterData!F2261,$A$1:$D$4115,1,FALSE)</f>
        <v>successful</v>
      </c>
      <c r="D2261">
        <v>206</v>
      </c>
      <c r="K2261" t="s">
        <v>8221</v>
      </c>
      <c r="L2261">
        <v>0</v>
      </c>
    </row>
    <row r="2262" spans="1:12" x14ac:dyDescent="0.3">
      <c r="A2262" t="s">
        <v>8219</v>
      </c>
      <c r="C2262" t="str">
        <f>VLOOKUP(KickStarterData!F2262,$A$1:$D$4115,1,FALSE)</f>
        <v>successful</v>
      </c>
      <c r="D2262">
        <v>84</v>
      </c>
      <c r="K2262" t="s">
        <v>8221</v>
      </c>
      <c r="L2262">
        <v>36</v>
      </c>
    </row>
    <row r="2263" spans="1:12" x14ac:dyDescent="0.3">
      <c r="A2263" t="s">
        <v>8219</v>
      </c>
      <c r="C2263" t="str">
        <f>VLOOKUP(KickStarterData!F2263,$A$1:$D$4115,1,FALSE)</f>
        <v>successful</v>
      </c>
      <c r="D2263">
        <v>210</v>
      </c>
      <c r="K2263" t="s">
        <v>8221</v>
      </c>
      <c r="L2263">
        <v>1</v>
      </c>
    </row>
    <row r="2264" spans="1:12" x14ac:dyDescent="0.3">
      <c r="A2264" t="s">
        <v>8219</v>
      </c>
      <c r="C2264" t="str">
        <f>VLOOKUP(KickStarterData!F2264,$A$1:$D$4115,1,FALSE)</f>
        <v>successful</v>
      </c>
      <c r="D2264">
        <v>181</v>
      </c>
      <c r="K2264" t="s">
        <v>8221</v>
      </c>
      <c r="L2264">
        <v>1</v>
      </c>
    </row>
    <row r="2265" spans="1:12" x14ac:dyDescent="0.3">
      <c r="A2265" t="s">
        <v>8219</v>
      </c>
      <c r="C2265" t="str">
        <f>VLOOKUP(KickStarterData!F2265,$A$1:$D$4115,1,FALSE)</f>
        <v>successful</v>
      </c>
      <c r="D2265">
        <v>60</v>
      </c>
      <c r="K2265" t="s">
        <v>8221</v>
      </c>
      <c r="L2265">
        <v>1</v>
      </c>
    </row>
    <row r="2266" spans="1:12" x14ac:dyDescent="0.3">
      <c r="A2266" t="s">
        <v>8219</v>
      </c>
      <c r="C2266" t="str">
        <f>VLOOKUP(KickStarterData!F2266,$A$1:$D$4115,1,FALSE)</f>
        <v>successful</v>
      </c>
      <c r="D2266">
        <v>445</v>
      </c>
      <c r="K2266" t="s">
        <v>8221</v>
      </c>
      <c r="L2266">
        <v>9</v>
      </c>
    </row>
    <row r="2267" spans="1:12" x14ac:dyDescent="0.3">
      <c r="A2267" t="s">
        <v>8219</v>
      </c>
      <c r="C2267" t="str">
        <f>VLOOKUP(KickStarterData!F2267,$A$1:$D$4115,1,FALSE)</f>
        <v>successful</v>
      </c>
      <c r="D2267">
        <v>17</v>
      </c>
      <c r="K2267" t="s">
        <v>8221</v>
      </c>
      <c r="L2267">
        <v>1</v>
      </c>
    </row>
    <row r="2268" spans="1:12" x14ac:dyDescent="0.3">
      <c r="A2268" t="s">
        <v>8219</v>
      </c>
      <c r="C2268" t="str">
        <f>VLOOKUP(KickStarterData!F2268,$A$1:$D$4115,1,FALSE)</f>
        <v>successful</v>
      </c>
      <c r="D2268">
        <v>194</v>
      </c>
      <c r="K2268" t="s">
        <v>8221</v>
      </c>
      <c r="L2268">
        <v>0</v>
      </c>
    </row>
    <row r="2269" spans="1:12" x14ac:dyDescent="0.3">
      <c r="A2269" t="s">
        <v>8219</v>
      </c>
      <c r="C2269" t="str">
        <f>VLOOKUP(KickStarterData!F2269,$A$1:$D$4115,1,FALSE)</f>
        <v>successful</v>
      </c>
      <c r="D2269">
        <v>404</v>
      </c>
      <c r="K2269" t="s">
        <v>8221</v>
      </c>
      <c r="L2269">
        <v>1</v>
      </c>
    </row>
    <row r="2270" spans="1:12" x14ac:dyDescent="0.3">
      <c r="A2270" t="s">
        <v>8219</v>
      </c>
      <c r="C2270" t="str">
        <f>VLOOKUP(KickStarterData!F2270,$A$1:$D$4115,1,FALSE)</f>
        <v>successful</v>
      </c>
      <c r="D2270">
        <v>194</v>
      </c>
      <c r="K2270" t="s">
        <v>8221</v>
      </c>
      <c r="L2270">
        <v>1</v>
      </c>
    </row>
    <row r="2271" spans="1:12" x14ac:dyDescent="0.3">
      <c r="A2271" t="s">
        <v>8219</v>
      </c>
      <c r="C2271" t="str">
        <f>VLOOKUP(KickStarterData!F2271,$A$1:$D$4115,1,FALSE)</f>
        <v>successful</v>
      </c>
      <c r="D2271">
        <v>902</v>
      </c>
      <c r="K2271" t="s">
        <v>8221</v>
      </c>
      <c r="L2271">
        <v>4</v>
      </c>
    </row>
    <row r="2272" spans="1:12" x14ac:dyDescent="0.3">
      <c r="A2272" t="s">
        <v>8219</v>
      </c>
      <c r="C2272" t="str">
        <f>VLOOKUP(KickStarterData!F2272,$A$1:$D$4115,1,FALSE)</f>
        <v>successful</v>
      </c>
      <c r="D2272">
        <v>1670</v>
      </c>
      <c r="K2272" t="s">
        <v>8221</v>
      </c>
      <c r="L2272">
        <v>2</v>
      </c>
    </row>
    <row r="2273" spans="1:12" x14ac:dyDescent="0.3">
      <c r="A2273" t="s">
        <v>8219</v>
      </c>
      <c r="C2273" t="str">
        <f>VLOOKUP(KickStarterData!F2273,$A$1:$D$4115,1,FALSE)</f>
        <v>successful</v>
      </c>
      <c r="D2273">
        <v>1328</v>
      </c>
      <c r="K2273" t="s">
        <v>8221</v>
      </c>
      <c r="L2273">
        <v>2</v>
      </c>
    </row>
    <row r="2274" spans="1:12" x14ac:dyDescent="0.3">
      <c r="A2274" t="s">
        <v>8219</v>
      </c>
      <c r="C2274" t="str">
        <f>VLOOKUP(KickStarterData!F2274,$A$1:$D$4115,1,FALSE)</f>
        <v>successful</v>
      </c>
      <c r="D2274">
        <v>944</v>
      </c>
      <c r="K2274" t="s">
        <v>8221</v>
      </c>
      <c r="L2274">
        <v>2</v>
      </c>
    </row>
    <row r="2275" spans="1:12" x14ac:dyDescent="0.3">
      <c r="A2275" t="s">
        <v>8219</v>
      </c>
      <c r="C2275" t="str">
        <f>VLOOKUP(KickStarterData!F2275,$A$1:$D$4115,1,FALSE)</f>
        <v>successful</v>
      </c>
      <c r="D2275">
        <v>147</v>
      </c>
      <c r="K2275" t="s">
        <v>8221</v>
      </c>
      <c r="L2275">
        <v>0</v>
      </c>
    </row>
    <row r="2276" spans="1:12" x14ac:dyDescent="0.3">
      <c r="A2276" t="s">
        <v>8219</v>
      </c>
      <c r="C2276" t="str">
        <f>VLOOKUP(KickStarterData!F2276,$A$1:$D$4115,1,FALSE)</f>
        <v>successful</v>
      </c>
      <c r="D2276">
        <v>99</v>
      </c>
      <c r="K2276" t="s">
        <v>8221</v>
      </c>
      <c r="L2276">
        <v>2</v>
      </c>
    </row>
    <row r="2277" spans="1:12" x14ac:dyDescent="0.3">
      <c r="A2277" t="s">
        <v>8219</v>
      </c>
      <c r="C2277" t="str">
        <f>VLOOKUP(KickStarterData!F2277,$A$1:$D$4115,1,FALSE)</f>
        <v>successful</v>
      </c>
      <c r="D2277">
        <v>79</v>
      </c>
      <c r="K2277" t="s">
        <v>8221</v>
      </c>
      <c r="L2277">
        <v>4</v>
      </c>
    </row>
    <row r="2278" spans="1:12" x14ac:dyDescent="0.3">
      <c r="A2278" t="s">
        <v>8219</v>
      </c>
      <c r="C2278" t="str">
        <f>VLOOKUP(KickStarterData!F2278,$A$1:$D$4115,1,FALSE)</f>
        <v>successful</v>
      </c>
      <c r="D2278">
        <v>75</v>
      </c>
      <c r="K2278" t="s">
        <v>8221</v>
      </c>
      <c r="L2278">
        <v>2</v>
      </c>
    </row>
    <row r="2279" spans="1:12" x14ac:dyDescent="0.3">
      <c r="A2279" t="s">
        <v>8219</v>
      </c>
      <c r="C2279" t="str">
        <f>VLOOKUP(KickStarterData!F2279,$A$1:$D$4115,1,FALSE)</f>
        <v>successful</v>
      </c>
      <c r="D2279">
        <v>207</v>
      </c>
      <c r="K2279" t="s">
        <v>8221</v>
      </c>
      <c r="L2279">
        <v>0</v>
      </c>
    </row>
    <row r="2280" spans="1:12" x14ac:dyDescent="0.3">
      <c r="A2280" t="s">
        <v>8219</v>
      </c>
      <c r="C2280" t="str">
        <f>VLOOKUP(KickStarterData!F2280,$A$1:$D$4115,1,FALSE)</f>
        <v>successful</v>
      </c>
      <c r="D2280">
        <v>102</v>
      </c>
      <c r="K2280" t="s">
        <v>8221</v>
      </c>
      <c r="L2280">
        <v>1</v>
      </c>
    </row>
    <row r="2281" spans="1:12" x14ac:dyDescent="0.3">
      <c r="A2281" t="s">
        <v>8219</v>
      </c>
      <c r="C2281" t="str">
        <f>VLOOKUP(KickStarterData!F2281,$A$1:$D$4115,1,FALSE)</f>
        <v>successful</v>
      </c>
      <c r="D2281">
        <v>32</v>
      </c>
      <c r="K2281" t="s">
        <v>8221</v>
      </c>
      <c r="L2281">
        <v>0</v>
      </c>
    </row>
    <row r="2282" spans="1:12" x14ac:dyDescent="0.3">
      <c r="A2282" t="s">
        <v>8219</v>
      </c>
      <c r="C2282" t="str">
        <f>VLOOKUP(KickStarterData!F2282,$A$1:$D$4115,1,FALSE)</f>
        <v>successful</v>
      </c>
      <c r="D2282">
        <v>480</v>
      </c>
      <c r="K2282" t="s">
        <v>8221</v>
      </c>
      <c r="L2282">
        <v>2</v>
      </c>
    </row>
    <row r="2283" spans="1:12" x14ac:dyDescent="0.3">
      <c r="A2283" t="s">
        <v>8219</v>
      </c>
      <c r="C2283" t="str">
        <f>VLOOKUP(KickStarterData!F2283,$A$1:$D$4115,1,FALSE)</f>
        <v>successful</v>
      </c>
      <c r="D2283">
        <v>11</v>
      </c>
      <c r="K2283" t="s">
        <v>8219</v>
      </c>
      <c r="L2283">
        <v>109</v>
      </c>
    </row>
    <row r="2284" spans="1:12" x14ac:dyDescent="0.3">
      <c r="A2284" t="s">
        <v>8219</v>
      </c>
      <c r="C2284" t="str">
        <f>VLOOKUP(KickStarterData!F2284,$A$1:$D$4115,1,FALSE)</f>
        <v>successful</v>
      </c>
      <c r="D2284">
        <v>12</v>
      </c>
      <c r="K2284" t="s">
        <v>8219</v>
      </c>
      <c r="L2284">
        <v>372</v>
      </c>
    </row>
    <row r="2285" spans="1:12" x14ac:dyDescent="0.3">
      <c r="A2285" t="s">
        <v>8219</v>
      </c>
      <c r="C2285" t="str">
        <f>VLOOKUP(KickStarterData!F2285,$A$1:$D$4115,1,FALSE)</f>
        <v>successful</v>
      </c>
      <c r="D2285">
        <v>48</v>
      </c>
      <c r="K2285" t="s">
        <v>8219</v>
      </c>
      <c r="L2285">
        <v>311</v>
      </c>
    </row>
    <row r="2286" spans="1:12" x14ac:dyDescent="0.3">
      <c r="A2286" t="s">
        <v>8219</v>
      </c>
      <c r="C2286" t="str">
        <f>VLOOKUP(KickStarterData!F2286,$A$1:$D$4115,1,FALSE)</f>
        <v>successful</v>
      </c>
      <c r="D2286">
        <v>59</v>
      </c>
      <c r="K2286" t="s">
        <v>8219</v>
      </c>
      <c r="L2286">
        <v>61</v>
      </c>
    </row>
    <row r="2287" spans="1:12" x14ac:dyDescent="0.3">
      <c r="A2287" t="s">
        <v>8219</v>
      </c>
      <c r="C2287" t="str">
        <f>VLOOKUP(KickStarterData!F2287,$A$1:$D$4115,1,FALSE)</f>
        <v>successful</v>
      </c>
      <c r="D2287">
        <v>79</v>
      </c>
      <c r="K2287" t="s">
        <v>8219</v>
      </c>
      <c r="L2287">
        <v>115</v>
      </c>
    </row>
    <row r="2288" spans="1:12" x14ac:dyDescent="0.3">
      <c r="A2288" t="s">
        <v>8219</v>
      </c>
      <c r="C2288" t="str">
        <f>VLOOKUP(KickStarterData!F2288,$A$1:$D$4115,1,FALSE)</f>
        <v>successful</v>
      </c>
      <c r="D2288">
        <v>14</v>
      </c>
      <c r="K2288" t="s">
        <v>8219</v>
      </c>
      <c r="L2288">
        <v>111</v>
      </c>
    </row>
    <row r="2289" spans="1:12" x14ac:dyDescent="0.3">
      <c r="A2289" t="s">
        <v>8219</v>
      </c>
      <c r="C2289" t="str">
        <f>VLOOKUP(KickStarterData!F2289,$A$1:$D$4115,1,FALSE)</f>
        <v>successful</v>
      </c>
      <c r="D2289">
        <v>106</v>
      </c>
      <c r="K2289" t="s">
        <v>8219</v>
      </c>
      <c r="L2289">
        <v>337</v>
      </c>
    </row>
    <row r="2290" spans="1:12" x14ac:dyDescent="0.3">
      <c r="A2290" t="s">
        <v>8219</v>
      </c>
      <c r="C2290" t="str">
        <f>VLOOKUP(KickStarterData!F2290,$A$1:$D$4115,1,FALSE)</f>
        <v>successful</v>
      </c>
      <c r="D2290">
        <v>25</v>
      </c>
      <c r="K2290" t="s">
        <v>8219</v>
      </c>
      <c r="L2290">
        <v>9</v>
      </c>
    </row>
    <row r="2291" spans="1:12" x14ac:dyDescent="0.3">
      <c r="A2291" t="s">
        <v>8219</v>
      </c>
      <c r="C2291" t="str">
        <f>VLOOKUP(KickStarterData!F2291,$A$1:$D$4115,1,FALSE)</f>
        <v>successful</v>
      </c>
      <c r="D2291">
        <v>25</v>
      </c>
      <c r="K2291" t="s">
        <v>8219</v>
      </c>
      <c r="L2291">
        <v>120</v>
      </c>
    </row>
    <row r="2292" spans="1:12" x14ac:dyDescent="0.3">
      <c r="A2292" t="s">
        <v>8219</v>
      </c>
      <c r="C2292" t="str">
        <f>VLOOKUP(KickStarterData!F2292,$A$1:$D$4115,1,FALSE)</f>
        <v>successful</v>
      </c>
      <c r="D2292">
        <v>29</v>
      </c>
      <c r="K2292" t="s">
        <v>8219</v>
      </c>
      <c r="L2292">
        <v>102</v>
      </c>
    </row>
    <row r="2293" spans="1:12" x14ac:dyDescent="0.3">
      <c r="A2293" t="s">
        <v>8219</v>
      </c>
      <c r="C2293" t="str">
        <f>VLOOKUP(KickStarterData!F2293,$A$1:$D$4115,1,FALSE)</f>
        <v>successful</v>
      </c>
      <c r="D2293">
        <v>43</v>
      </c>
      <c r="K2293" t="s">
        <v>8219</v>
      </c>
      <c r="L2293">
        <v>186</v>
      </c>
    </row>
    <row r="2294" spans="1:12" x14ac:dyDescent="0.3">
      <c r="A2294" t="s">
        <v>8219</v>
      </c>
      <c r="C2294" t="str">
        <f>VLOOKUP(KickStarterData!F2294,$A$1:$D$4115,1,FALSE)</f>
        <v>successful</v>
      </c>
      <c r="D2294">
        <v>46</v>
      </c>
      <c r="K2294" t="s">
        <v>8219</v>
      </c>
      <c r="L2294">
        <v>15</v>
      </c>
    </row>
    <row r="2295" spans="1:12" x14ac:dyDescent="0.3">
      <c r="A2295" t="s">
        <v>8219</v>
      </c>
      <c r="C2295" t="str">
        <f>VLOOKUP(KickStarterData!F2295,$A$1:$D$4115,1,FALSE)</f>
        <v>successful</v>
      </c>
      <c r="D2295">
        <v>27</v>
      </c>
      <c r="K2295" t="s">
        <v>8219</v>
      </c>
      <c r="L2295">
        <v>67</v>
      </c>
    </row>
    <row r="2296" spans="1:12" x14ac:dyDescent="0.3">
      <c r="A2296" t="s">
        <v>8219</v>
      </c>
      <c r="C2296" t="str">
        <f>VLOOKUP(KickStarterData!F2296,$A$1:$D$4115,1,FALSE)</f>
        <v>successful</v>
      </c>
      <c r="D2296">
        <v>112</v>
      </c>
      <c r="K2296" t="s">
        <v>8219</v>
      </c>
      <c r="L2296">
        <v>130</v>
      </c>
    </row>
    <row r="2297" spans="1:12" x14ac:dyDescent="0.3">
      <c r="A2297" t="s">
        <v>8219</v>
      </c>
      <c r="C2297" t="str">
        <f>VLOOKUP(KickStarterData!F2297,$A$1:$D$4115,1,FALSE)</f>
        <v>successful</v>
      </c>
      <c r="D2297">
        <v>34</v>
      </c>
      <c r="K2297" t="s">
        <v>8219</v>
      </c>
      <c r="L2297">
        <v>16</v>
      </c>
    </row>
    <row r="2298" spans="1:12" x14ac:dyDescent="0.3">
      <c r="A2298" t="s">
        <v>8219</v>
      </c>
      <c r="C2298" t="str">
        <f>VLOOKUP(KickStarterData!F2298,$A$1:$D$4115,1,FALSE)</f>
        <v>successful</v>
      </c>
      <c r="D2298">
        <v>145</v>
      </c>
      <c r="K2298" t="s">
        <v>8219</v>
      </c>
      <c r="L2298">
        <v>67</v>
      </c>
    </row>
    <row r="2299" spans="1:12" x14ac:dyDescent="0.3">
      <c r="A2299" t="s">
        <v>8219</v>
      </c>
      <c r="C2299" t="str">
        <f>VLOOKUP(KickStarterData!F2299,$A$1:$D$4115,1,FALSE)</f>
        <v>successful</v>
      </c>
      <c r="D2299">
        <v>19</v>
      </c>
      <c r="K2299" t="s">
        <v>8219</v>
      </c>
      <c r="L2299">
        <v>124</v>
      </c>
    </row>
    <row r="2300" spans="1:12" x14ac:dyDescent="0.3">
      <c r="A2300" t="s">
        <v>8219</v>
      </c>
      <c r="C2300" t="str">
        <f>VLOOKUP(KickStarterData!F2300,$A$1:$D$4115,1,FALSE)</f>
        <v>successful</v>
      </c>
      <c r="D2300">
        <v>288</v>
      </c>
      <c r="K2300" t="s">
        <v>8219</v>
      </c>
      <c r="L2300">
        <v>80</v>
      </c>
    </row>
    <row r="2301" spans="1:12" x14ac:dyDescent="0.3">
      <c r="A2301" t="s">
        <v>8219</v>
      </c>
      <c r="C2301" t="str">
        <f>VLOOKUP(KickStarterData!F2301,$A$1:$D$4115,1,FALSE)</f>
        <v>successful</v>
      </c>
      <c r="D2301">
        <v>14</v>
      </c>
      <c r="K2301" t="s">
        <v>8219</v>
      </c>
      <c r="L2301">
        <v>282</v>
      </c>
    </row>
    <row r="2302" spans="1:12" x14ac:dyDescent="0.3">
      <c r="A2302" t="s">
        <v>8219</v>
      </c>
      <c r="C2302" t="str">
        <f>VLOOKUP(KickStarterData!F2302,$A$1:$D$4115,1,FALSE)</f>
        <v>successful</v>
      </c>
      <c r="D2302">
        <v>7</v>
      </c>
      <c r="K2302" t="s">
        <v>8219</v>
      </c>
      <c r="L2302">
        <v>68</v>
      </c>
    </row>
    <row r="2303" spans="1:12" x14ac:dyDescent="0.3">
      <c r="A2303" t="s">
        <v>8219</v>
      </c>
      <c r="C2303" t="str">
        <f>VLOOKUP(KickStarterData!F2303,$A$1:$D$4115,1,FALSE)</f>
        <v>successful</v>
      </c>
      <c r="D2303">
        <v>211</v>
      </c>
      <c r="K2303" t="s">
        <v>8219</v>
      </c>
      <c r="L2303">
        <v>86</v>
      </c>
    </row>
    <row r="2304" spans="1:12" x14ac:dyDescent="0.3">
      <c r="A2304" t="s">
        <v>8219</v>
      </c>
      <c r="C2304" t="str">
        <f>VLOOKUP(KickStarterData!F2304,$A$1:$D$4115,1,FALSE)</f>
        <v>successful</v>
      </c>
      <c r="D2304">
        <v>85</v>
      </c>
      <c r="K2304" t="s">
        <v>8219</v>
      </c>
      <c r="L2304">
        <v>115</v>
      </c>
    </row>
    <row r="2305" spans="1:12" x14ac:dyDescent="0.3">
      <c r="A2305" t="s">
        <v>8219</v>
      </c>
      <c r="C2305" t="str">
        <f>VLOOKUP(KickStarterData!F2305,$A$1:$D$4115,1,FALSE)</f>
        <v>successful</v>
      </c>
      <c r="D2305">
        <v>103</v>
      </c>
      <c r="K2305" t="s">
        <v>8219</v>
      </c>
      <c r="L2305">
        <v>75</v>
      </c>
    </row>
    <row r="2306" spans="1:12" x14ac:dyDescent="0.3">
      <c r="A2306" t="s">
        <v>8219</v>
      </c>
      <c r="C2306" t="str">
        <f>VLOOKUP(KickStarterData!F2306,$A$1:$D$4115,1,FALSE)</f>
        <v>successful</v>
      </c>
      <c r="D2306">
        <v>113</v>
      </c>
      <c r="K2306" t="s">
        <v>8219</v>
      </c>
      <c r="L2306">
        <v>43</v>
      </c>
    </row>
    <row r="2307" spans="1:12" x14ac:dyDescent="0.3">
      <c r="A2307" t="s">
        <v>8219</v>
      </c>
      <c r="C2307" t="str">
        <f>VLOOKUP(KickStarterData!F2307,$A$1:$D$4115,1,FALSE)</f>
        <v>successful</v>
      </c>
      <c r="D2307">
        <v>167</v>
      </c>
      <c r="K2307" t="s">
        <v>8219</v>
      </c>
      <c r="L2307">
        <v>48</v>
      </c>
    </row>
    <row r="2308" spans="1:12" x14ac:dyDescent="0.3">
      <c r="A2308" t="s">
        <v>8219</v>
      </c>
      <c r="C2308" t="str">
        <f>VLOOKUP(KickStarterData!F2308,$A$1:$D$4115,1,FALSE)</f>
        <v>successful</v>
      </c>
      <c r="D2308">
        <v>73</v>
      </c>
      <c r="K2308" t="s">
        <v>8219</v>
      </c>
      <c r="L2308">
        <v>52</v>
      </c>
    </row>
    <row r="2309" spans="1:12" x14ac:dyDescent="0.3">
      <c r="A2309" t="s">
        <v>8219</v>
      </c>
      <c r="C2309" t="str">
        <f>VLOOKUP(KickStarterData!F2309,$A$1:$D$4115,1,FALSE)</f>
        <v>successful</v>
      </c>
      <c r="D2309">
        <v>75</v>
      </c>
      <c r="K2309" t="s">
        <v>8219</v>
      </c>
      <c r="L2309">
        <v>43</v>
      </c>
    </row>
    <row r="2310" spans="1:12" x14ac:dyDescent="0.3">
      <c r="A2310" t="s">
        <v>8219</v>
      </c>
      <c r="C2310" t="str">
        <f>VLOOKUP(KickStarterData!F2310,$A$1:$D$4115,1,FALSE)</f>
        <v>successful</v>
      </c>
      <c r="D2310">
        <v>614</v>
      </c>
      <c r="K2310" t="s">
        <v>8219</v>
      </c>
      <c r="L2310">
        <v>58</v>
      </c>
    </row>
    <row r="2311" spans="1:12" x14ac:dyDescent="0.3">
      <c r="A2311" t="s">
        <v>8219</v>
      </c>
      <c r="C2311" t="str">
        <f>VLOOKUP(KickStarterData!F2311,$A$1:$D$4115,1,FALSE)</f>
        <v>successful</v>
      </c>
      <c r="D2311">
        <v>107</v>
      </c>
      <c r="K2311" t="s">
        <v>8219</v>
      </c>
      <c r="L2311">
        <v>47</v>
      </c>
    </row>
    <row r="2312" spans="1:12" x14ac:dyDescent="0.3">
      <c r="A2312" t="s">
        <v>8219</v>
      </c>
      <c r="C2312" t="str">
        <f>VLOOKUP(KickStarterData!F2312,$A$1:$D$4115,1,FALSE)</f>
        <v>successful</v>
      </c>
      <c r="D2312">
        <v>1224</v>
      </c>
      <c r="K2312" t="s">
        <v>8219</v>
      </c>
      <c r="L2312">
        <v>36</v>
      </c>
    </row>
    <row r="2313" spans="1:12" x14ac:dyDescent="0.3">
      <c r="A2313" t="s">
        <v>8219</v>
      </c>
      <c r="C2313" t="str">
        <f>VLOOKUP(KickStarterData!F2313,$A$1:$D$4115,1,FALSE)</f>
        <v>successful</v>
      </c>
      <c r="D2313">
        <v>104</v>
      </c>
      <c r="K2313" t="s">
        <v>8219</v>
      </c>
      <c r="L2313">
        <v>17</v>
      </c>
    </row>
    <row r="2314" spans="1:12" x14ac:dyDescent="0.3">
      <c r="A2314" t="s">
        <v>8219</v>
      </c>
      <c r="C2314" t="str">
        <f>VLOOKUP(KickStarterData!F2314,$A$1:$D$4115,1,FALSE)</f>
        <v>successful</v>
      </c>
      <c r="D2314">
        <v>79</v>
      </c>
      <c r="K2314" t="s">
        <v>8219</v>
      </c>
      <c r="L2314">
        <v>104</v>
      </c>
    </row>
    <row r="2315" spans="1:12" x14ac:dyDescent="0.3">
      <c r="A2315" t="s">
        <v>8219</v>
      </c>
      <c r="C2315" t="str">
        <f>VLOOKUP(KickStarterData!F2315,$A$1:$D$4115,1,FALSE)</f>
        <v>successful</v>
      </c>
      <c r="D2315">
        <v>157</v>
      </c>
      <c r="K2315" t="s">
        <v>8219</v>
      </c>
      <c r="L2315">
        <v>47</v>
      </c>
    </row>
    <row r="2316" spans="1:12" x14ac:dyDescent="0.3">
      <c r="A2316" t="s">
        <v>8219</v>
      </c>
      <c r="C2316" t="str">
        <f>VLOOKUP(KickStarterData!F2316,$A$1:$D$4115,1,FALSE)</f>
        <v>successful</v>
      </c>
      <c r="D2316">
        <v>50</v>
      </c>
      <c r="K2316" t="s">
        <v>8219</v>
      </c>
      <c r="L2316">
        <v>38</v>
      </c>
    </row>
    <row r="2317" spans="1:12" x14ac:dyDescent="0.3">
      <c r="A2317" t="s">
        <v>8219</v>
      </c>
      <c r="C2317" t="str">
        <f>VLOOKUP(KickStarterData!F2317,$A$1:$D$4115,1,FALSE)</f>
        <v>successful</v>
      </c>
      <c r="D2317">
        <v>64</v>
      </c>
      <c r="K2317" t="s">
        <v>8219</v>
      </c>
      <c r="L2317">
        <v>81</v>
      </c>
    </row>
    <row r="2318" spans="1:12" x14ac:dyDescent="0.3">
      <c r="A2318" t="s">
        <v>8219</v>
      </c>
      <c r="C2318" t="str">
        <f>VLOOKUP(KickStarterData!F2318,$A$1:$D$4115,1,FALSE)</f>
        <v>successful</v>
      </c>
      <c r="D2318">
        <v>200</v>
      </c>
      <c r="K2318" t="s">
        <v>8219</v>
      </c>
      <c r="L2318">
        <v>55</v>
      </c>
    </row>
    <row r="2319" spans="1:12" x14ac:dyDescent="0.3">
      <c r="A2319" t="s">
        <v>8219</v>
      </c>
      <c r="C2319" t="str">
        <f>VLOOKUP(KickStarterData!F2319,$A$1:$D$4115,1,FALSE)</f>
        <v>successful</v>
      </c>
      <c r="D2319">
        <v>22</v>
      </c>
      <c r="K2319" t="s">
        <v>8219</v>
      </c>
      <c r="L2319">
        <v>41</v>
      </c>
    </row>
    <row r="2320" spans="1:12" x14ac:dyDescent="0.3">
      <c r="A2320" t="s">
        <v>8219</v>
      </c>
      <c r="C2320" t="str">
        <f>VLOOKUP(KickStarterData!F2320,$A$1:$D$4115,1,FALSE)</f>
        <v>successful</v>
      </c>
      <c r="D2320">
        <v>163</v>
      </c>
      <c r="K2320" t="s">
        <v>8219</v>
      </c>
      <c r="L2320">
        <v>79</v>
      </c>
    </row>
    <row r="2321" spans="1:12" x14ac:dyDescent="0.3">
      <c r="A2321" t="s">
        <v>8219</v>
      </c>
      <c r="C2321" t="str">
        <f>VLOOKUP(KickStarterData!F2321,$A$1:$D$4115,1,FALSE)</f>
        <v>successful</v>
      </c>
      <c r="D2321">
        <v>77</v>
      </c>
      <c r="K2321" t="s">
        <v>8219</v>
      </c>
      <c r="L2321">
        <v>16</v>
      </c>
    </row>
    <row r="2322" spans="1:12" x14ac:dyDescent="0.3">
      <c r="A2322" t="s">
        <v>8219</v>
      </c>
      <c r="C2322" t="str">
        <f>VLOOKUP(KickStarterData!F2322,$A$1:$D$4115,1,FALSE)</f>
        <v>successful</v>
      </c>
      <c r="D2322">
        <v>89</v>
      </c>
      <c r="K2322" t="s">
        <v>8219</v>
      </c>
      <c r="L2322">
        <v>8</v>
      </c>
    </row>
    <row r="2323" spans="1:12" x14ac:dyDescent="0.3">
      <c r="A2323" t="s">
        <v>8222</v>
      </c>
      <c r="C2323" t="str">
        <f>VLOOKUP(KickStarterData!F2323,$A$1:$D$4115,1,FALSE)</f>
        <v>live</v>
      </c>
      <c r="D2323">
        <v>64</v>
      </c>
      <c r="K2323" t="s">
        <v>8219</v>
      </c>
      <c r="L2323">
        <v>95</v>
      </c>
    </row>
    <row r="2324" spans="1:12" x14ac:dyDescent="0.3">
      <c r="A2324" t="s">
        <v>8222</v>
      </c>
      <c r="C2324" t="str">
        <f>VLOOKUP(KickStarterData!F2324,$A$1:$D$4115,1,FALSE)</f>
        <v>live</v>
      </c>
      <c r="D2324">
        <v>4</v>
      </c>
      <c r="K2324" t="s">
        <v>8219</v>
      </c>
      <c r="L2324">
        <v>25</v>
      </c>
    </row>
    <row r="2325" spans="1:12" x14ac:dyDescent="0.3">
      <c r="A2325" t="s">
        <v>8222</v>
      </c>
      <c r="C2325" t="str">
        <f>VLOOKUP(KickStarterData!F2325,$A$1:$D$4115,1,FALSE)</f>
        <v>live</v>
      </c>
      <c r="D2325">
        <v>4</v>
      </c>
      <c r="K2325" t="s">
        <v>8219</v>
      </c>
      <c r="L2325">
        <v>19</v>
      </c>
    </row>
    <row r="2326" spans="1:12" x14ac:dyDescent="0.3">
      <c r="A2326" t="s">
        <v>8222</v>
      </c>
      <c r="C2326" t="str">
        <f>VLOOKUP(KickStarterData!F2326,$A$1:$D$4115,1,FALSE)</f>
        <v>live</v>
      </c>
      <c r="D2326">
        <v>61</v>
      </c>
      <c r="K2326" t="s">
        <v>8219</v>
      </c>
      <c r="L2326">
        <v>90</v>
      </c>
    </row>
    <row r="2327" spans="1:12" x14ac:dyDescent="0.3">
      <c r="A2327" t="s">
        <v>8222</v>
      </c>
      <c r="C2327" t="str">
        <f>VLOOKUP(KickStarterData!F2327,$A$1:$D$4115,1,FALSE)</f>
        <v>live</v>
      </c>
      <c r="D2327">
        <v>7</v>
      </c>
      <c r="K2327" t="s">
        <v>8219</v>
      </c>
      <c r="L2327">
        <v>41</v>
      </c>
    </row>
    <row r="2328" spans="1:12" x14ac:dyDescent="0.3">
      <c r="A2328" t="s">
        <v>8222</v>
      </c>
      <c r="C2328" t="str">
        <f>VLOOKUP(KickStarterData!F2328,$A$1:$D$4115,1,FALSE)</f>
        <v>live</v>
      </c>
      <c r="D2328">
        <v>1</v>
      </c>
      <c r="K2328" t="s">
        <v>8219</v>
      </c>
      <c r="L2328">
        <v>30</v>
      </c>
    </row>
    <row r="2329" spans="1:12" x14ac:dyDescent="0.3">
      <c r="A2329" t="s">
        <v>8219</v>
      </c>
      <c r="C2329" t="str">
        <f>VLOOKUP(KickStarterData!F2329,$A$1:$D$4115,1,FALSE)</f>
        <v>successful</v>
      </c>
      <c r="D2329">
        <v>3355</v>
      </c>
      <c r="K2329" t="s">
        <v>8219</v>
      </c>
      <c r="L2329">
        <v>38</v>
      </c>
    </row>
    <row r="2330" spans="1:12" x14ac:dyDescent="0.3">
      <c r="A2330" t="s">
        <v>8219</v>
      </c>
      <c r="C2330" t="str">
        <f>VLOOKUP(KickStarterData!F2330,$A$1:$D$4115,1,FALSE)</f>
        <v>successful</v>
      </c>
      <c r="D2330">
        <v>537</v>
      </c>
      <c r="K2330" t="s">
        <v>8219</v>
      </c>
      <c r="L2330">
        <v>65</v>
      </c>
    </row>
    <row r="2331" spans="1:12" x14ac:dyDescent="0.3">
      <c r="A2331" t="s">
        <v>8219</v>
      </c>
      <c r="C2331" t="str">
        <f>VLOOKUP(KickStarterData!F2331,$A$1:$D$4115,1,FALSE)</f>
        <v>successful</v>
      </c>
      <c r="D2331">
        <v>125</v>
      </c>
      <c r="K2331" t="s">
        <v>8219</v>
      </c>
      <c r="L2331">
        <v>75</v>
      </c>
    </row>
    <row r="2332" spans="1:12" x14ac:dyDescent="0.3">
      <c r="A2332" t="s">
        <v>8219</v>
      </c>
      <c r="C2332" t="str">
        <f>VLOOKUP(KickStarterData!F2332,$A$1:$D$4115,1,FALSE)</f>
        <v>successful</v>
      </c>
      <c r="D2332">
        <v>163</v>
      </c>
      <c r="K2332" t="s">
        <v>8219</v>
      </c>
      <c r="L2332">
        <v>16</v>
      </c>
    </row>
    <row r="2333" spans="1:12" x14ac:dyDescent="0.3">
      <c r="A2333" t="s">
        <v>8219</v>
      </c>
      <c r="C2333" t="str">
        <f>VLOOKUP(KickStarterData!F2333,$A$1:$D$4115,1,FALSE)</f>
        <v>successful</v>
      </c>
      <c r="D2333">
        <v>283</v>
      </c>
      <c r="K2333" t="s">
        <v>8219</v>
      </c>
      <c r="L2333">
        <v>10</v>
      </c>
    </row>
    <row r="2334" spans="1:12" x14ac:dyDescent="0.3">
      <c r="A2334" t="s">
        <v>8219</v>
      </c>
      <c r="C2334" t="str">
        <f>VLOOKUP(KickStarterData!F2334,$A$1:$D$4115,1,FALSE)</f>
        <v>successful</v>
      </c>
      <c r="D2334">
        <v>352</v>
      </c>
      <c r="K2334" t="s">
        <v>8219</v>
      </c>
      <c r="L2334">
        <v>27</v>
      </c>
    </row>
    <row r="2335" spans="1:12" x14ac:dyDescent="0.3">
      <c r="A2335" t="s">
        <v>8219</v>
      </c>
      <c r="C2335" t="str">
        <f>VLOOKUP(KickStarterData!F2335,$A$1:$D$4115,1,FALSE)</f>
        <v>successful</v>
      </c>
      <c r="D2335">
        <v>94</v>
      </c>
      <c r="K2335" t="s">
        <v>8219</v>
      </c>
      <c r="L2335">
        <v>259</v>
      </c>
    </row>
    <row r="2336" spans="1:12" x14ac:dyDescent="0.3">
      <c r="A2336" t="s">
        <v>8219</v>
      </c>
      <c r="C2336" t="str">
        <f>VLOOKUP(KickStarterData!F2336,$A$1:$D$4115,1,FALSE)</f>
        <v>successful</v>
      </c>
      <c r="D2336">
        <v>67</v>
      </c>
      <c r="K2336" t="s">
        <v>8219</v>
      </c>
      <c r="L2336">
        <v>39</v>
      </c>
    </row>
    <row r="2337" spans="1:12" x14ac:dyDescent="0.3">
      <c r="A2337" t="s">
        <v>8219</v>
      </c>
      <c r="C2337" t="str">
        <f>VLOOKUP(KickStarterData!F2337,$A$1:$D$4115,1,FALSE)</f>
        <v>successful</v>
      </c>
      <c r="D2337">
        <v>221</v>
      </c>
      <c r="K2337" t="s">
        <v>8219</v>
      </c>
      <c r="L2337">
        <v>42</v>
      </c>
    </row>
    <row r="2338" spans="1:12" x14ac:dyDescent="0.3">
      <c r="A2338" t="s">
        <v>8219</v>
      </c>
      <c r="C2338" t="str">
        <f>VLOOKUP(KickStarterData!F2338,$A$1:$D$4115,1,FALSE)</f>
        <v>successful</v>
      </c>
      <c r="D2338">
        <v>2165</v>
      </c>
      <c r="K2338" t="s">
        <v>8219</v>
      </c>
      <c r="L2338">
        <v>10</v>
      </c>
    </row>
    <row r="2339" spans="1:12" x14ac:dyDescent="0.3">
      <c r="A2339" t="s">
        <v>8219</v>
      </c>
      <c r="C2339" t="str">
        <f>VLOOKUP(KickStarterData!F2339,$A$1:$D$4115,1,FALSE)</f>
        <v>successful</v>
      </c>
      <c r="D2339">
        <v>179</v>
      </c>
      <c r="K2339" t="s">
        <v>8219</v>
      </c>
      <c r="L2339">
        <v>56</v>
      </c>
    </row>
    <row r="2340" spans="1:12" x14ac:dyDescent="0.3">
      <c r="A2340" t="s">
        <v>8219</v>
      </c>
      <c r="C2340" t="str">
        <f>VLOOKUP(KickStarterData!F2340,$A$1:$D$4115,1,FALSE)</f>
        <v>successful</v>
      </c>
      <c r="D2340">
        <v>123</v>
      </c>
      <c r="K2340" t="s">
        <v>8219</v>
      </c>
      <c r="L2340">
        <v>20</v>
      </c>
    </row>
    <row r="2341" spans="1:12" x14ac:dyDescent="0.3">
      <c r="A2341" t="s">
        <v>8219</v>
      </c>
      <c r="C2341" t="str">
        <f>VLOOKUP(KickStarterData!F2341,$A$1:$D$4115,1,FALSE)</f>
        <v>successful</v>
      </c>
      <c r="D2341">
        <v>1104</v>
      </c>
      <c r="K2341" t="s">
        <v>8219</v>
      </c>
      <c r="L2341">
        <v>170</v>
      </c>
    </row>
    <row r="2342" spans="1:12" x14ac:dyDescent="0.3">
      <c r="A2342" t="s">
        <v>8219</v>
      </c>
      <c r="C2342" t="str">
        <f>VLOOKUP(KickStarterData!F2342,$A$1:$D$4115,1,FALSE)</f>
        <v>successful</v>
      </c>
      <c r="D2342">
        <v>403</v>
      </c>
      <c r="K2342" t="s">
        <v>8219</v>
      </c>
      <c r="L2342">
        <v>29</v>
      </c>
    </row>
    <row r="2343" spans="1:12" x14ac:dyDescent="0.3">
      <c r="A2343" t="s">
        <v>8220</v>
      </c>
      <c r="C2343" t="str">
        <f>VLOOKUP(KickStarterData!F2343,$A$1:$D$4115,1,FALSE)</f>
        <v>canceled</v>
      </c>
      <c r="D2343">
        <v>0</v>
      </c>
      <c r="K2343" t="s">
        <v>8221</v>
      </c>
      <c r="L2343">
        <v>7</v>
      </c>
    </row>
    <row r="2344" spans="1:12" x14ac:dyDescent="0.3">
      <c r="A2344" t="s">
        <v>8220</v>
      </c>
      <c r="C2344" t="str">
        <f>VLOOKUP(KickStarterData!F2344,$A$1:$D$4115,1,FALSE)</f>
        <v>canceled</v>
      </c>
      <c r="D2344">
        <v>0</v>
      </c>
      <c r="K2344" t="s">
        <v>8221</v>
      </c>
      <c r="L2344">
        <v>5</v>
      </c>
    </row>
    <row r="2345" spans="1:12" x14ac:dyDescent="0.3">
      <c r="A2345" t="s">
        <v>8220</v>
      </c>
      <c r="C2345" t="str">
        <f>VLOOKUP(KickStarterData!F2345,$A$1:$D$4115,1,FALSE)</f>
        <v>canceled</v>
      </c>
      <c r="D2345">
        <v>1</v>
      </c>
      <c r="K2345" t="s">
        <v>8221</v>
      </c>
      <c r="L2345">
        <v>0</v>
      </c>
    </row>
    <row r="2346" spans="1:12" x14ac:dyDescent="0.3">
      <c r="A2346" t="s">
        <v>8220</v>
      </c>
      <c r="C2346" t="str">
        <f>VLOOKUP(KickStarterData!F2346,$A$1:$D$4115,1,FALSE)</f>
        <v>canceled</v>
      </c>
      <c r="D2346">
        <v>1</v>
      </c>
      <c r="K2346" t="s">
        <v>8221</v>
      </c>
      <c r="L2346">
        <v>0</v>
      </c>
    </row>
    <row r="2347" spans="1:12" x14ac:dyDescent="0.3">
      <c r="A2347" t="s">
        <v>8220</v>
      </c>
      <c r="C2347" t="str">
        <f>VLOOKUP(KickStarterData!F2347,$A$1:$D$4115,1,FALSE)</f>
        <v>canceled</v>
      </c>
      <c r="D2347">
        <v>0</v>
      </c>
      <c r="K2347" t="s">
        <v>8221</v>
      </c>
      <c r="L2347">
        <v>0</v>
      </c>
    </row>
    <row r="2348" spans="1:12" x14ac:dyDescent="0.3">
      <c r="A2348" t="s">
        <v>8220</v>
      </c>
      <c r="C2348" t="str">
        <f>VLOOKUP(KickStarterData!F2348,$A$1:$D$4115,1,FALSE)</f>
        <v>canceled</v>
      </c>
      <c r="D2348">
        <v>3</v>
      </c>
      <c r="K2348" t="s">
        <v>8221</v>
      </c>
      <c r="L2348">
        <v>2</v>
      </c>
    </row>
    <row r="2349" spans="1:12" x14ac:dyDescent="0.3">
      <c r="A2349" t="s">
        <v>8220</v>
      </c>
      <c r="C2349" t="str">
        <f>VLOOKUP(KickStarterData!F2349,$A$1:$D$4115,1,FALSE)</f>
        <v>canceled</v>
      </c>
      <c r="D2349">
        <v>1</v>
      </c>
      <c r="K2349" t="s">
        <v>8221</v>
      </c>
      <c r="L2349">
        <v>0</v>
      </c>
    </row>
    <row r="2350" spans="1:12" x14ac:dyDescent="0.3">
      <c r="A2350" t="s">
        <v>8220</v>
      </c>
      <c r="C2350" t="str">
        <f>VLOOKUP(KickStarterData!F2350,$A$1:$D$4115,1,FALSE)</f>
        <v>canceled</v>
      </c>
      <c r="D2350">
        <v>5</v>
      </c>
      <c r="K2350" t="s">
        <v>8221</v>
      </c>
      <c r="L2350">
        <v>0</v>
      </c>
    </row>
    <row r="2351" spans="1:12" x14ac:dyDescent="0.3">
      <c r="A2351" t="s">
        <v>8220</v>
      </c>
      <c r="C2351" t="str">
        <f>VLOOKUP(KickStarterData!F2351,$A$1:$D$4115,1,FALSE)</f>
        <v>canceled</v>
      </c>
      <c r="D2351">
        <v>0</v>
      </c>
      <c r="K2351" t="s">
        <v>8221</v>
      </c>
      <c r="L2351">
        <v>28</v>
      </c>
    </row>
    <row r="2352" spans="1:12" x14ac:dyDescent="0.3">
      <c r="A2352" t="s">
        <v>8220</v>
      </c>
      <c r="C2352" t="str">
        <f>VLOOKUP(KickStarterData!F2352,$A$1:$D$4115,1,FALSE)</f>
        <v>canceled</v>
      </c>
      <c r="D2352">
        <v>0</v>
      </c>
      <c r="K2352" t="s">
        <v>8221</v>
      </c>
      <c r="L2352">
        <v>2</v>
      </c>
    </row>
    <row r="2353" spans="1:12" x14ac:dyDescent="0.3">
      <c r="A2353" t="s">
        <v>8220</v>
      </c>
      <c r="C2353" t="str">
        <f>VLOOKUP(KickStarterData!F2353,$A$1:$D$4115,1,FALSE)</f>
        <v>canceled</v>
      </c>
      <c r="D2353">
        <v>7</v>
      </c>
      <c r="K2353" t="s">
        <v>8221</v>
      </c>
      <c r="L2353">
        <v>0</v>
      </c>
    </row>
    <row r="2354" spans="1:12" x14ac:dyDescent="0.3">
      <c r="A2354" t="s">
        <v>8220</v>
      </c>
      <c r="C2354" t="str">
        <f>VLOOKUP(KickStarterData!F2354,$A$1:$D$4115,1,FALSE)</f>
        <v>canceled</v>
      </c>
      <c r="D2354">
        <v>0</v>
      </c>
      <c r="K2354" t="s">
        <v>8221</v>
      </c>
      <c r="L2354">
        <v>0</v>
      </c>
    </row>
    <row r="2355" spans="1:12" x14ac:dyDescent="0.3">
      <c r="A2355" t="s">
        <v>8220</v>
      </c>
      <c r="C2355" t="str">
        <f>VLOOKUP(KickStarterData!F2355,$A$1:$D$4115,1,FALSE)</f>
        <v>canceled</v>
      </c>
      <c r="D2355">
        <v>0</v>
      </c>
      <c r="K2355" t="s">
        <v>8221</v>
      </c>
      <c r="L2355">
        <v>0</v>
      </c>
    </row>
    <row r="2356" spans="1:12" x14ac:dyDescent="0.3">
      <c r="A2356" t="s">
        <v>8220</v>
      </c>
      <c r="C2356" t="str">
        <f>VLOOKUP(KickStarterData!F2356,$A$1:$D$4115,1,FALSE)</f>
        <v>canceled</v>
      </c>
      <c r="D2356">
        <v>1</v>
      </c>
      <c r="K2356" t="s">
        <v>8221</v>
      </c>
      <c r="L2356">
        <v>4</v>
      </c>
    </row>
    <row r="2357" spans="1:12" x14ac:dyDescent="0.3">
      <c r="A2357" t="s">
        <v>8220</v>
      </c>
      <c r="C2357" t="str">
        <f>VLOOKUP(KickStarterData!F2357,$A$1:$D$4115,1,FALSE)</f>
        <v>canceled</v>
      </c>
      <c r="D2357">
        <v>2</v>
      </c>
      <c r="K2357" t="s">
        <v>8221</v>
      </c>
      <c r="L2357">
        <v>12</v>
      </c>
    </row>
    <row r="2358" spans="1:12" x14ac:dyDescent="0.3">
      <c r="A2358" t="s">
        <v>8220</v>
      </c>
      <c r="C2358" t="str">
        <f>VLOOKUP(KickStarterData!F2358,$A$1:$D$4115,1,FALSE)</f>
        <v>canceled</v>
      </c>
      <c r="D2358">
        <v>0</v>
      </c>
      <c r="K2358" t="s">
        <v>8221</v>
      </c>
      <c r="L2358">
        <v>0</v>
      </c>
    </row>
    <row r="2359" spans="1:12" x14ac:dyDescent="0.3">
      <c r="A2359" t="s">
        <v>8220</v>
      </c>
      <c r="C2359" t="str">
        <f>VLOOKUP(KickStarterData!F2359,$A$1:$D$4115,1,FALSE)</f>
        <v>canceled</v>
      </c>
      <c r="D2359">
        <v>0</v>
      </c>
      <c r="K2359" t="s">
        <v>8221</v>
      </c>
      <c r="L2359">
        <v>33</v>
      </c>
    </row>
    <row r="2360" spans="1:12" x14ac:dyDescent="0.3">
      <c r="A2360" t="s">
        <v>8220</v>
      </c>
      <c r="C2360" t="str">
        <f>VLOOKUP(KickStarterData!F2360,$A$1:$D$4115,1,FALSE)</f>
        <v>canceled</v>
      </c>
      <c r="D2360">
        <v>0</v>
      </c>
      <c r="K2360" t="s">
        <v>8221</v>
      </c>
      <c r="L2360">
        <v>0</v>
      </c>
    </row>
    <row r="2361" spans="1:12" x14ac:dyDescent="0.3">
      <c r="A2361" t="s">
        <v>8220</v>
      </c>
      <c r="C2361" t="str">
        <f>VLOOKUP(KickStarterData!F2361,$A$1:$D$4115,1,FALSE)</f>
        <v>canceled</v>
      </c>
      <c r="D2361">
        <v>3</v>
      </c>
      <c r="K2361" t="s">
        <v>8221</v>
      </c>
      <c r="L2361">
        <v>4</v>
      </c>
    </row>
    <row r="2362" spans="1:12" x14ac:dyDescent="0.3">
      <c r="A2362" t="s">
        <v>8220</v>
      </c>
      <c r="C2362" t="str">
        <f>VLOOKUP(KickStarterData!F2362,$A$1:$D$4115,1,FALSE)</f>
        <v>canceled</v>
      </c>
      <c r="D2362">
        <v>1</v>
      </c>
      <c r="K2362" t="s">
        <v>8221</v>
      </c>
      <c r="L2362">
        <v>0</v>
      </c>
    </row>
    <row r="2363" spans="1:12" x14ac:dyDescent="0.3">
      <c r="A2363" t="s">
        <v>8220</v>
      </c>
      <c r="C2363" t="str">
        <f>VLOOKUP(KickStarterData!F2363,$A$1:$D$4115,1,FALSE)</f>
        <v>canceled</v>
      </c>
      <c r="D2363">
        <v>0</v>
      </c>
      <c r="K2363" t="s">
        <v>8219</v>
      </c>
      <c r="L2363">
        <v>132</v>
      </c>
    </row>
    <row r="2364" spans="1:12" x14ac:dyDescent="0.3">
      <c r="A2364" t="s">
        <v>8220</v>
      </c>
      <c r="C2364" t="str">
        <f>VLOOKUP(KickStarterData!F2364,$A$1:$D$4115,1,FALSE)</f>
        <v>canceled</v>
      </c>
      <c r="D2364">
        <v>2</v>
      </c>
      <c r="K2364" t="s">
        <v>8219</v>
      </c>
      <c r="L2364">
        <v>27</v>
      </c>
    </row>
    <row r="2365" spans="1:12" x14ac:dyDescent="0.3">
      <c r="A2365" t="s">
        <v>8220</v>
      </c>
      <c r="C2365" t="str">
        <f>VLOOKUP(KickStarterData!F2365,$A$1:$D$4115,1,FALSE)</f>
        <v>canceled</v>
      </c>
      <c r="D2365">
        <v>0</v>
      </c>
      <c r="K2365" t="s">
        <v>8219</v>
      </c>
      <c r="L2365">
        <v>26</v>
      </c>
    </row>
    <row r="2366" spans="1:12" x14ac:dyDescent="0.3">
      <c r="A2366" t="s">
        <v>8220</v>
      </c>
      <c r="C2366" t="str">
        <f>VLOOKUP(KickStarterData!F2366,$A$1:$D$4115,1,FALSE)</f>
        <v>canceled</v>
      </c>
      <c r="D2366">
        <v>0</v>
      </c>
      <c r="K2366" t="s">
        <v>8219</v>
      </c>
      <c r="L2366">
        <v>43</v>
      </c>
    </row>
    <row r="2367" spans="1:12" x14ac:dyDescent="0.3">
      <c r="A2367" t="s">
        <v>8220</v>
      </c>
      <c r="C2367" t="str">
        <f>VLOOKUP(KickStarterData!F2367,$A$1:$D$4115,1,FALSE)</f>
        <v>canceled</v>
      </c>
      <c r="D2367">
        <v>0</v>
      </c>
      <c r="K2367" t="s">
        <v>8219</v>
      </c>
      <c r="L2367">
        <v>80</v>
      </c>
    </row>
    <row r="2368" spans="1:12" x14ac:dyDescent="0.3">
      <c r="A2368" t="s">
        <v>8220</v>
      </c>
      <c r="C2368" t="str">
        <f>VLOOKUP(KickStarterData!F2368,$A$1:$D$4115,1,FALSE)</f>
        <v>canceled</v>
      </c>
      <c r="D2368">
        <v>27</v>
      </c>
      <c r="K2368" t="s">
        <v>8219</v>
      </c>
      <c r="L2368">
        <v>33</v>
      </c>
    </row>
    <row r="2369" spans="1:12" x14ac:dyDescent="0.3">
      <c r="A2369" t="s">
        <v>8220</v>
      </c>
      <c r="C2369" t="str">
        <f>VLOOKUP(KickStarterData!F2369,$A$1:$D$4115,1,FALSE)</f>
        <v>canceled</v>
      </c>
      <c r="D2369">
        <v>14</v>
      </c>
      <c r="K2369" t="s">
        <v>8219</v>
      </c>
      <c r="L2369">
        <v>71</v>
      </c>
    </row>
    <row r="2370" spans="1:12" x14ac:dyDescent="0.3">
      <c r="A2370" t="s">
        <v>8220</v>
      </c>
      <c r="C2370" t="str">
        <f>VLOOKUP(KickStarterData!F2370,$A$1:$D$4115,1,FALSE)</f>
        <v>canceled</v>
      </c>
      <c r="D2370">
        <v>2</v>
      </c>
      <c r="K2370" t="s">
        <v>8219</v>
      </c>
      <c r="L2370">
        <v>81</v>
      </c>
    </row>
    <row r="2371" spans="1:12" x14ac:dyDescent="0.3">
      <c r="A2371" t="s">
        <v>8220</v>
      </c>
      <c r="C2371" t="str">
        <f>VLOOKUP(KickStarterData!F2371,$A$1:$D$4115,1,FALSE)</f>
        <v>canceled</v>
      </c>
      <c r="D2371">
        <v>0</v>
      </c>
      <c r="K2371" t="s">
        <v>8219</v>
      </c>
      <c r="L2371">
        <v>76</v>
      </c>
    </row>
    <row r="2372" spans="1:12" x14ac:dyDescent="0.3">
      <c r="A2372" t="s">
        <v>8220</v>
      </c>
      <c r="C2372" t="str">
        <f>VLOOKUP(KickStarterData!F2372,$A$1:$D$4115,1,FALSE)</f>
        <v>canceled</v>
      </c>
      <c r="D2372">
        <v>4</v>
      </c>
      <c r="K2372" t="s">
        <v>8219</v>
      </c>
      <c r="L2372">
        <v>48</v>
      </c>
    </row>
    <row r="2373" spans="1:12" x14ac:dyDescent="0.3">
      <c r="A2373" t="s">
        <v>8220</v>
      </c>
      <c r="C2373" t="str">
        <f>VLOOKUP(KickStarterData!F2373,$A$1:$D$4115,1,FALSE)</f>
        <v>canceled</v>
      </c>
      <c r="D2373">
        <v>0</v>
      </c>
      <c r="K2373" t="s">
        <v>8219</v>
      </c>
      <c r="L2373">
        <v>61</v>
      </c>
    </row>
    <row r="2374" spans="1:12" x14ac:dyDescent="0.3">
      <c r="A2374" t="s">
        <v>8220</v>
      </c>
      <c r="C2374" t="str">
        <f>VLOOKUP(KickStarterData!F2374,$A$1:$D$4115,1,FALSE)</f>
        <v>canceled</v>
      </c>
      <c r="D2374">
        <v>6</v>
      </c>
      <c r="K2374" t="s">
        <v>8219</v>
      </c>
      <c r="L2374">
        <v>60</v>
      </c>
    </row>
    <row r="2375" spans="1:12" x14ac:dyDescent="0.3">
      <c r="A2375" t="s">
        <v>8220</v>
      </c>
      <c r="C2375" t="str">
        <f>VLOOKUP(KickStarterData!F2375,$A$1:$D$4115,1,FALSE)</f>
        <v>canceled</v>
      </c>
      <c r="D2375">
        <v>1</v>
      </c>
      <c r="K2375" t="s">
        <v>8219</v>
      </c>
      <c r="L2375">
        <v>136</v>
      </c>
    </row>
    <row r="2376" spans="1:12" x14ac:dyDescent="0.3">
      <c r="A2376" t="s">
        <v>8220</v>
      </c>
      <c r="C2376" t="str">
        <f>VLOOKUP(KickStarterData!F2376,$A$1:$D$4115,1,FALSE)</f>
        <v>canceled</v>
      </c>
      <c r="D2376">
        <v>1</v>
      </c>
      <c r="K2376" t="s">
        <v>8219</v>
      </c>
      <c r="L2376">
        <v>14</v>
      </c>
    </row>
    <row r="2377" spans="1:12" x14ac:dyDescent="0.3">
      <c r="A2377" t="s">
        <v>8220</v>
      </c>
      <c r="C2377" t="str">
        <f>VLOOKUP(KickStarterData!F2377,$A$1:$D$4115,1,FALSE)</f>
        <v>canceled</v>
      </c>
      <c r="D2377">
        <v>0</v>
      </c>
      <c r="K2377" t="s">
        <v>8219</v>
      </c>
      <c r="L2377">
        <v>78</v>
      </c>
    </row>
    <row r="2378" spans="1:12" x14ac:dyDescent="0.3">
      <c r="A2378" t="s">
        <v>8220</v>
      </c>
      <c r="C2378" t="str">
        <f>VLOOKUP(KickStarterData!F2378,$A$1:$D$4115,1,FALSE)</f>
        <v>canceled</v>
      </c>
      <c r="D2378">
        <v>4</v>
      </c>
      <c r="K2378" t="s">
        <v>8219</v>
      </c>
      <c r="L2378">
        <v>4</v>
      </c>
    </row>
    <row r="2379" spans="1:12" x14ac:dyDescent="0.3">
      <c r="A2379" t="s">
        <v>8220</v>
      </c>
      <c r="C2379" t="str">
        <f>VLOOKUP(KickStarterData!F2379,$A$1:$D$4115,1,FALSE)</f>
        <v>canceled</v>
      </c>
      <c r="D2379">
        <v>0</v>
      </c>
      <c r="K2379" t="s">
        <v>8219</v>
      </c>
      <c r="L2379">
        <v>11</v>
      </c>
    </row>
    <row r="2380" spans="1:12" x14ac:dyDescent="0.3">
      <c r="A2380" t="s">
        <v>8220</v>
      </c>
      <c r="C2380" t="str">
        <f>VLOOKUP(KickStarterData!F2380,$A$1:$D$4115,1,FALSE)</f>
        <v>canceled</v>
      </c>
      <c r="D2380">
        <v>0</v>
      </c>
      <c r="K2380" t="s">
        <v>8219</v>
      </c>
      <c r="L2380">
        <v>185</v>
      </c>
    </row>
    <row r="2381" spans="1:12" x14ac:dyDescent="0.3">
      <c r="A2381" t="s">
        <v>8220</v>
      </c>
      <c r="C2381" t="str">
        <f>VLOOKUP(KickStarterData!F2381,$A$1:$D$4115,1,FALSE)</f>
        <v>canceled</v>
      </c>
      <c r="D2381">
        <v>0</v>
      </c>
      <c r="K2381" t="s">
        <v>8219</v>
      </c>
      <c r="L2381">
        <v>59</v>
      </c>
    </row>
    <row r="2382" spans="1:12" x14ac:dyDescent="0.3">
      <c r="A2382" t="s">
        <v>8220</v>
      </c>
      <c r="C2382" t="str">
        <f>VLOOKUP(KickStarterData!F2382,$A$1:$D$4115,1,FALSE)</f>
        <v>canceled</v>
      </c>
      <c r="D2382">
        <v>3</v>
      </c>
      <c r="K2382" t="s">
        <v>8219</v>
      </c>
      <c r="L2382">
        <v>27</v>
      </c>
    </row>
    <row r="2383" spans="1:12" x14ac:dyDescent="0.3">
      <c r="A2383" t="s">
        <v>8220</v>
      </c>
      <c r="C2383" t="str">
        <f>VLOOKUP(KickStarterData!F2383,$A$1:$D$4115,1,FALSE)</f>
        <v>canceled</v>
      </c>
      <c r="D2383">
        <v>7</v>
      </c>
      <c r="K2383" t="s">
        <v>8219</v>
      </c>
      <c r="L2383">
        <v>63</v>
      </c>
    </row>
    <row r="2384" spans="1:12" x14ac:dyDescent="0.3">
      <c r="A2384" t="s">
        <v>8220</v>
      </c>
      <c r="C2384" t="str">
        <f>VLOOKUP(KickStarterData!F2384,$A$1:$D$4115,1,FALSE)</f>
        <v>canceled</v>
      </c>
      <c r="D2384">
        <v>2</v>
      </c>
      <c r="K2384" t="s">
        <v>8219</v>
      </c>
      <c r="L2384">
        <v>13</v>
      </c>
    </row>
    <row r="2385" spans="1:12" x14ac:dyDescent="0.3">
      <c r="A2385" t="s">
        <v>8220</v>
      </c>
      <c r="C2385" t="str">
        <f>VLOOKUP(KickStarterData!F2385,$A$1:$D$4115,1,FALSE)</f>
        <v>canceled</v>
      </c>
      <c r="D2385">
        <v>3</v>
      </c>
      <c r="K2385" t="s">
        <v>8219</v>
      </c>
      <c r="L2385">
        <v>13</v>
      </c>
    </row>
    <row r="2386" spans="1:12" x14ac:dyDescent="0.3">
      <c r="A2386" t="s">
        <v>8220</v>
      </c>
      <c r="C2386" t="str">
        <f>VLOOKUP(KickStarterData!F2386,$A$1:$D$4115,1,FALSE)</f>
        <v>canceled</v>
      </c>
      <c r="D2386">
        <v>8</v>
      </c>
      <c r="K2386" t="s">
        <v>8219</v>
      </c>
      <c r="L2386">
        <v>57</v>
      </c>
    </row>
    <row r="2387" spans="1:12" x14ac:dyDescent="0.3">
      <c r="A2387" t="s">
        <v>8220</v>
      </c>
      <c r="C2387" t="str">
        <f>VLOOKUP(KickStarterData!F2387,$A$1:$D$4115,1,FALSE)</f>
        <v>canceled</v>
      </c>
      <c r="D2387">
        <v>7</v>
      </c>
      <c r="K2387" t="s">
        <v>8219</v>
      </c>
      <c r="L2387">
        <v>61</v>
      </c>
    </row>
    <row r="2388" spans="1:12" x14ac:dyDescent="0.3">
      <c r="A2388" t="s">
        <v>8220</v>
      </c>
      <c r="C2388" t="str">
        <f>VLOOKUP(KickStarterData!F2388,$A$1:$D$4115,1,FALSE)</f>
        <v>canceled</v>
      </c>
      <c r="D2388">
        <v>0</v>
      </c>
      <c r="K2388" t="s">
        <v>8219</v>
      </c>
      <c r="L2388">
        <v>65</v>
      </c>
    </row>
    <row r="2389" spans="1:12" x14ac:dyDescent="0.3">
      <c r="A2389" t="s">
        <v>8220</v>
      </c>
      <c r="C2389" t="str">
        <f>VLOOKUP(KickStarterData!F2389,$A$1:$D$4115,1,FALSE)</f>
        <v>canceled</v>
      </c>
      <c r="D2389">
        <v>3</v>
      </c>
      <c r="K2389" t="s">
        <v>8219</v>
      </c>
      <c r="L2389">
        <v>134</v>
      </c>
    </row>
    <row r="2390" spans="1:12" x14ac:dyDescent="0.3">
      <c r="A2390" t="s">
        <v>8220</v>
      </c>
      <c r="C2390" t="str">
        <f>VLOOKUP(KickStarterData!F2390,$A$1:$D$4115,1,FALSE)</f>
        <v>canceled</v>
      </c>
      <c r="D2390">
        <v>8</v>
      </c>
      <c r="K2390" t="s">
        <v>8219</v>
      </c>
      <c r="L2390">
        <v>37</v>
      </c>
    </row>
    <row r="2391" spans="1:12" x14ac:dyDescent="0.3">
      <c r="A2391" t="s">
        <v>8220</v>
      </c>
      <c r="C2391" t="str">
        <f>VLOOKUP(KickStarterData!F2391,$A$1:$D$4115,1,FALSE)</f>
        <v>canceled</v>
      </c>
      <c r="D2391">
        <v>1</v>
      </c>
      <c r="K2391" t="s">
        <v>8219</v>
      </c>
      <c r="L2391">
        <v>37</v>
      </c>
    </row>
    <row r="2392" spans="1:12" x14ac:dyDescent="0.3">
      <c r="A2392" t="s">
        <v>8220</v>
      </c>
      <c r="C2392" t="str">
        <f>VLOOKUP(KickStarterData!F2392,$A$1:$D$4115,1,FALSE)</f>
        <v>canceled</v>
      </c>
      <c r="D2392">
        <v>0</v>
      </c>
      <c r="K2392" t="s">
        <v>8219</v>
      </c>
      <c r="L2392">
        <v>150</v>
      </c>
    </row>
    <row r="2393" spans="1:12" x14ac:dyDescent="0.3">
      <c r="A2393" t="s">
        <v>8220</v>
      </c>
      <c r="C2393" t="str">
        <f>VLOOKUP(KickStarterData!F2393,$A$1:$D$4115,1,FALSE)</f>
        <v>canceled</v>
      </c>
      <c r="D2393">
        <v>1</v>
      </c>
      <c r="K2393" t="s">
        <v>8219</v>
      </c>
      <c r="L2393">
        <v>56</v>
      </c>
    </row>
    <row r="2394" spans="1:12" x14ac:dyDescent="0.3">
      <c r="A2394" t="s">
        <v>8220</v>
      </c>
      <c r="C2394" t="str">
        <f>VLOOKUP(KickStarterData!F2394,$A$1:$D$4115,1,FALSE)</f>
        <v>canceled</v>
      </c>
      <c r="D2394">
        <v>0</v>
      </c>
      <c r="K2394" t="s">
        <v>8219</v>
      </c>
      <c r="L2394">
        <v>18</v>
      </c>
    </row>
    <row r="2395" spans="1:12" x14ac:dyDescent="0.3">
      <c r="A2395" t="s">
        <v>8220</v>
      </c>
      <c r="C2395" t="str">
        <f>VLOOKUP(KickStarterData!F2395,$A$1:$D$4115,1,FALSE)</f>
        <v>canceled</v>
      </c>
      <c r="D2395">
        <v>1</v>
      </c>
      <c r="K2395" t="s">
        <v>8219</v>
      </c>
      <c r="L2395">
        <v>60</v>
      </c>
    </row>
    <row r="2396" spans="1:12" x14ac:dyDescent="0.3">
      <c r="A2396" t="s">
        <v>8220</v>
      </c>
      <c r="C2396" t="str">
        <f>VLOOKUP(KickStarterData!F2396,$A$1:$D$4115,1,FALSE)</f>
        <v>canceled</v>
      </c>
      <c r="D2396">
        <v>2</v>
      </c>
      <c r="K2396" t="s">
        <v>8219</v>
      </c>
      <c r="L2396">
        <v>67</v>
      </c>
    </row>
    <row r="2397" spans="1:12" x14ac:dyDescent="0.3">
      <c r="A2397" t="s">
        <v>8220</v>
      </c>
      <c r="C2397" t="str">
        <f>VLOOKUP(KickStarterData!F2397,$A$1:$D$4115,1,FALSE)</f>
        <v>canceled</v>
      </c>
      <c r="D2397">
        <v>0</v>
      </c>
      <c r="K2397" t="s">
        <v>8219</v>
      </c>
      <c r="L2397">
        <v>35</v>
      </c>
    </row>
    <row r="2398" spans="1:12" x14ac:dyDescent="0.3">
      <c r="A2398" t="s">
        <v>8220</v>
      </c>
      <c r="C2398" t="str">
        <f>VLOOKUP(KickStarterData!F2398,$A$1:$D$4115,1,FALSE)</f>
        <v>canceled</v>
      </c>
      <c r="D2398">
        <v>1</v>
      </c>
      <c r="K2398" t="s">
        <v>8219</v>
      </c>
      <c r="L2398">
        <v>34</v>
      </c>
    </row>
    <row r="2399" spans="1:12" x14ac:dyDescent="0.3">
      <c r="A2399" t="s">
        <v>8220</v>
      </c>
      <c r="C2399" t="str">
        <f>VLOOKUP(KickStarterData!F2399,$A$1:$D$4115,1,FALSE)</f>
        <v>canceled</v>
      </c>
      <c r="D2399">
        <v>0</v>
      </c>
      <c r="K2399" t="s">
        <v>8219</v>
      </c>
      <c r="L2399">
        <v>36</v>
      </c>
    </row>
    <row r="2400" spans="1:12" x14ac:dyDescent="0.3">
      <c r="A2400" t="s">
        <v>8220</v>
      </c>
      <c r="C2400" t="str">
        <f>VLOOKUP(KickStarterData!F2400,$A$1:$D$4115,1,FALSE)</f>
        <v>canceled</v>
      </c>
      <c r="D2400">
        <v>0</v>
      </c>
      <c r="K2400" t="s">
        <v>8219</v>
      </c>
      <c r="L2400">
        <v>18</v>
      </c>
    </row>
    <row r="2401" spans="1:12" x14ac:dyDescent="0.3">
      <c r="A2401" t="s">
        <v>8220</v>
      </c>
      <c r="C2401" t="str">
        <f>VLOOKUP(KickStarterData!F2401,$A$1:$D$4115,1,FALSE)</f>
        <v>canceled</v>
      </c>
      <c r="D2401">
        <v>0</v>
      </c>
      <c r="K2401" t="s">
        <v>8219</v>
      </c>
      <c r="L2401">
        <v>25</v>
      </c>
    </row>
    <row r="2402" spans="1:12" x14ac:dyDescent="0.3">
      <c r="A2402" t="s">
        <v>8220</v>
      </c>
      <c r="C2402" t="str">
        <f>VLOOKUP(KickStarterData!F2402,$A$1:$D$4115,1,FALSE)</f>
        <v>canceled</v>
      </c>
      <c r="D2402">
        <v>0</v>
      </c>
      <c r="K2402" t="s">
        <v>8219</v>
      </c>
      <c r="L2402">
        <v>21</v>
      </c>
    </row>
    <row r="2403" spans="1:12" x14ac:dyDescent="0.3">
      <c r="A2403" t="s">
        <v>8221</v>
      </c>
      <c r="C2403" t="str">
        <f>VLOOKUP(KickStarterData!F2403,$A$1:$D$4115,1,FALSE)</f>
        <v>failed</v>
      </c>
      <c r="D2403">
        <v>9</v>
      </c>
      <c r="K2403" t="s">
        <v>8220</v>
      </c>
      <c r="L2403">
        <v>0</v>
      </c>
    </row>
    <row r="2404" spans="1:12" x14ac:dyDescent="0.3">
      <c r="A2404" t="s">
        <v>8221</v>
      </c>
      <c r="C2404" t="str">
        <f>VLOOKUP(KickStarterData!F2404,$A$1:$D$4115,1,FALSE)</f>
        <v>failed</v>
      </c>
      <c r="D2404">
        <v>1</v>
      </c>
      <c r="K2404" t="s">
        <v>8220</v>
      </c>
      <c r="L2404">
        <v>3</v>
      </c>
    </row>
    <row r="2405" spans="1:12" x14ac:dyDescent="0.3">
      <c r="A2405" t="s">
        <v>8221</v>
      </c>
      <c r="C2405" t="str">
        <f>VLOOKUP(KickStarterData!F2405,$A$1:$D$4115,1,FALSE)</f>
        <v>failed</v>
      </c>
      <c r="D2405">
        <v>12</v>
      </c>
      <c r="K2405" t="s">
        <v>8220</v>
      </c>
      <c r="L2405">
        <v>0</v>
      </c>
    </row>
    <row r="2406" spans="1:12" x14ac:dyDescent="0.3">
      <c r="A2406" t="s">
        <v>8221</v>
      </c>
      <c r="C2406" t="str">
        <f>VLOOKUP(KickStarterData!F2406,$A$1:$D$4115,1,FALSE)</f>
        <v>failed</v>
      </c>
      <c r="D2406">
        <v>0</v>
      </c>
      <c r="K2406" t="s">
        <v>8220</v>
      </c>
      <c r="L2406">
        <v>0</v>
      </c>
    </row>
    <row r="2407" spans="1:12" x14ac:dyDescent="0.3">
      <c r="A2407" t="s">
        <v>8221</v>
      </c>
      <c r="C2407" t="str">
        <f>VLOOKUP(KickStarterData!F2407,$A$1:$D$4115,1,FALSE)</f>
        <v>failed</v>
      </c>
      <c r="D2407">
        <v>20</v>
      </c>
      <c r="K2407" t="s">
        <v>8220</v>
      </c>
      <c r="L2407">
        <v>1</v>
      </c>
    </row>
    <row r="2408" spans="1:12" x14ac:dyDescent="0.3">
      <c r="A2408" t="s">
        <v>8221</v>
      </c>
      <c r="C2408" t="str">
        <f>VLOOKUP(KickStarterData!F2408,$A$1:$D$4115,1,FALSE)</f>
        <v>failed</v>
      </c>
      <c r="D2408">
        <v>16</v>
      </c>
      <c r="K2408" t="s">
        <v>8220</v>
      </c>
      <c r="L2408">
        <v>0</v>
      </c>
    </row>
    <row r="2409" spans="1:12" x14ac:dyDescent="0.3">
      <c r="A2409" t="s">
        <v>8221</v>
      </c>
      <c r="C2409" t="str">
        <f>VLOOKUP(KickStarterData!F2409,$A$1:$D$4115,1,FALSE)</f>
        <v>failed</v>
      </c>
      <c r="D2409">
        <v>33</v>
      </c>
      <c r="K2409" t="s">
        <v>8220</v>
      </c>
      <c r="L2409">
        <v>2</v>
      </c>
    </row>
    <row r="2410" spans="1:12" x14ac:dyDescent="0.3">
      <c r="A2410" t="s">
        <v>8221</v>
      </c>
      <c r="C2410" t="str">
        <f>VLOOKUP(KickStarterData!F2410,$A$1:$D$4115,1,FALSE)</f>
        <v>failed</v>
      </c>
      <c r="D2410">
        <v>2</v>
      </c>
      <c r="K2410" t="s">
        <v>8220</v>
      </c>
      <c r="L2410">
        <v>1</v>
      </c>
    </row>
    <row r="2411" spans="1:12" x14ac:dyDescent="0.3">
      <c r="A2411" t="s">
        <v>8221</v>
      </c>
      <c r="C2411" t="str">
        <f>VLOOKUP(KickStarterData!F2411,$A$1:$D$4115,1,FALSE)</f>
        <v>failed</v>
      </c>
      <c r="D2411">
        <v>6</v>
      </c>
      <c r="K2411" t="s">
        <v>8220</v>
      </c>
      <c r="L2411">
        <v>2</v>
      </c>
    </row>
    <row r="2412" spans="1:12" x14ac:dyDescent="0.3">
      <c r="A2412" t="s">
        <v>8221</v>
      </c>
      <c r="C2412" t="str">
        <f>VLOOKUP(KickStarterData!F2412,$A$1:$D$4115,1,FALSE)</f>
        <v>failed</v>
      </c>
      <c r="D2412">
        <v>0</v>
      </c>
      <c r="K2412" t="s">
        <v>8220</v>
      </c>
      <c r="L2412">
        <v>2</v>
      </c>
    </row>
    <row r="2413" spans="1:12" x14ac:dyDescent="0.3">
      <c r="A2413" t="s">
        <v>8221</v>
      </c>
      <c r="C2413" t="str">
        <f>VLOOKUP(KickStarterData!F2413,$A$1:$D$4115,1,FALSE)</f>
        <v>failed</v>
      </c>
      <c r="D2413">
        <v>3</v>
      </c>
      <c r="K2413" t="s">
        <v>8220</v>
      </c>
      <c r="L2413">
        <v>4</v>
      </c>
    </row>
    <row r="2414" spans="1:12" x14ac:dyDescent="0.3">
      <c r="A2414" t="s">
        <v>8221</v>
      </c>
      <c r="C2414" t="str">
        <f>VLOOKUP(KickStarterData!F2414,$A$1:$D$4115,1,FALSE)</f>
        <v>failed</v>
      </c>
      <c r="D2414">
        <v>0</v>
      </c>
      <c r="K2414" t="s">
        <v>8220</v>
      </c>
      <c r="L2414">
        <v>0</v>
      </c>
    </row>
    <row r="2415" spans="1:12" x14ac:dyDescent="0.3">
      <c r="A2415" t="s">
        <v>8221</v>
      </c>
      <c r="C2415" t="str">
        <f>VLOOKUP(KickStarterData!F2415,$A$1:$D$4115,1,FALSE)</f>
        <v>failed</v>
      </c>
      <c r="D2415">
        <v>3</v>
      </c>
      <c r="K2415" t="s">
        <v>8220</v>
      </c>
      <c r="L2415">
        <v>0</v>
      </c>
    </row>
    <row r="2416" spans="1:12" x14ac:dyDescent="0.3">
      <c r="A2416" t="s">
        <v>8221</v>
      </c>
      <c r="C2416" t="str">
        <f>VLOOKUP(KickStarterData!F2416,$A$1:$D$4115,1,FALSE)</f>
        <v>failed</v>
      </c>
      <c r="D2416">
        <v>13</v>
      </c>
      <c r="K2416" t="s">
        <v>8220</v>
      </c>
      <c r="L2416">
        <v>0</v>
      </c>
    </row>
    <row r="2417" spans="1:12" x14ac:dyDescent="0.3">
      <c r="A2417" t="s">
        <v>8221</v>
      </c>
      <c r="C2417" t="str">
        <f>VLOOKUP(KickStarterData!F2417,$A$1:$D$4115,1,FALSE)</f>
        <v>failed</v>
      </c>
      <c r="D2417">
        <v>6</v>
      </c>
      <c r="K2417" t="s">
        <v>8220</v>
      </c>
      <c r="L2417">
        <v>0</v>
      </c>
    </row>
    <row r="2418" spans="1:12" x14ac:dyDescent="0.3">
      <c r="A2418" t="s">
        <v>8221</v>
      </c>
      <c r="C2418" t="str">
        <f>VLOOKUP(KickStarterData!F2418,$A$1:$D$4115,1,FALSE)</f>
        <v>failed</v>
      </c>
      <c r="D2418">
        <v>1</v>
      </c>
      <c r="K2418" t="s">
        <v>8220</v>
      </c>
      <c r="L2418">
        <v>0</v>
      </c>
    </row>
    <row r="2419" spans="1:12" x14ac:dyDescent="0.3">
      <c r="A2419" t="s">
        <v>8221</v>
      </c>
      <c r="C2419" t="str">
        <f>VLOOKUP(KickStarterData!F2419,$A$1:$D$4115,1,FALSE)</f>
        <v>failed</v>
      </c>
      <c r="D2419">
        <v>0</v>
      </c>
      <c r="K2419" t="s">
        <v>8220</v>
      </c>
      <c r="L2419">
        <v>0</v>
      </c>
    </row>
    <row r="2420" spans="1:12" x14ac:dyDescent="0.3">
      <c r="A2420" t="s">
        <v>8221</v>
      </c>
      <c r="C2420" t="str">
        <f>VLOOKUP(KickStarterData!F2420,$A$1:$D$4115,1,FALSE)</f>
        <v>failed</v>
      </c>
      <c r="D2420">
        <v>5</v>
      </c>
      <c r="K2420" t="s">
        <v>8220</v>
      </c>
      <c r="L2420">
        <v>0</v>
      </c>
    </row>
    <row r="2421" spans="1:12" x14ac:dyDescent="0.3">
      <c r="A2421" t="s">
        <v>8221</v>
      </c>
      <c r="C2421" t="str">
        <f>VLOOKUP(KickStarterData!F2421,$A$1:$D$4115,1,FALSE)</f>
        <v>failed</v>
      </c>
      <c r="D2421">
        <v>0</v>
      </c>
      <c r="K2421" t="s">
        <v>8220</v>
      </c>
      <c r="L2421">
        <v>12</v>
      </c>
    </row>
    <row r="2422" spans="1:12" x14ac:dyDescent="0.3">
      <c r="A2422" t="s">
        <v>8221</v>
      </c>
      <c r="C2422" t="str">
        <f>VLOOKUP(KickStarterData!F2422,$A$1:$D$4115,1,FALSE)</f>
        <v>failed</v>
      </c>
      <c r="D2422">
        <v>36</v>
      </c>
      <c r="K2422" t="s">
        <v>8220</v>
      </c>
      <c r="L2422">
        <v>2</v>
      </c>
    </row>
    <row r="2423" spans="1:12" x14ac:dyDescent="0.3">
      <c r="A2423" t="s">
        <v>8221</v>
      </c>
      <c r="C2423" t="str">
        <f>VLOOKUP(KickStarterData!F2423,$A$1:$D$4115,1,FALSE)</f>
        <v>failed</v>
      </c>
      <c r="D2423">
        <v>1</v>
      </c>
      <c r="K2423" t="s">
        <v>8221</v>
      </c>
      <c r="L2423">
        <v>11</v>
      </c>
    </row>
    <row r="2424" spans="1:12" x14ac:dyDescent="0.3">
      <c r="A2424" t="s">
        <v>8221</v>
      </c>
      <c r="C2424" t="str">
        <f>VLOOKUP(KickStarterData!F2424,$A$1:$D$4115,1,FALSE)</f>
        <v>failed</v>
      </c>
      <c r="D2424">
        <v>1</v>
      </c>
      <c r="K2424" t="s">
        <v>8221</v>
      </c>
      <c r="L2424">
        <v>1</v>
      </c>
    </row>
    <row r="2425" spans="1:12" x14ac:dyDescent="0.3">
      <c r="A2425" t="s">
        <v>8221</v>
      </c>
      <c r="C2425" t="str">
        <f>VLOOKUP(KickStarterData!F2425,$A$1:$D$4115,1,FALSE)</f>
        <v>failed</v>
      </c>
      <c r="D2425">
        <v>1</v>
      </c>
      <c r="K2425" t="s">
        <v>8221</v>
      </c>
      <c r="L2425">
        <v>5</v>
      </c>
    </row>
    <row r="2426" spans="1:12" x14ac:dyDescent="0.3">
      <c r="A2426" t="s">
        <v>8221</v>
      </c>
      <c r="C2426" t="str">
        <f>VLOOKUP(KickStarterData!F2426,$A$1:$D$4115,1,FALSE)</f>
        <v>failed</v>
      </c>
      <c r="D2426">
        <v>9</v>
      </c>
      <c r="K2426" t="s">
        <v>8221</v>
      </c>
      <c r="L2426">
        <v>0</v>
      </c>
    </row>
    <row r="2427" spans="1:12" x14ac:dyDescent="0.3">
      <c r="A2427" t="s">
        <v>8221</v>
      </c>
      <c r="C2427" t="str">
        <f>VLOOKUP(KickStarterData!F2427,$A$1:$D$4115,1,FALSE)</f>
        <v>failed</v>
      </c>
      <c r="D2427">
        <v>1</v>
      </c>
      <c r="K2427" t="s">
        <v>8221</v>
      </c>
      <c r="L2427">
        <v>1</v>
      </c>
    </row>
    <row r="2428" spans="1:12" x14ac:dyDescent="0.3">
      <c r="A2428" t="s">
        <v>8221</v>
      </c>
      <c r="C2428" t="str">
        <f>VLOOKUP(KickStarterData!F2428,$A$1:$D$4115,1,FALSE)</f>
        <v>failed</v>
      </c>
      <c r="D2428">
        <v>0</v>
      </c>
      <c r="K2428" t="s">
        <v>8221</v>
      </c>
      <c r="L2428">
        <v>1</v>
      </c>
    </row>
    <row r="2429" spans="1:12" x14ac:dyDescent="0.3">
      <c r="A2429" t="s">
        <v>8221</v>
      </c>
      <c r="C2429" t="str">
        <f>VLOOKUP(KickStarterData!F2429,$A$1:$D$4115,1,FALSE)</f>
        <v>failed</v>
      </c>
      <c r="D2429">
        <v>1</v>
      </c>
      <c r="K2429" t="s">
        <v>8221</v>
      </c>
      <c r="L2429">
        <v>6</v>
      </c>
    </row>
    <row r="2430" spans="1:12" x14ac:dyDescent="0.3">
      <c r="A2430" t="s">
        <v>8221</v>
      </c>
      <c r="C2430" t="str">
        <f>VLOOKUP(KickStarterData!F2430,$A$1:$D$4115,1,FALSE)</f>
        <v>failed</v>
      </c>
      <c r="D2430">
        <v>1</v>
      </c>
      <c r="K2430" t="s">
        <v>8221</v>
      </c>
      <c r="L2430">
        <v>8</v>
      </c>
    </row>
    <row r="2431" spans="1:12" x14ac:dyDescent="0.3">
      <c r="A2431" t="s">
        <v>8221</v>
      </c>
      <c r="C2431" t="str">
        <f>VLOOKUP(KickStarterData!F2431,$A$1:$D$4115,1,FALSE)</f>
        <v>failed</v>
      </c>
      <c r="D2431">
        <v>4</v>
      </c>
      <c r="K2431" t="s">
        <v>8221</v>
      </c>
      <c r="L2431">
        <v>1</v>
      </c>
    </row>
    <row r="2432" spans="1:12" x14ac:dyDescent="0.3">
      <c r="A2432" t="s">
        <v>8221</v>
      </c>
      <c r="C2432" t="str">
        <f>VLOOKUP(KickStarterData!F2432,$A$1:$D$4115,1,FALSE)</f>
        <v>failed</v>
      </c>
      <c r="D2432">
        <v>2</v>
      </c>
      <c r="K2432" t="s">
        <v>8221</v>
      </c>
      <c r="L2432">
        <v>0</v>
      </c>
    </row>
    <row r="2433" spans="1:12" x14ac:dyDescent="0.3">
      <c r="A2433" t="s">
        <v>8221</v>
      </c>
      <c r="C2433" t="str">
        <f>VLOOKUP(KickStarterData!F2433,$A$1:$D$4115,1,FALSE)</f>
        <v>failed</v>
      </c>
      <c r="D2433">
        <v>2</v>
      </c>
      <c r="K2433" t="s">
        <v>8221</v>
      </c>
      <c r="L2433">
        <v>2</v>
      </c>
    </row>
    <row r="2434" spans="1:12" x14ac:dyDescent="0.3">
      <c r="A2434" t="s">
        <v>8221</v>
      </c>
      <c r="C2434" t="str">
        <f>VLOOKUP(KickStarterData!F2434,$A$1:$D$4115,1,FALSE)</f>
        <v>failed</v>
      </c>
      <c r="D2434">
        <v>2</v>
      </c>
      <c r="K2434" t="s">
        <v>8221</v>
      </c>
      <c r="L2434">
        <v>1</v>
      </c>
    </row>
    <row r="2435" spans="1:12" x14ac:dyDescent="0.3">
      <c r="A2435" t="s">
        <v>8221</v>
      </c>
      <c r="C2435" t="str">
        <f>VLOOKUP(KickStarterData!F2435,$A$1:$D$4115,1,FALSE)</f>
        <v>failed</v>
      </c>
      <c r="D2435">
        <v>0</v>
      </c>
      <c r="K2435" t="s">
        <v>8221</v>
      </c>
      <c r="L2435">
        <v>0</v>
      </c>
    </row>
    <row r="2436" spans="1:12" x14ac:dyDescent="0.3">
      <c r="A2436" t="s">
        <v>8221</v>
      </c>
      <c r="C2436" t="str">
        <f>VLOOKUP(KickStarterData!F2436,$A$1:$D$4115,1,FALSE)</f>
        <v>failed</v>
      </c>
      <c r="D2436">
        <v>2</v>
      </c>
      <c r="K2436" t="s">
        <v>8221</v>
      </c>
      <c r="L2436">
        <v>1</v>
      </c>
    </row>
    <row r="2437" spans="1:12" x14ac:dyDescent="0.3">
      <c r="A2437" t="s">
        <v>8221</v>
      </c>
      <c r="C2437" t="str">
        <f>VLOOKUP(KickStarterData!F2437,$A$1:$D$4115,1,FALSE)</f>
        <v>failed</v>
      </c>
      <c r="D2437">
        <v>4</v>
      </c>
      <c r="K2437" t="s">
        <v>8221</v>
      </c>
      <c r="L2437">
        <v>19</v>
      </c>
    </row>
    <row r="2438" spans="1:12" x14ac:dyDescent="0.3">
      <c r="A2438" t="s">
        <v>8221</v>
      </c>
      <c r="C2438" t="str">
        <f>VLOOKUP(KickStarterData!F2438,$A$1:$D$4115,1,FALSE)</f>
        <v>failed</v>
      </c>
      <c r="D2438">
        <v>2</v>
      </c>
      <c r="K2438" t="s">
        <v>8221</v>
      </c>
      <c r="L2438">
        <v>27</v>
      </c>
    </row>
    <row r="2439" spans="1:12" x14ac:dyDescent="0.3">
      <c r="A2439" t="s">
        <v>8221</v>
      </c>
      <c r="C2439" t="str">
        <f>VLOOKUP(KickStarterData!F2439,$A$1:$D$4115,1,FALSE)</f>
        <v>failed</v>
      </c>
      <c r="D2439">
        <v>0</v>
      </c>
      <c r="K2439" t="s">
        <v>8221</v>
      </c>
      <c r="L2439">
        <v>7</v>
      </c>
    </row>
    <row r="2440" spans="1:12" x14ac:dyDescent="0.3">
      <c r="A2440" t="s">
        <v>8221</v>
      </c>
      <c r="C2440" t="str">
        <f>VLOOKUP(KickStarterData!F2440,$A$1:$D$4115,1,FALSE)</f>
        <v>failed</v>
      </c>
      <c r="D2440">
        <v>1</v>
      </c>
      <c r="K2440" t="s">
        <v>8221</v>
      </c>
      <c r="L2440">
        <v>14</v>
      </c>
    </row>
    <row r="2441" spans="1:12" x14ac:dyDescent="0.3">
      <c r="A2441" t="s">
        <v>8221</v>
      </c>
      <c r="C2441" t="str">
        <f>VLOOKUP(KickStarterData!F2441,$A$1:$D$4115,1,FALSE)</f>
        <v>failed</v>
      </c>
      <c r="D2441">
        <v>0</v>
      </c>
      <c r="K2441" t="s">
        <v>8221</v>
      </c>
      <c r="L2441">
        <v>5</v>
      </c>
    </row>
    <row r="2442" spans="1:12" x14ac:dyDescent="0.3">
      <c r="A2442" t="s">
        <v>8221</v>
      </c>
      <c r="C2442" t="str">
        <f>VLOOKUP(KickStarterData!F2442,$A$1:$D$4115,1,FALSE)</f>
        <v>failed</v>
      </c>
      <c r="D2442">
        <v>2</v>
      </c>
      <c r="K2442" t="s">
        <v>8221</v>
      </c>
      <c r="L2442">
        <v>30</v>
      </c>
    </row>
    <row r="2443" spans="1:12" x14ac:dyDescent="0.3">
      <c r="A2443" t="s">
        <v>8219</v>
      </c>
      <c r="C2443" t="str">
        <f>VLOOKUP(KickStarterData!F2443,$A$1:$D$4115,1,FALSE)</f>
        <v>successful</v>
      </c>
      <c r="D2443">
        <v>109</v>
      </c>
      <c r="K2443" t="s">
        <v>8219</v>
      </c>
      <c r="L2443">
        <v>151</v>
      </c>
    </row>
    <row r="2444" spans="1:12" x14ac:dyDescent="0.3">
      <c r="A2444" t="s">
        <v>8219</v>
      </c>
      <c r="C2444" t="str">
        <f>VLOOKUP(KickStarterData!F2444,$A$1:$D$4115,1,FALSE)</f>
        <v>successful</v>
      </c>
      <c r="D2444">
        <v>372</v>
      </c>
      <c r="K2444" t="s">
        <v>8219</v>
      </c>
      <c r="L2444">
        <v>489</v>
      </c>
    </row>
    <row r="2445" spans="1:12" x14ac:dyDescent="0.3">
      <c r="A2445" t="s">
        <v>8219</v>
      </c>
      <c r="C2445" t="str">
        <f>VLOOKUP(KickStarterData!F2445,$A$1:$D$4115,1,FALSE)</f>
        <v>successful</v>
      </c>
      <c r="D2445">
        <v>311</v>
      </c>
      <c r="K2445" t="s">
        <v>8219</v>
      </c>
      <c r="L2445">
        <v>50</v>
      </c>
    </row>
    <row r="2446" spans="1:12" x14ac:dyDescent="0.3">
      <c r="A2446" t="s">
        <v>8219</v>
      </c>
      <c r="C2446" t="str">
        <f>VLOOKUP(KickStarterData!F2446,$A$1:$D$4115,1,FALSE)</f>
        <v>successful</v>
      </c>
      <c r="D2446">
        <v>61</v>
      </c>
      <c r="K2446" t="s">
        <v>8219</v>
      </c>
      <c r="L2446">
        <v>321</v>
      </c>
    </row>
    <row r="2447" spans="1:12" x14ac:dyDescent="0.3">
      <c r="A2447" t="s">
        <v>8219</v>
      </c>
      <c r="C2447" t="str">
        <f>VLOOKUP(KickStarterData!F2447,$A$1:$D$4115,1,FALSE)</f>
        <v>successful</v>
      </c>
      <c r="D2447">
        <v>115</v>
      </c>
      <c r="K2447" t="s">
        <v>8219</v>
      </c>
      <c r="L2447">
        <v>1762</v>
      </c>
    </row>
    <row r="2448" spans="1:12" x14ac:dyDescent="0.3">
      <c r="A2448" t="s">
        <v>8219</v>
      </c>
      <c r="C2448" t="str">
        <f>VLOOKUP(KickStarterData!F2448,$A$1:$D$4115,1,FALSE)</f>
        <v>successful</v>
      </c>
      <c r="D2448">
        <v>111</v>
      </c>
      <c r="K2448" t="s">
        <v>8219</v>
      </c>
      <c r="L2448">
        <v>385</v>
      </c>
    </row>
    <row r="2449" spans="1:12" x14ac:dyDescent="0.3">
      <c r="A2449" t="s">
        <v>8219</v>
      </c>
      <c r="C2449" t="str">
        <f>VLOOKUP(KickStarterData!F2449,$A$1:$D$4115,1,FALSE)</f>
        <v>successful</v>
      </c>
      <c r="D2449">
        <v>337</v>
      </c>
      <c r="K2449" t="s">
        <v>8219</v>
      </c>
      <c r="L2449">
        <v>398</v>
      </c>
    </row>
    <row r="2450" spans="1:12" x14ac:dyDescent="0.3">
      <c r="A2450" t="s">
        <v>8219</v>
      </c>
      <c r="C2450" t="str">
        <f>VLOOKUP(KickStarterData!F2450,$A$1:$D$4115,1,FALSE)</f>
        <v>successful</v>
      </c>
      <c r="D2450">
        <v>9</v>
      </c>
      <c r="K2450" t="s">
        <v>8219</v>
      </c>
      <c r="L2450">
        <v>304</v>
      </c>
    </row>
    <row r="2451" spans="1:12" x14ac:dyDescent="0.3">
      <c r="A2451" t="s">
        <v>8219</v>
      </c>
      <c r="C2451" t="str">
        <f>VLOOKUP(KickStarterData!F2451,$A$1:$D$4115,1,FALSE)</f>
        <v>successful</v>
      </c>
      <c r="D2451">
        <v>120</v>
      </c>
      <c r="K2451" t="s">
        <v>8219</v>
      </c>
      <c r="L2451">
        <v>676</v>
      </c>
    </row>
    <row r="2452" spans="1:12" x14ac:dyDescent="0.3">
      <c r="A2452" t="s">
        <v>8219</v>
      </c>
      <c r="C2452" t="str">
        <f>VLOOKUP(KickStarterData!F2452,$A$1:$D$4115,1,FALSE)</f>
        <v>successful</v>
      </c>
      <c r="D2452">
        <v>102</v>
      </c>
      <c r="K2452" t="s">
        <v>8219</v>
      </c>
      <c r="L2452">
        <v>577</v>
      </c>
    </row>
    <row r="2453" spans="1:12" x14ac:dyDescent="0.3">
      <c r="A2453" t="s">
        <v>8219</v>
      </c>
      <c r="C2453" t="str">
        <f>VLOOKUP(KickStarterData!F2453,$A$1:$D$4115,1,FALSE)</f>
        <v>successful</v>
      </c>
      <c r="D2453">
        <v>186</v>
      </c>
      <c r="K2453" t="s">
        <v>8219</v>
      </c>
      <c r="L2453">
        <v>3663</v>
      </c>
    </row>
    <row r="2454" spans="1:12" x14ac:dyDescent="0.3">
      <c r="A2454" t="s">
        <v>8219</v>
      </c>
      <c r="C2454" t="str">
        <f>VLOOKUP(KickStarterData!F2454,$A$1:$D$4115,1,FALSE)</f>
        <v>successful</v>
      </c>
      <c r="D2454">
        <v>15</v>
      </c>
      <c r="K2454" t="s">
        <v>8219</v>
      </c>
      <c r="L2454">
        <v>294</v>
      </c>
    </row>
    <row r="2455" spans="1:12" x14ac:dyDescent="0.3">
      <c r="A2455" t="s">
        <v>8219</v>
      </c>
      <c r="C2455" t="str">
        <f>VLOOKUP(KickStarterData!F2455,$A$1:$D$4115,1,FALSE)</f>
        <v>successful</v>
      </c>
      <c r="D2455">
        <v>67</v>
      </c>
      <c r="K2455" t="s">
        <v>8219</v>
      </c>
      <c r="L2455">
        <v>28</v>
      </c>
    </row>
    <row r="2456" spans="1:12" x14ac:dyDescent="0.3">
      <c r="A2456" t="s">
        <v>8219</v>
      </c>
      <c r="C2456" t="str">
        <f>VLOOKUP(KickStarterData!F2456,$A$1:$D$4115,1,FALSE)</f>
        <v>successful</v>
      </c>
      <c r="D2456">
        <v>130</v>
      </c>
      <c r="K2456" t="s">
        <v>8219</v>
      </c>
      <c r="L2456">
        <v>100</v>
      </c>
    </row>
    <row r="2457" spans="1:12" x14ac:dyDescent="0.3">
      <c r="A2457" t="s">
        <v>8219</v>
      </c>
      <c r="C2457" t="str">
        <f>VLOOKUP(KickStarterData!F2457,$A$1:$D$4115,1,FALSE)</f>
        <v>successful</v>
      </c>
      <c r="D2457">
        <v>16</v>
      </c>
      <c r="K2457" t="s">
        <v>8219</v>
      </c>
      <c r="L2457">
        <v>72</v>
      </c>
    </row>
    <row r="2458" spans="1:12" x14ac:dyDescent="0.3">
      <c r="A2458" t="s">
        <v>8219</v>
      </c>
      <c r="C2458" t="str">
        <f>VLOOKUP(KickStarterData!F2458,$A$1:$D$4115,1,FALSE)</f>
        <v>successful</v>
      </c>
      <c r="D2458">
        <v>67</v>
      </c>
      <c r="K2458" t="s">
        <v>8219</v>
      </c>
      <c r="L2458">
        <v>238</v>
      </c>
    </row>
    <row r="2459" spans="1:12" x14ac:dyDescent="0.3">
      <c r="A2459" t="s">
        <v>8219</v>
      </c>
      <c r="C2459" t="str">
        <f>VLOOKUP(KickStarterData!F2459,$A$1:$D$4115,1,FALSE)</f>
        <v>successful</v>
      </c>
      <c r="D2459">
        <v>124</v>
      </c>
      <c r="K2459" t="s">
        <v>8219</v>
      </c>
      <c r="L2459">
        <v>159</v>
      </c>
    </row>
    <row r="2460" spans="1:12" x14ac:dyDescent="0.3">
      <c r="A2460" t="s">
        <v>8219</v>
      </c>
      <c r="C2460" t="str">
        <f>VLOOKUP(KickStarterData!F2460,$A$1:$D$4115,1,FALSE)</f>
        <v>successful</v>
      </c>
      <c r="D2460">
        <v>80</v>
      </c>
      <c r="K2460" t="s">
        <v>8219</v>
      </c>
      <c r="L2460">
        <v>77</v>
      </c>
    </row>
    <row r="2461" spans="1:12" x14ac:dyDescent="0.3">
      <c r="A2461" t="s">
        <v>8219</v>
      </c>
      <c r="C2461" t="str">
        <f>VLOOKUP(KickStarterData!F2461,$A$1:$D$4115,1,FALSE)</f>
        <v>successful</v>
      </c>
      <c r="D2461">
        <v>282</v>
      </c>
      <c r="K2461" t="s">
        <v>8219</v>
      </c>
      <c r="L2461">
        <v>53</v>
      </c>
    </row>
    <row r="2462" spans="1:12" x14ac:dyDescent="0.3">
      <c r="A2462" t="s">
        <v>8219</v>
      </c>
      <c r="C2462" t="str">
        <f>VLOOKUP(KickStarterData!F2462,$A$1:$D$4115,1,FALSE)</f>
        <v>successful</v>
      </c>
      <c r="D2462">
        <v>68</v>
      </c>
      <c r="K2462" t="s">
        <v>8219</v>
      </c>
      <c r="L2462">
        <v>1251</v>
      </c>
    </row>
    <row r="2463" spans="1:12" x14ac:dyDescent="0.3">
      <c r="A2463" t="s">
        <v>8219</v>
      </c>
      <c r="C2463" t="str">
        <f>VLOOKUP(KickStarterData!F2463,$A$1:$D$4115,1,FALSE)</f>
        <v>successful</v>
      </c>
      <c r="D2463">
        <v>86</v>
      </c>
      <c r="K2463" t="s">
        <v>8219</v>
      </c>
      <c r="L2463">
        <v>465</v>
      </c>
    </row>
    <row r="2464" spans="1:12" x14ac:dyDescent="0.3">
      <c r="A2464" t="s">
        <v>8219</v>
      </c>
      <c r="C2464" t="str">
        <f>VLOOKUP(KickStarterData!F2464,$A$1:$D$4115,1,FALSE)</f>
        <v>successful</v>
      </c>
      <c r="D2464">
        <v>115</v>
      </c>
      <c r="K2464" t="s">
        <v>8219</v>
      </c>
      <c r="L2464">
        <v>74</v>
      </c>
    </row>
    <row r="2465" spans="1:12" x14ac:dyDescent="0.3">
      <c r="A2465" t="s">
        <v>8219</v>
      </c>
      <c r="C2465" t="str">
        <f>VLOOKUP(KickStarterData!F2465,$A$1:$D$4115,1,FALSE)</f>
        <v>successful</v>
      </c>
      <c r="D2465">
        <v>75</v>
      </c>
      <c r="K2465" t="s">
        <v>8219</v>
      </c>
      <c r="L2465">
        <v>62</v>
      </c>
    </row>
    <row r="2466" spans="1:12" x14ac:dyDescent="0.3">
      <c r="A2466" t="s">
        <v>8219</v>
      </c>
      <c r="C2466" t="str">
        <f>VLOOKUP(KickStarterData!F2466,$A$1:$D$4115,1,FALSE)</f>
        <v>successful</v>
      </c>
      <c r="D2466">
        <v>43</v>
      </c>
      <c r="K2466" t="s">
        <v>8219</v>
      </c>
      <c r="L2466">
        <v>3468</v>
      </c>
    </row>
    <row r="2467" spans="1:12" x14ac:dyDescent="0.3">
      <c r="A2467" t="s">
        <v>8219</v>
      </c>
      <c r="C2467" t="str">
        <f>VLOOKUP(KickStarterData!F2467,$A$1:$D$4115,1,FALSE)</f>
        <v>successful</v>
      </c>
      <c r="D2467">
        <v>48</v>
      </c>
      <c r="K2467" t="s">
        <v>8219</v>
      </c>
      <c r="L2467">
        <v>52</v>
      </c>
    </row>
    <row r="2468" spans="1:12" x14ac:dyDescent="0.3">
      <c r="A2468" t="s">
        <v>8219</v>
      </c>
      <c r="C2468" t="str">
        <f>VLOOKUP(KickStarterData!F2468,$A$1:$D$4115,1,FALSE)</f>
        <v>successful</v>
      </c>
      <c r="D2468">
        <v>52</v>
      </c>
      <c r="K2468" t="s">
        <v>8219</v>
      </c>
      <c r="L2468">
        <v>50</v>
      </c>
    </row>
    <row r="2469" spans="1:12" x14ac:dyDescent="0.3">
      <c r="A2469" t="s">
        <v>8219</v>
      </c>
      <c r="C2469" t="str">
        <f>VLOOKUP(KickStarterData!F2469,$A$1:$D$4115,1,FALSE)</f>
        <v>successful</v>
      </c>
      <c r="D2469">
        <v>43</v>
      </c>
      <c r="K2469" t="s">
        <v>8219</v>
      </c>
      <c r="L2469">
        <v>45</v>
      </c>
    </row>
    <row r="2470" spans="1:12" x14ac:dyDescent="0.3">
      <c r="A2470" t="s">
        <v>8219</v>
      </c>
      <c r="C2470" t="str">
        <f>VLOOKUP(KickStarterData!F2470,$A$1:$D$4115,1,FALSE)</f>
        <v>successful</v>
      </c>
      <c r="D2470">
        <v>58</v>
      </c>
      <c r="K2470" t="s">
        <v>8219</v>
      </c>
      <c r="L2470">
        <v>21</v>
      </c>
    </row>
    <row r="2471" spans="1:12" x14ac:dyDescent="0.3">
      <c r="A2471" t="s">
        <v>8219</v>
      </c>
      <c r="C2471" t="str">
        <f>VLOOKUP(KickStarterData!F2471,$A$1:$D$4115,1,FALSE)</f>
        <v>successful</v>
      </c>
      <c r="D2471">
        <v>47</v>
      </c>
      <c r="K2471" t="s">
        <v>8219</v>
      </c>
      <c r="L2471">
        <v>100</v>
      </c>
    </row>
    <row r="2472" spans="1:12" x14ac:dyDescent="0.3">
      <c r="A2472" t="s">
        <v>8219</v>
      </c>
      <c r="C2472" t="str">
        <f>VLOOKUP(KickStarterData!F2472,$A$1:$D$4115,1,FALSE)</f>
        <v>successful</v>
      </c>
      <c r="D2472">
        <v>36</v>
      </c>
      <c r="K2472" t="s">
        <v>8219</v>
      </c>
      <c r="L2472">
        <v>81</v>
      </c>
    </row>
    <row r="2473" spans="1:12" x14ac:dyDescent="0.3">
      <c r="A2473" t="s">
        <v>8219</v>
      </c>
      <c r="C2473" t="str">
        <f>VLOOKUP(KickStarterData!F2473,$A$1:$D$4115,1,FALSE)</f>
        <v>successful</v>
      </c>
      <c r="D2473">
        <v>17</v>
      </c>
      <c r="K2473" t="s">
        <v>8219</v>
      </c>
      <c r="L2473">
        <v>286</v>
      </c>
    </row>
    <row r="2474" spans="1:12" x14ac:dyDescent="0.3">
      <c r="A2474" t="s">
        <v>8219</v>
      </c>
      <c r="C2474" t="str">
        <f>VLOOKUP(KickStarterData!F2474,$A$1:$D$4115,1,FALSE)</f>
        <v>successful</v>
      </c>
      <c r="D2474">
        <v>104</v>
      </c>
      <c r="K2474" t="s">
        <v>8219</v>
      </c>
      <c r="L2474">
        <v>42</v>
      </c>
    </row>
    <row r="2475" spans="1:12" x14ac:dyDescent="0.3">
      <c r="A2475" t="s">
        <v>8219</v>
      </c>
      <c r="C2475" t="str">
        <f>VLOOKUP(KickStarterData!F2475,$A$1:$D$4115,1,FALSE)</f>
        <v>successful</v>
      </c>
      <c r="D2475">
        <v>47</v>
      </c>
      <c r="K2475" t="s">
        <v>8219</v>
      </c>
      <c r="L2475">
        <v>199</v>
      </c>
    </row>
    <row r="2476" spans="1:12" x14ac:dyDescent="0.3">
      <c r="A2476" t="s">
        <v>8219</v>
      </c>
      <c r="C2476" t="str">
        <f>VLOOKUP(KickStarterData!F2476,$A$1:$D$4115,1,FALSE)</f>
        <v>successful</v>
      </c>
      <c r="D2476">
        <v>38</v>
      </c>
      <c r="K2476" t="s">
        <v>8219</v>
      </c>
      <c r="L2476">
        <v>25</v>
      </c>
    </row>
    <row r="2477" spans="1:12" x14ac:dyDescent="0.3">
      <c r="A2477" t="s">
        <v>8219</v>
      </c>
      <c r="C2477" t="str">
        <f>VLOOKUP(KickStarterData!F2477,$A$1:$D$4115,1,FALSE)</f>
        <v>successful</v>
      </c>
      <c r="D2477">
        <v>81</v>
      </c>
      <c r="K2477" t="s">
        <v>8219</v>
      </c>
      <c r="L2477">
        <v>84</v>
      </c>
    </row>
    <row r="2478" spans="1:12" x14ac:dyDescent="0.3">
      <c r="A2478" t="s">
        <v>8219</v>
      </c>
      <c r="C2478" t="str">
        <f>VLOOKUP(KickStarterData!F2478,$A$1:$D$4115,1,FALSE)</f>
        <v>successful</v>
      </c>
      <c r="D2478">
        <v>55</v>
      </c>
      <c r="K2478" t="s">
        <v>8219</v>
      </c>
      <c r="L2478">
        <v>50</v>
      </c>
    </row>
    <row r="2479" spans="1:12" x14ac:dyDescent="0.3">
      <c r="A2479" t="s">
        <v>8219</v>
      </c>
      <c r="C2479" t="str">
        <f>VLOOKUP(KickStarterData!F2479,$A$1:$D$4115,1,FALSE)</f>
        <v>successful</v>
      </c>
      <c r="D2479">
        <v>41</v>
      </c>
      <c r="K2479" t="s">
        <v>8219</v>
      </c>
      <c r="L2479">
        <v>26</v>
      </c>
    </row>
    <row r="2480" spans="1:12" x14ac:dyDescent="0.3">
      <c r="A2480" t="s">
        <v>8219</v>
      </c>
      <c r="C2480" t="str">
        <f>VLOOKUP(KickStarterData!F2480,$A$1:$D$4115,1,FALSE)</f>
        <v>successful</v>
      </c>
      <c r="D2480">
        <v>79</v>
      </c>
      <c r="K2480" t="s">
        <v>8219</v>
      </c>
      <c r="L2480">
        <v>14</v>
      </c>
    </row>
    <row r="2481" spans="1:12" x14ac:dyDescent="0.3">
      <c r="A2481" t="s">
        <v>8219</v>
      </c>
      <c r="C2481" t="str">
        <f>VLOOKUP(KickStarterData!F2481,$A$1:$D$4115,1,FALSE)</f>
        <v>successful</v>
      </c>
      <c r="D2481">
        <v>16</v>
      </c>
      <c r="K2481" t="s">
        <v>8219</v>
      </c>
      <c r="L2481">
        <v>49</v>
      </c>
    </row>
    <row r="2482" spans="1:12" x14ac:dyDescent="0.3">
      <c r="A2482" t="s">
        <v>8219</v>
      </c>
      <c r="C2482" t="str">
        <f>VLOOKUP(KickStarterData!F2482,$A$1:$D$4115,1,FALSE)</f>
        <v>successful</v>
      </c>
      <c r="D2482">
        <v>8</v>
      </c>
      <c r="K2482" t="s">
        <v>8219</v>
      </c>
      <c r="L2482">
        <v>69</v>
      </c>
    </row>
    <row r="2483" spans="1:12" x14ac:dyDescent="0.3">
      <c r="A2483" t="s">
        <v>8219</v>
      </c>
      <c r="C2483" t="str">
        <f>VLOOKUP(KickStarterData!F2483,$A$1:$D$4115,1,FALSE)</f>
        <v>successful</v>
      </c>
      <c r="D2483">
        <v>95</v>
      </c>
      <c r="K2483" t="s">
        <v>8221</v>
      </c>
      <c r="L2483">
        <v>1</v>
      </c>
    </row>
    <row r="2484" spans="1:12" x14ac:dyDescent="0.3">
      <c r="A2484" t="s">
        <v>8219</v>
      </c>
      <c r="C2484" t="str">
        <f>VLOOKUP(KickStarterData!F2484,$A$1:$D$4115,1,FALSE)</f>
        <v>successful</v>
      </c>
      <c r="D2484">
        <v>25</v>
      </c>
      <c r="K2484" t="s">
        <v>8221</v>
      </c>
      <c r="L2484">
        <v>0</v>
      </c>
    </row>
    <row r="2485" spans="1:12" x14ac:dyDescent="0.3">
      <c r="A2485" t="s">
        <v>8219</v>
      </c>
      <c r="C2485" t="str">
        <f>VLOOKUP(KickStarterData!F2485,$A$1:$D$4115,1,FALSE)</f>
        <v>successful</v>
      </c>
      <c r="D2485">
        <v>19</v>
      </c>
      <c r="K2485" t="s">
        <v>8220</v>
      </c>
      <c r="L2485">
        <v>1501</v>
      </c>
    </row>
    <row r="2486" spans="1:12" x14ac:dyDescent="0.3">
      <c r="A2486" t="s">
        <v>8219</v>
      </c>
      <c r="C2486" t="str">
        <f>VLOOKUP(KickStarterData!F2486,$A$1:$D$4115,1,FALSE)</f>
        <v>successful</v>
      </c>
      <c r="D2486">
        <v>90</v>
      </c>
      <c r="K2486" t="s">
        <v>8220</v>
      </c>
      <c r="L2486">
        <v>52</v>
      </c>
    </row>
    <row r="2487" spans="1:12" x14ac:dyDescent="0.3">
      <c r="A2487" t="s">
        <v>8219</v>
      </c>
      <c r="C2487" t="str">
        <f>VLOOKUP(KickStarterData!F2487,$A$1:$D$4115,1,FALSE)</f>
        <v>successful</v>
      </c>
      <c r="D2487">
        <v>41</v>
      </c>
      <c r="K2487" t="s">
        <v>8220</v>
      </c>
      <c r="L2487">
        <v>23</v>
      </c>
    </row>
    <row r="2488" spans="1:12" x14ac:dyDescent="0.3">
      <c r="A2488" t="s">
        <v>8219</v>
      </c>
      <c r="C2488" t="str">
        <f>VLOOKUP(KickStarterData!F2488,$A$1:$D$4115,1,FALSE)</f>
        <v>successful</v>
      </c>
      <c r="D2488">
        <v>30</v>
      </c>
      <c r="K2488" t="s">
        <v>8220</v>
      </c>
      <c r="L2488">
        <v>535</v>
      </c>
    </row>
    <row r="2489" spans="1:12" x14ac:dyDescent="0.3">
      <c r="A2489" t="s">
        <v>8219</v>
      </c>
      <c r="C2489" t="str">
        <f>VLOOKUP(KickStarterData!F2489,$A$1:$D$4115,1,FALSE)</f>
        <v>successful</v>
      </c>
      <c r="D2489">
        <v>38</v>
      </c>
      <c r="K2489" t="s">
        <v>8220</v>
      </c>
      <c r="L2489">
        <v>3</v>
      </c>
    </row>
    <row r="2490" spans="1:12" x14ac:dyDescent="0.3">
      <c r="A2490" t="s">
        <v>8219</v>
      </c>
      <c r="C2490" t="str">
        <f>VLOOKUP(KickStarterData!F2490,$A$1:$D$4115,1,FALSE)</f>
        <v>successful</v>
      </c>
      <c r="D2490">
        <v>65</v>
      </c>
      <c r="K2490" t="s">
        <v>8220</v>
      </c>
      <c r="L2490">
        <v>6</v>
      </c>
    </row>
    <row r="2491" spans="1:12" x14ac:dyDescent="0.3">
      <c r="A2491" t="s">
        <v>8219</v>
      </c>
      <c r="C2491" t="str">
        <f>VLOOKUP(KickStarterData!F2491,$A$1:$D$4115,1,FALSE)</f>
        <v>successful</v>
      </c>
      <c r="D2491">
        <v>75</v>
      </c>
      <c r="K2491" t="s">
        <v>8220</v>
      </c>
      <c r="L2491">
        <v>3</v>
      </c>
    </row>
    <row r="2492" spans="1:12" x14ac:dyDescent="0.3">
      <c r="A2492" t="s">
        <v>8219</v>
      </c>
      <c r="C2492" t="str">
        <f>VLOOKUP(KickStarterData!F2492,$A$1:$D$4115,1,FALSE)</f>
        <v>successful</v>
      </c>
      <c r="D2492">
        <v>16</v>
      </c>
      <c r="K2492" t="s">
        <v>8220</v>
      </c>
      <c r="L2492">
        <v>5</v>
      </c>
    </row>
    <row r="2493" spans="1:12" x14ac:dyDescent="0.3">
      <c r="A2493" t="s">
        <v>8219</v>
      </c>
      <c r="C2493" t="str">
        <f>VLOOKUP(KickStarterData!F2493,$A$1:$D$4115,1,FALSE)</f>
        <v>successful</v>
      </c>
      <c r="D2493">
        <v>10</v>
      </c>
      <c r="K2493" t="s">
        <v>8220</v>
      </c>
      <c r="L2493">
        <v>17</v>
      </c>
    </row>
    <row r="2494" spans="1:12" x14ac:dyDescent="0.3">
      <c r="A2494" t="s">
        <v>8219</v>
      </c>
      <c r="C2494" t="str">
        <f>VLOOKUP(KickStarterData!F2494,$A$1:$D$4115,1,FALSE)</f>
        <v>successful</v>
      </c>
      <c r="D2494">
        <v>27</v>
      </c>
      <c r="K2494" t="s">
        <v>8220</v>
      </c>
      <c r="L2494">
        <v>11</v>
      </c>
    </row>
    <row r="2495" spans="1:12" x14ac:dyDescent="0.3">
      <c r="A2495" t="s">
        <v>8219</v>
      </c>
      <c r="C2495" t="str">
        <f>VLOOKUP(KickStarterData!F2495,$A$1:$D$4115,1,FALSE)</f>
        <v>successful</v>
      </c>
      <c r="D2495">
        <v>259</v>
      </c>
      <c r="K2495" t="s">
        <v>8220</v>
      </c>
      <c r="L2495">
        <v>70</v>
      </c>
    </row>
    <row r="2496" spans="1:12" x14ac:dyDescent="0.3">
      <c r="A2496" t="s">
        <v>8219</v>
      </c>
      <c r="C2496" t="str">
        <f>VLOOKUP(KickStarterData!F2496,$A$1:$D$4115,1,FALSE)</f>
        <v>successful</v>
      </c>
      <c r="D2496">
        <v>39</v>
      </c>
      <c r="K2496" t="s">
        <v>8220</v>
      </c>
      <c r="L2496">
        <v>6</v>
      </c>
    </row>
    <row r="2497" spans="1:12" x14ac:dyDescent="0.3">
      <c r="A2497" t="s">
        <v>8219</v>
      </c>
      <c r="C2497" t="str">
        <f>VLOOKUP(KickStarterData!F2497,$A$1:$D$4115,1,FALSE)</f>
        <v>successful</v>
      </c>
      <c r="D2497">
        <v>42</v>
      </c>
      <c r="K2497" t="s">
        <v>8220</v>
      </c>
      <c r="L2497">
        <v>43</v>
      </c>
    </row>
    <row r="2498" spans="1:12" x14ac:dyDescent="0.3">
      <c r="A2498" t="s">
        <v>8219</v>
      </c>
      <c r="C2498" t="str">
        <f>VLOOKUP(KickStarterData!F2498,$A$1:$D$4115,1,FALSE)</f>
        <v>successful</v>
      </c>
      <c r="D2498">
        <v>10</v>
      </c>
      <c r="K2498" t="s">
        <v>8220</v>
      </c>
      <c r="L2498">
        <v>152</v>
      </c>
    </row>
    <row r="2499" spans="1:12" x14ac:dyDescent="0.3">
      <c r="A2499" t="s">
        <v>8219</v>
      </c>
      <c r="C2499" t="str">
        <f>VLOOKUP(KickStarterData!F2499,$A$1:$D$4115,1,FALSE)</f>
        <v>successful</v>
      </c>
      <c r="D2499">
        <v>56</v>
      </c>
      <c r="K2499" t="s">
        <v>8220</v>
      </c>
      <c r="L2499">
        <v>59</v>
      </c>
    </row>
    <row r="2500" spans="1:12" x14ac:dyDescent="0.3">
      <c r="A2500" t="s">
        <v>8219</v>
      </c>
      <c r="C2500" t="str">
        <f>VLOOKUP(KickStarterData!F2500,$A$1:$D$4115,1,FALSE)</f>
        <v>successful</v>
      </c>
      <c r="D2500">
        <v>20</v>
      </c>
      <c r="K2500" t="s">
        <v>8220</v>
      </c>
      <c r="L2500">
        <v>4</v>
      </c>
    </row>
    <row r="2501" spans="1:12" x14ac:dyDescent="0.3">
      <c r="A2501" t="s">
        <v>8219</v>
      </c>
      <c r="C2501" t="str">
        <f>VLOOKUP(KickStarterData!F2501,$A$1:$D$4115,1,FALSE)</f>
        <v>successful</v>
      </c>
      <c r="D2501">
        <v>170</v>
      </c>
      <c r="K2501" t="s">
        <v>8220</v>
      </c>
      <c r="L2501">
        <v>10</v>
      </c>
    </row>
    <row r="2502" spans="1:12" x14ac:dyDescent="0.3">
      <c r="A2502" t="s">
        <v>8219</v>
      </c>
      <c r="C2502" t="str">
        <f>VLOOKUP(KickStarterData!F2502,$A$1:$D$4115,1,FALSE)</f>
        <v>successful</v>
      </c>
      <c r="D2502">
        <v>29</v>
      </c>
      <c r="K2502" t="s">
        <v>8220</v>
      </c>
      <c r="L2502">
        <v>5</v>
      </c>
    </row>
    <row r="2503" spans="1:12" x14ac:dyDescent="0.3">
      <c r="A2503" t="s">
        <v>8221</v>
      </c>
      <c r="C2503" t="str">
        <f>VLOOKUP(KickStarterData!F2503,$A$1:$D$4115,1,FALSE)</f>
        <v>failed</v>
      </c>
      <c r="D2503">
        <v>7</v>
      </c>
      <c r="K2503" t="s">
        <v>8219</v>
      </c>
      <c r="L2503">
        <v>60</v>
      </c>
    </row>
    <row r="2504" spans="1:12" x14ac:dyDescent="0.3">
      <c r="A2504" t="s">
        <v>8221</v>
      </c>
      <c r="C2504" t="str">
        <f>VLOOKUP(KickStarterData!F2504,$A$1:$D$4115,1,FALSE)</f>
        <v>failed</v>
      </c>
      <c r="D2504">
        <v>5</v>
      </c>
      <c r="K2504" t="s">
        <v>8219</v>
      </c>
      <c r="L2504">
        <v>80</v>
      </c>
    </row>
    <row r="2505" spans="1:12" x14ac:dyDescent="0.3">
      <c r="A2505" t="s">
        <v>8221</v>
      </c>
      <c r="C2505" t="str">
        <f>VLOOKUP(KickStarterData!F2505,$A$1:$D$4115,1,FALSE)</f>
        <v>failed</v>
      </c>
      <c r="D2505">
        <v>0</v>
      </c>
      <c r="K2505" t="s">
        <v>8219</v>
      </c>
      <c r="L2505">
        <v>56</v>
      </c>
    </row>
    <row r="2506" spans="1:12" x14ac:dyDescent="0.3">
      <c r="A2506" t="s">
        <v>8221</v>
      </c>
      <c r="C2506" t="str">
        <f>VLOOKUP(KickStarterData!F2506,$A$1:$D$4115,1,FALSE)</f>
        <v>failed</v>
      </c>
      <c r="D2506">
        <v>0</v>
      </c>
      <c r="K2506" t="s">
        <v>8219</v>
      </c>
      <c r="L2506">
        <v>104</v>
      </c>
    </row>
    <row r="2507" spans="1:12" x14ac:dyDescent="0.3">
      <c r="A2507" t="s">
        <v>8221</v>
      </c>
      <c r="C2507" t="str">
        <f>VLOOKUP(KickStarterData!F2507,$A$1:$D$4115,1,FALSE)</f>
        <v>failed</v>
      </c>
      <c r="D2507">
        <v>0</v>
      </c>
      <c r="K2507" t="s">
        <v>8219</v>
      </c>
      <c r="L2507">
        <v>46</v>
      </c>
    </row>
    <row r="2508" spans="1:12" x14ac:dyDescent="0.3">
      <c r="A2508" t="s">
        <v>8221</v>
      </c>
      <c r="C2508" t="str">
        <f>VLOOKUP(KickStarterData!F2508,$A$1:$D$4115,1,FALSE)</f>
        <v>failed</v>
      </c>
      <c r="D2508">
        <v>2</v>
      </c>
      <c r="K2508" t="s">
        <v>8219</v>
      </c>
      <c r="L2508">
        <v>206</v>
      </c>
    </row>
    <row r="2509" spans="1:12" x14ac:dyDescent="0.3">
      <c r="A2509" t="s">
        <v>8221</v>
      </c>
      <c r="C2509" t="str">
        <f>VLOOKUP(KickStarterData!F2509,$A$1:$D$4115,1,FALSE)</f>
        <v>failed</v>
      </c>
      <c r="D2509">
        <v>0</v>
      </c>
      <c r="K2509" t="s">
        <v>8219</v>
      </c>
      <c r="L2509">
        <v>18</v>
      </c>
    </row>
    <row r="2510" spans="1:12" x14ac:dyDescent="0.3">
      <c r="A2510" t="s">
        <v>8221</v>
      </c>
      <c r="C2510" t="str">
        <f>VLOOKUP(KickStarterData!F2510,$A$1:$D$4115,1,FALSE)</f>
        <v>failed</v>
      </c>
      <c r="D2510">
        <v>0</v>
      </c>
      <c r="K2510" t="s">
        <v>8219</v>
      </c>
      <c r="L2510">
        <v>28</v>
      </c>
    </row>
    <row r="2511" spans="1:12" x14ac:dyDescent="0.3">
      <c r="A2511" t="s">
        <v>8221</v>
      </c>
      <c r="C2511" t="str">
        <f>VLOOKUP(KickStarterData!F2511,$A$1:$D$4115,1,FALSE)</f>
        <v>failed</v>
      </c>
      <c r="D2511">
        <v>28</v>
      </c>
      <c r="K2511" t="s">
        <v>8219</v>
      </c>
      <c r="L2511">
        <v>11</v>
      </c>
    </row>
    <row r="2512" spans="1:12" x14ac:dyDescent="0.3">
      <c r="A2512" t="s">
        <v>8221</v>
      </c>
      <c r="C2512" t="str">
        <f>VLOOKUP(KickStarterData!F2512,$A$1:$D$4115,1,FALSE)</f>
        <v>failed</v>
      </c>
      <c r="D2512">
        <v>2</v>
      </c>
      <c r="K2512" t="s">
        <v>8221</v>
      </c>
      <c r="L2512">
        <v>60</v>
      </c>
    </row>
    <row r="2513" spans="1:12" x14ac:dyDescent="0.3">
      <c r="A2513" t="s">
        <v>8221</v>
      </c>
      <c r="C2513" t="str">
        <f>VLOOKUP(KickStarterData!F2513,$A$1:$D$4115,1,FALSE)</f>
        <v>failed</v>
      </c>
      <c r="D2513">
        <v>0</v>
      </c>
      <c r="K2513" t="s">
        <v>8221</v>
      </c>
      <c r="L2513">
        <v>84</v>
      </c>
    </row>
    <row r="2514" spans="1:12" x14ac:dyDescent="0.3">
      <c r="A2514" t="s">
        <v>8221</v>
      </c>
      <c r="C2514" t="str">
        <f>VLOOKUP(KickStarterData!F2514,$A$1:$D$4115,1,FALSE)</f>
        <v>failed</v>
      </c>
      <c r="D2514">
        <v>0</v>
      </c>
      <c r="K2514" t="s">
        <v>8221</v>
      </c>
      <c r="L2514">
        <v>47</v>
      </c>
    </row>
    <row r="2515" spans="1:12" x14ac:dyDescent="0.3">
      <c r="A2515" t="s">
        <v>8221</v>
      </c>
      <c r="C2515" t="str">
        <f>VLOOKUP(KickStarterData!F2515,$A$1:$D$4115,1,FALSE)</f>
        <v>failed</v>
      </c>
      <c r="D2515">
        <v>0</v>
      </c>
      <c r="K2515" t="s">
        <v>8221</v>
      </c>
      <c r="L2515">
        <v>66</v>
      </c>
    </row>
    <row r="2516" spans="1:12" x14ac:dyDescent="0.3">
      <c r="A2516" t="s">
        <v>8221</v>
      </c>
      <c r="C2516" t="str">
        <f>VLOOKUP(KickStarterData!F2516,$A$1:$D$4115,1,FALSE)</f>
        <v>failed</v>
      </c>
      <c r="D2516">
        <v>4</v>
      </c>
      <c r="K2516" t="s">
        <v>8221</v>
      </c>
      <c r="L2516">
        <v>171</v>
      </c>
    </row>
    <row r="2517" spans="1:12" x14ac:dyDescent="0.3">
      <c r="A2517" t="s">
        <v>8221</v>
      </c>
      <c r="C2517" t="str">
        <f>VLOOKUP(KickStarterData!F2517,$A$1:$D$4115,1,FALSE)</f>
        <v>failed</v>
      </c>
      <c r="D2517">
        <v>12</v>
      </c>
      <c r="K2517" t="s">
        <v>8221</v>
      </c>
      <c r="L2517">
        <v>29</v>
      </c>
    </row>
    <row r="2518" spans="1:12" x14ac:dyDescent="0.3">
      <c r="A2518" t="s">
        <v>8221</v>
      </c>
      <c r="C2518" t="str">
        <f>VLOOKUP(KickStarterData!F2518,$A$1:$D$4115,1,FALSE)</f>
        <v>failed</v>
      </c>
      <c r="D2518">
        <v>0</v>
      </c>
      <c r="K2518" t="s">
        <v>8221</v>
      </c>
      <c r="L2518">
        <v>9</v>
      </c>
    </row>
    <row r="2519" spans="1:12" x14ac:dyDescent="0.3">
      <c r="A2519" t="s">
        <v>8221</v>
      </c>
      <c r="C2519" t="str">
        <f>VLOOKUP(KickStarterData!F2519,$A$1:$D$4115,1,FALSE)</f>
        <v>failed</v>
      </c>
      <c r="D2519">
        <v>33</v>
      </c>
      <c r="K2519" t="s">
        <v>8221</v>
      </c>
      <c r="L2519">
        <v>27</v>
      </c>
    </row>
    <row r="2520" spans="1:12" x14ac:dyDescent="0.3">
      <c r="A2520" t="s">
        <v>8221</v>
      </c>
      <c r="C2520" t="str">
        <f>VLOOKUP(KickStarterData!F2520,$A$1:$D$4115,1,FALSE)</f>
        <v>failed</v>
      </c>
      <c r="D2520">
        <v>0</v>
      </c>
      <c r="K2520" t="s">
        <v>8221</v>
      </c>
      <c r="L2520">
        <v>2</v>
      </c>
    </row>
    <row r="2521" spans="1:12" x14ac:dyDescent="0.3">
      <c r="A2521" t="s">
        <v>8221</v>
      </c>
      <c r="C2521" t="str">
        <f>VLOOKUP(KickStarterData!F2521,$A$1:$D$4115,1,FALSE)</f>
        <v>failed</v>
      </c>
      <c r="D2521">
        <v>4</v>
      </c>
      <c r="K2521" t="s">
        <v>8221</v>
      </c>
      <c r="L2521">
        <v>3</v>
      </c>
    </row>
    <row r="2522" spans="1:12" x14ac:dyDescent="0.3">
      <c r="A2522" t="s">
        <v>8221</v>
      </c>
      <c r="C2522" t="str">
        <f>VLOOKUP(KickStarterData!F2522,$A$1:$D$4115,1,FALSE)</f>
        <v>failed</v>
      </c>
      <c r="D2522">
        <v>0</v>
      </c>
      <c r="K2522" t="s">
        <v>8221</v>
      </c>
      <c r="L2522">
        <v>4</v>
      </c>
    </row>
    <row r="2523" spans="1:12" x14ac:dyDescent="0.3">
      <c r="A2523" t="s">
        <v>8219</v>
      </c>
      <c r="C2523" t="str">
        <f>VLOOKUP(KickStarterData!F2523,$A$1:$D$4115,1,FALSE)</f>
        <v>successful</v>
      </c>
      <c r="D2523">
        <v>132</v>
      </c>
      <c r="K2523" t="s">
        <v>8221</v>
      </c>
      <c r="L2523">
        <v>2</v>
      </c>
    </row>
    <row r="2524" spans="1:12" x14ac:dyDescent="0.3">
      <c r="A2524" t="s">
        <v>8219</v>
      </c>
      <c r="C2524" t="str">
        <f>VLOOKUP(KickStarterData!F2524,$A$1:$D$4115,1,FALSE)</f>
        <v>successful</v>
      </c>
      <c r="D2524">
        <v>27</v>
      </c>
      <c r="K2524" t="s">
        <v>8221</v>
      </c>
      <c r="L2524">
        <v>20</v>
      </c>
    </row>
    <row r="2525" spans="1:12" x14ac:dyDescent="0.3">
      <c r="A2525" t="s">
        <v>8219</v>
      </c>
      <c r="C2525" t="str">
        <f>VLOOKUP(KickStarterData!F2525,$A$1:$D$4115,1,FALSE)</f>
        <v>successful</v>
      </c>
      <c r="D2525">
        <v>26</v>
      </c>
      <c r="K2525" t="s">
        <v>8221</v>
      </c>
      <c r="L2525">
        <v>3</v>
      </c>
    </row>
    <row r="2526" spans="1:12" x14ac:dyDescent="0.3">
      <c r="A2526" t="s">
        <v>8219</v>
      </c>
      <c r="C2526" t="str">
        <f>VLOOKUP(KickStarterData!F2526,$A$1:$D$4115,1,FALSE)</f>
        <v>successful</v>
      </c>
      <c r="D2526">
        <v>43</v>
      </c>
      <c r="K2526" t="s">
        <v>8221</v>
      </c>
      <c r="L2526">
        <v>4</v>
      </c>
    </row>
    <row r="2527" spans="1:12" x14ac:dyDescent="0.3">
      <c r="A2527" t="s">
        <v>8219</v>
      </c>
      <c r="C2527" t="str">
        <f>VLOOKUP(KickStarterData!F2527,$A$1:$D$4115,1,FALSE)</f>
        <v>successful</v>
      </c>
      <c r="D2527">
        <v>80</v>
      </c>
      <c r="K2527" t="s">
        <v>8221</v>
      </c>
      <c r="L2527">
        <v>1</v>
      </c>
    </row>
    <row r="2528" spans="1:12" x14ac:dyDescent="0.3">
      <c r="A2528" t="s">
        <v>8219</v>
      </c>
      <c r="C2528" t="str">
        <f>VLOOKUP(KickStarterData!F2528,$A$1:$D$4115,1,FALSE)</f>
        <v>successful</v>
      </c>
      <c r="D2528">
        <v>33</v>
      </c>
      <c r="K2528" t="s">
        <v>8221</v>
      </c>
      <c r="L2528">
        <v>0</v>
      </c>
    </row>
    <row r="2529" spans="1:12" x14ac:dyDescent="0.3">
      <c r="A2529" t="s">
        <v>8219</v>
      </c>
      <c r="C2529" t="str">
        <f>VLOOKUP(KickStarterData!F2529,$A$1:$D$4115,1,FALSE)</f>
        <v>successful</v>
      </c>
      <c r="D2529">
        <v>71</v>
      </c>
      <c r="K2529" t="s">
        <v>8221</v>
      </c>
      <c r="L2529">
        <v>0</v>
      </c>
    </row>
    <row r="2530" spans="1:12" x14ac:dyDescent="0.3">
      <c r="A2530" t="s">
        <v>8219</v>
      </c>
      <c r="C2530" t="str">
        <f>VLOOKUP(KickStarterData!F2530,$A$1:$D$4115,1,FALSE)</f>
        <v>successful</v>
      </c>
      <c r="D2530">
        <v>81</v>
      </c>
      <c r="K2530" t="s">
        <v>8221</v>
      </c>
      <c r="L2530">
        <v>14</v>
      </c>
    </row>
    <row r="2531" spans="1:12" x14ac:dyDescent="0.3">
      <c r="A2531" t="s">
        <v>8219</v>
      </c>
      <c r="C2531" t="str">
        <f>VLOOKUP(KickStarterData!F2531,$A$1:$D$4115,1,FALSE)</f>
        <v>successful</v>
      </c>
      <c r="D2531">
        <v>76</v>
      </c>
      <c r="K2531" t="s">
        <v>8221</v>
      </c>
      <c r="L2531">
        <v>1</v>
      </c>
    </row>
    <row r="2532" spans="1:12" x14ac:dyDescent="0.3">
      <c r="A2532" t="s">
        <v>8219</v>
      </c>
      <c r="C2532" t="str">
        <f>VLOOKUP(KickStarterData!F2532,$A$1:$D$4115,1,FALSE)</f>
        <v>successful</v>
      </c>
      <c r="D2532">
        <v>48</v>
      </c>
      <c r="K2532" t="s">
        <v>8221</v>
      </c>
      <c r="L2532">
        <v>118</v>
      </c>
    </row>
    <row r="2533" spans="1:12" x14ac:dyDescent="0.3">
      <c r="A2533" t="s">
        <v>8219</v>
      </c>
      <c r="C2533" t="str">
        <f>VLOOKUP(KickStarterData!F2533,$A$1:$D$4115,1,FALSE)</f>
        <v>successful</v>
      </c>
      <c r="D2533">
        <v>61</v>
      </c>
      <c r="K2533" t="s">
        <v>8221</v>
      </c>
      <c r="L2533">
        <v>2</v>
      </c>
    </row>
    <row r="2534" spans="1:12" x14ac:dyDescent="0.3">
      <c r="A2534" t="s">
        <v>8219</v>
      </c>
      <c r="C2534" t="str">
        <f>VLOOKUP(KickStarterData!F2534,$A$1:$D$4115,1,FALSE)</f>
        <v>successful</v>
      </c>
      <c r="D2534">
        <v>60</v>
      </c>
      <c r="K2534" t="s">
        <v>8221</v>
      </c>
      <c r="L2534">
        <v>1</v>
      </c>
    </row>
    <row r="2535" spans="1:12" x14ac:dyDescent="0.3">
      <c r="A2535" t="s">
        <v>8219</v>
      </c>
      <c r="C2535" t="str">
        <f>VLOOKUP(KickStarterData!F2535,$A$1:$D$4115,1,FALSE)</f>
        <v>successful</v>
      </c>
      <c r="D2535">
        <v>136</v>
      </c>
      <c r="K2535" t="s">
        <v>8221</v>
      </c>
      <c r="L2535">
        <v>3</v>
      </c>
    </row>
    <row r="2536" spans="1:12" x14ac:dyDescent="0.3">
      <c r="A2536" t="s">
        <v>8219</v>
      </c>
      <c r="C2536" t="str">
        <f>VLOOKUP(KickStarterData!F2536,$A$1:$D$4115,1,FALSE)</f>
        <v>successful</v>
      </c>
      <c r="D2536">
        <v>14</v>
      </c>
      <c r="K2536" t="s">
        <v>8221</v>
      </c>
      <c r="L2536">
        <v>1</v>
      </c>
    </row>
    <row r="2537" spans="1:12" x14ac:dyDescent="0.3">
      <c r="A2537" t="s">
        <v>8219</v>
      </c>
      <c r="C2537" t="str">
        <f>VLOOKUP(KickStarterData!F2537,$A$1:$D$4115,1,FALSE)</f>
        <v>successful</v>
      </c>
      <c r="D2537">
        <v>78</v>
      </c>
      <c r="K2537" t="s">
        <v>8221</v>
      </c>
      <c r="L2537">
        <v>3</v>
      </c>
    </row>
    <row r="2538" spans="1:12" x14ac:dyDescent="0.3">
      <c r="A2538" t="s">
        <v>8219</v>
      </c>
      <c r="C2538" t="str">
        <f>VLOOKUP(KickStarterData!F2538,$A$1:$D$4115,1,FALSE)</f>
        <v>successful</v>
      </c>
      <c r="D2538">
        <v>4</v>
      </c>
      <c r="K2538" t="s">
        <v>8221</v>
      </c>
      <c r="L2538">
        <v>38</v>
      </c>
    </row>
    <row r="2539" spans="1:12" x14ac:dyDescent="0.3">
      <c r="A2539" t="s">
        <v>8219</v>
      </c>
      <c r="C2539" t="str">
        <f>VLOOKUP(KickStarterData!F2539,$A$1:$D$4115,1,FALSE)</f>
        <v>successful</v>
      </c>
      <c r="D2539">
        <v>11</v>
      </c>
      <c r="K2539" t="s">
        <v>8221</v>
      </c>
      <c r="L2539">
        <v>52</v>
      </c>
    </row>
    <row r="2540" spans="1:12" x14ac:dyDescent="0.3">
      <c r="A2540" t="s">
        <v>8219</v>
      </c>
      <c r="C2540" t="str">
        <f>VLOOKUP(KickStarterData!F2540,$A$1:$D$4115,1,FALSE)</f>
        <v>successful</v>
      </c>
      <c r="D2540">
        <v>185</v>
      </c>
      <c r="K2540" t="s">
        <v>8221</v>
      </c>
      <c r="L2540">
        <v>2</v>
      </c>
    </row>
    <row r="2541" spans="1:12" x14ac:dyDescent="0.3">
      <c r="A2541" t="s">
        <v>8219</v>
      </c>
      <c r="C2541" t="str">
        <f>VLOOKUP(KickStarterData!F2541,$A$1:$D$4115,1,FALSE)</f>
        <v>successful</v>
      </c>
      <c r="D2541">
        <v>59</v>
      </c>
      <c r="K2541" t="s">
        <v>8221</v>
      </c>
      <c r="L2541">
        <v>0</v>
      </c>
    </row>
    <row r="2542" spans="1:12" x14ac:dyDescent="0.3">
      <c r="A2542" t="s">
        <v>8219</v>
      </c>
      <c r="C2542" t="str">
        <f>VLOOKUP(KickStarterData!F2542,$A$1:$D$4115,1,FALSE)</f>
        <v>successful</v>
      </c>
      <c r="D2542">
        <v>27</v>
      </c>
      <c r="K2542" t="s">
        <v>8221</v>
      </c>
      <c r="L2542">
        <v>4</v>
      </c>
    </row>
    <row r="2543" spans="1:12" x14ac:dyDescent="0.3">
      <c r="A2543" t="s">
        <v>8219</v>
      </c>
      <c r="C2543" t="str">
        <f>VLOOKUP(KickStarterData!F2543,$A$1:$D$4115,1,FALSE)</f>
        <v>successful</v>
      </c>
      <c r="D2543">
        <v>63</v>
      </c>
      <c r="K2543" t="s">
        <v>8222</v>
      </c>
      <c r="L2543">
        <v>46</v>
      </c>
    </row>
    <row r="2544" spans="1:12" x14ac:dyDescent="0.3">
      <c r="A2544" t="s">
        <v>8219</v>
      </c>
      <c r="C2544" t="str">
        <f>VLOOKUP(KickStarterData!F2544,$A$1:$D$4115,1,FALSE)</f>
        <v>successful</v>
      </c>
      <c r="D2544">
        <v>13</v>
      </c>
      <c r="K2544" t="s">
        <v>8222</v>
      </c>
      <c r="L2544">
        <v>26</v>
      </c>
    </row>
    <row r="2545" spans="1:12" x14ac:dyDescent="0.3">
      <c r="A2545" t="s">
        <v>8219</v>
      </c>
      <c r="C2545" t="str">
        <f>VLOOKUP(KickStarterData!F2545,$A$1:$D$4115,1,FALSE)</f>
        <v>successful</v>
      </c>
      <c r="D2545">
        <v>13</v>
      </c>
      <c r="K2545" t="s">
        <v>8222</v>
      </c>
      <c r="L2545">
        <v>45</v>
      </c>
    </row>
    <row r="2546" spans="1:12" x14ac:dyDescent="0.3">
      <c r="A2546" t="s">
        <v>8219</v>
      </c>
      <c r="C2546" t="str">
        <f>VLOOKUP(KickStarterData!F2546,$A$1:$D$4115,1,FALSE)</f>
        <v>successful</v>
      </c>
      <c r="D2546">
        <v>57</v>
      </c>
      <c r="K2546" t="s">
        <v>8222</v>
      </c>
      <c r="L2546">
        <v>7</v>
      </c>
    </row>
    <row r="2547" spans="1:12" x14ac:dyDescent="0.3">
      <c r="A2547" t="s">
        <v>8219</v>
      </c>
      <c r="C2547" t="str">
        <f>VLOOKUP(KickStarterData!F2547,$A$1:$D$4115,1,FALSE)</f>
        <v>successful</v>
      </c>
      <c r="D2547">
        <v>61</v>
      </c>
      <c r="K2547" t="s">
        <v>8222</v>
      </c>
      <c r="L2547">
        <v>8</v>
      </c>
    </row>
    <row r="2548" spans="1:12" x14ac:dyDescent="0.3">
      <c r="A2548" t="s">
        <v>8219</v>
      </c>
      <c r="C2548" t="str">
        <f>VLOOKUP(KickStarterData!F2548,$A$1:$D$4115,1,FALSE)</f>
        <v>successful</v>
      </c>
      <c r="D2548">
        <v>65</v>
      </c>
      <c r="K2548" t="s">
        <v>8219</v>
      </c>
      <c r="L2548">
        <v>263</v>
      </c>
    </row>
    <row r="2549" spans="1:12" x14ac:dyDescent="0.3">
      <c r="A2549" t="s">
        <v>8219</v>
      </c>
      <c r="C2549" t="str">
        <f>VLOOKUP(KickStarterData!F2549,$A$1:$D$4115,1,FALSE)</f>
        <v>successful</v>
      </c>
      <c r="D2549">
        <v>134</v>
      </c>
      <c r="K2549" t="s">
        <v>8219</v>
      </c>
      <c r="L2549">
        <v>394</v>
      </c>
    </row>
    <row r="2550" spans="1:12" x14ac:dyDescent="0.3">
      <c r="A2550" t="s">
        <v>8219</v>
      </c>
      <c r="C2550" t="str">
        <f>VLOOKUP(KickStarterData!F2550,$A$1:$D$4115,1,FALSE)</f>
        <v>successful</v>
      </c>
      <c r="D2550">
        <v>37</v>
      </c>
      <c r="K2550" t="s">
        <v>8219</v>
      </c>
      <c r="L2550">
        <v>1049</v>
      </c>
    </row>
    <row r="2551" spans="1:12" x14ac:dyDescent="0.3">
      <c r="A2551" t="s">
        <v>8219</v>
      </c>
      <c r="C2551" t="str">
        <f>VLOOKUP(KickStarterData!F2551,$A$1:$D$4115,1,FALSE)</f>
        <v>successful</v>
      </c>
      <c r="D2551">
        <v>37</v>
      </c>
      <c r="K2551" t="s">
        <v>8219</v>
      </c>
      <c r="L2551">
        <v>308</v>
      </c>
    </row>
    <row r="2552" spans="1:12" x14ac:dyDescent="0.3">
      <c r="A2552" t="s">
        <v>8219</v>
      </c>
      <c r="C2552" t="str">
        <f>VLOOKUP(KickStarterData!F2552,$A$1:$D$4115,1,FALSE)</f>
        <v>successful</v>
      </c>
      <c r="D2552">
        <v>150</v>
      </c>
      <c r="K2552" t="s">
        <v>8219</v>
      </c>
      <c r="L2552">
        <v>1088</v>
      </c>
    </row>
    <row r="2553" spans="1:12" x14ac:dyDescent="0.3">
      <c r="A2553" t="s">
        <v>8219</v>
      </c>
      <c r="C2553" t="str">
        <f>VLOOKUP(KickStarterData!F2553,$A$1:$D$4115,1,FALSE)</f>
        <v>successful</v>
      </c>
      <c r="D2553">
        <v>56</v>
      </c>
      <c r="K2553" t="s">
        <v>8219</v>
      </c>
      <c r="L2553">
        <v>73</v>
      </c>
    </row>
    <row r="2554" spans="1:12" x14ac:dyDescent="0.3">
      <c r="A2554" t="s">
        <v>8219</v>
      </c>
      <c r="C2554" t="str">
        <f>VLOOKUP(KickStarterData!F2554,$A$1:$D$4115,1,FALSE)</f>
        <v>successful</v>
      </c>
      <c r="D2554">
        <v>18</v>
      </c>
      <c r="K2554" t="s">
        <v>8219</v>
      </c>
      <c r="L2554">
        <v>143</v>
      </c>
    </row>
    <row r="2555" spans="1:12" x14ac:dyDescent="0.3">
      <c r="A2555" t="s">
        <v>8219</v>
      </c>
      <c r="C2555" t="str">
        <f>VLOOKUP(KickStarterData!F2555,$A$1:$D$4115,1,FALSE)</f>
        <v>successful</v>
      </c>
      <c r="D2555">
        <v>60</v>
      </c>
      <c r="K2555" t="s">
        <v>8219</v>
      </c>
      <c r="L2555">
        <v>1420</v>
      </c>
    </row>
    <row r="2556" spans="1:12" x14ac:dyDescent="0.3">
      <c r="A2556" t="s">
        <v>8219</v>
      </c>
      <c r="C2556" t="str">
        <f>VLOOKUP(KickStarterData!F2556,$A$1:$D$4115,1,FALSE)</f>
        <v>successful</v>
      </c>
      <c r="D2556">
        <v>67</v>
      </c>
      <c r="K2556" t="s">
        <v>8219</v>
      </c>
      <c r="L2556">
        <v>305</v>
      </c>
    </row>
    <row r="2557" spans="1:12" x14ac:dyDescent="0.3">
      <c r="A2557" t="s">
        <v>8219</v>
      </c>
      <c r="C2557" t="str">
        <f>VLOOKUP(KickStarterData!F2557,$A$1:$D$4115,1,FALSE)</f>
        <v>successful</v>
      </c>
      <c r="D2557">
        <v>35</v>
      </c>
      <c r="K2557" t="s">
        <v>8219</v>
      </c>
      <c r="L2557">
        <v>551</v>
      </c>
    </row>
    <row r="2558" spans="1:12" x14ac:dyDescent="0.3">
      <c r="A2558" t="s">
        <v>8219</v>
      </c>
      <c r="C2558" t="str">
        <f>VLOOKUP(KickStarterData!F2558,$A$1:$D$4115,1,FALSE)</f>
        <v>successful</v>
      </c>
      <c r="D2558">
        <v>34</v>
      </c>
      <c r="K2558" t="s">
        <v>8219</v>
      </c>
      <c r="L2558">
        <v>187</v>
      </c>
    </row>
    <row r="2559" spans="1:12" x14ac:dyDescent="0.3">
      <c r="A2559" t="s">
        <v>8219</v>
      </c>
      <c r="C2559" t="str">
        <f>VLOOKUP(KickStarterData!F2559,$A$1:$D$4115,1,FALSE)</f>
        <v>successful</v>
      </c>
      <c r="D2559">
        <v>36</v>
      </c>
      <c r="K2559" t="s">
        <v>8219</v>
      </c>
      <c r="L2559">
        <v>325</v>
      </c>
    </row>
    <row r="2560" spans="1:12" x14ac:dyDescent="0.3">
      <c r="A2560" t="s">
        <v>8219</v>
      </c>
      <c r="C2560" t="str">
        <f>VLOOKUP(KickStarterData!F2560,$A$1:$D$4115,1,FALSE)</f>
        <v>successful</v>
      </c>
      <c r="D2560">
        <v>18</v>
      </c>
      <c r="K2560" t="s">
        <v>8219</v>
      </c>
      <c r="L2560">
        <v>148</v>
      </c>
    </row>
    <row r="2561" spans="1:12" x14ac:dyDescent="0.3">
      <c r="A2561" t="s">
        <v>8219</v>
      </c>
      <c r="C2561" t="str">
        <f>VLOOKUP(KickStarterData!F2561,$A$1:$D$4115,1,FALSE)</f>
        <v>successful</v>
      </c>
      <c r="D2561">
        <v>25</v>
      </c>
      <c r="K2561" t="s">
        <v>8219</v>
      </c>
      <c r="L2561">
        <v>69</v>
      </c>
    </row>
    <row r="2562" spans="1:12" x14ac:dyDescent="0.3">
      <c r="A2562" t="s">
        <v>8219</v>
      </c>
      <c r="C2562" t="str">
        <f>VLOOKUP(KickStarterData!F2562,$A$1:$D$4115,1,FALSE)</f>
        <v>successful</v>
      </c>
      <c r="D2562">
        <v>21</v>
      </c>
      <c r="K2562" t="s">
        <v>8219</v>
      </c>
      <c r="L2562">
        <v>173</v>
      </c>
    </row>
    <row r="2563" spans="1:12" x14ac:dyDescent="0.3">
      <c r="A2563" t="s">
        <v>8220</v>
      </c>
      <c r="C2563" t="str">
        <f>VLOOKUP(KickStarterData!F2563,$A$1:$D$4115,1,FALSE)</f>
        <v>canceled</v>
      </c>
      <c r="D2563">
        <v>0</v>
      </c>
      <c r="K2563" t="s">
        <v>8219</v>
      </c>
      <c r="L2563">
        <v>269</v>
      </c>
    </row>
    <row r="2564" spans="1:12" x14ac:dyDescent="0.3">
      <c r="A2564" t="s">
        <v>8220</v>
      </c>
      <c r="C2564" t="str">
        <f>VLOOKUP(KickStarterData!F2564,$A$1:$D$4115,1,FALSE)</f>
        <v>canceled</v>
      </c>
      <c r="D2564">
        <v>3</v>
      </c>
      <c r="K2564" t="s">
        <v>8219</v>
      </c>
      <c r="L2564">
        <v>185</v>
      </c>
    </row>
    <row r="2565" spans="1:12" x14ac:dyDescent="0.3">
      <c r="A2565" t="s">
        <v>8220</v>
      </c>
      <c r="C2565" t="str">
        <f>VLOOKUP(KickStarterData!F2565,$A$1:$D$4115,1,FALSE)</f>
        <v>canceled</v>
      </c>
      <c r="D2565">
        <v>0</v>
      </c>
      <c r="K2565" t="s">
        <v>8219</v>
      </c>
      <c r="L2565">
        <v>176</v>
      </c>
    </row>
    <row r="2566" spans="1:12" x14ac:dyDescent="0.3">
      <c r="A2566" t="s">
        <v>8220</v>
      </c>
      <c r="C2566" t="str">
        <f>VLOOKUP(KickStarterData!F2566,$A$1:$D$4115,1,FALSE)</f>
        <v>canceled</v>
      </c>
      <c r="D2566">
        <v>0</v>
      </c>
      <c r="K2566" t="s">
        <v>8219</v>
      </c>
      <c r="L2566">
        <v>1019</v>
      </c>
    </row>
    <row r="2567" spans="1:12" x14ac:dyDescent="0.3">
      <c r="A2567" t="s">
        <v>8220</v>
      </c>
      <c r="C2567" t="str">
        <f>VLOOKUP(KickStarterData!F2567,$A$1:$D$4115,1,FALSE)</f>
        <v>canceled</v>
      </c>
      <c r="D2567">
        <v>1</v>
      </c>
      <c r="K2567" t="s">
        <v>8219</v>
      </c>
      <c r="L2567">
        <v>113</v>
      </c>
    </row>
    <row r="2568" spans="1:12" x14ac:dyDescent="0.3">
      <c r="A2568" t="s">
        <v>8220</v>
      </c>
      <c r="C2568" t="str">
        <f>VLOOKUP(KickStarterData!F2568,$A$1:$D$4115,1,FALSE)</f>
        <v>canceled</v>
      </c>
      <c r="D2568">
        <v>0</v>
      </c>
      <c r="K2568" t="s">
        <v>8219</v>
      </c>
      <c r="L2568">
        <v>404</v>
      </c>
    </row>
    <row r="2569" spans="1:12" x14ac:dyDescent="0.3">
      <c r="A2569" t="s">
        <v>8220</v>
      </c>
      <c r="C2569" t="str">
        <f>VLOOKUP(KickStarterData!F2569,$A$1:$D$4115,1,FALSE)</f>
        <v>canceled</v>
      </c>
      <c r="D2569">
        <v>2</v>
      </c>
      <c r="K2569" t="s">
        <v>8219</v>
      </c>
      <c r="L2569">
        <v>707</v>
      </c>
    </row>
    <row r="2570" spans="1:12" x14ac:dyDescent="0.3">
      <c r="A2570" t="s">
        <v>8220</v>
      </c>
      <c r="C2570" t="str">
        <f>VLOOKUP(KickStarterData!F2570,$A$1:$D$4115,1,FALSE)</f>
        <v>canceled</v>
      </c>
      <c r="D2570">
        <v>1</v>
      </c>
      <c r="K2570" t="s">
        <v>8219</v>
      </c>
      <c r="L2570">
        <v>392</v>
      </c>
    </row>
    <row r="2571" spans="1:12" x14ac:dyDescent="0.3">
      <c r="A2571" t="s">
        <v>8220</v>
      </c>
      <c r="C2571" t="str">
        <f>VLOOKUP(KickStarterData!F2571,$A$1:$D$4115,1,FALSE)</f>
        <v>canceled</v>
      </c>
      <c r="D2571">
        <v>2</v>
      </c>
      <c r="K2571" t="s">
        <v>8219</v>
      </c>
      <c r="L2571">
        <v>23</v>
      </c>
    </row>
    <row r="2572" spans="1:12" x14ac:dyDescent="0.3">
      <c r="A2572" t="s">
        <v>8220</v>
      </c>
      <c r="C2572" t="str">
        <f>VLOOKUP(KickStarterData!F2572,$A$1:$D$4115,1,FALSE)</f>
        <v>canceled</v>
      </c>
      <c r="D2572">
        <v>2</v>
      </c>
      <c r="K2572" t="s">
        <v>8219</v>
      </c>
      <c r="L2572">
        <v>682</v>
      </c>
    </row>
    <row r="2573" spans="1:12" x14ac:dyDescent="0.3">
      <c r="A2573" t="s">
        <v>8220</v>
      </c>
      <c r="C2573" t="str">
        <f>VLOOKUP(KickStarterData!F2573,$A$1:$D$4115,1,FALSE)</f>
        <v>canceled</v>
      </c>
      <c r="D2573">
        <v>4</v>
      </c>
      <c r="K2573" t="s">
        <v>8219</v>
      </c>
      <c r="L2573">
        <v>37</v>
      </c>
    </row>
    <row r="2574" spans="1:12" x14ac:dyDescent="0.3">
      <c r="A2574" t="s">
        <v>8220</v>
      </c>
      <c r="C2574" t="str">
        <f>VLOOKUP(KickStarterData!F2574,$A$1:$D$4115,1,FALSE)</f>
        <v>canceled</v>
      </c>
      <c r="D2574">
        <v>0</v>
      </c>
      <c r="K2574" t="s">
        <v>8219</v>
      </c>
      <c r="L2574">
        <v>146</v>
      </c>
    </row>
    <row r="2575" spans="1:12" x14ac:dyDescent="0.3">
      <c r="A2575" t="s">
        <v>8220</v>
      </c>
      <c r="C2575" t="str">
        <f>VLOOKUP(KickStarterData!F2575,$A$1:$D$4115,1,FALSE)</f>
        <v>canceled</v>
      </c>
      <c r="D2575">
        <v>0</v>
      </c>
      <c r="K2575" t="s">
        <v>8219</v>
      </c>
      <c r="L2575">
        <v>119</v>
      </c>
    </row>
    <row r="2576" spans="1:12" x14ac:dyDescent="0.3">
      <c r="A2576" t="s">
        <v>8220</v>
      </c>
      <c r="C2576" t="str">
        <f>VLOOKUP(KickStarterData!F2576,$A$1:$D$4115,1,FALSE)</f>
        <v>canceled</v>
      </c>
      <c r="D2576">
        <v>0</v>
      </c>
      <c r="K2576" t="s">
        <v>8219</v>
      </c>
      <c r="L2576">
        <v>163</v>
      </c>
    </row>
    <row r="2577" spans="1:12" x14ac:dyDescent="0.3">
      <c r="A2577" t="s">
        <v>8220</v>
      </c>
      <c r="C2577" t="str">
        <f>VLOOKUP(KickStarterData!F2577,$A$1:$D$4115,1,FALSE)</f>
        <v>canceled</v>
      </c>
      <c r="D2577">
        <v>0</v>
      </c>
      <c r="K2577" t="s">
        <v>8219</v>
      </c>
      <c r="L2577">
        <v>339</v>
      </c>
    </row>
    <row r="2578" spans="1:12" x14ac:dyDescent="0.3">
      <c r="A2578" t="s">
        <v>8220</v>
      </c>
      <c r="C2578" t="str">
        <f>VLOOKUP(KickStarterData!F2578,$A$1:$D$4115,1,FALSE)</f>
        <v>canceled</v>
      </c>
      <c r="D2578">
        <v>0</v>
      </c>
      <c r="K2578" t="s">
        <v>8219</v>
      </c>
      <c r="L2578">
        <v>58</v>
      </c>
    </row>
    <row r="2579" spans="1:12" x14ac:dyDescent="0.3">
      <c r="A2579" t="s">
        <v>8220</v>
      </c>
      <c r="C2579" t="str">
        <f>VLOOKUP(KickStarterData!F2579,$A$1:$D$4115,1,FALSE)</f>
        <v>canceled</v>
      </c>
      <c r="D2579">
        <v>0</v>
      </c>
      <c r="K2579" t="s">
        <v>8219</v>
      </c>
      <c r="L2579">
        <v>456</v>
      </c>
    </row>
    <row r="2580" spans="1:12" x14ac:dyDescent="0.3">
      <c r="A2580" t="s">
        <v>8220</v>
      </c>
      <c r="C2580" t="str">
        <f>VLOOKUP(KickStarterData!F2580,$A$1:$D$4115,1,FALSE)</f>
        <v>canceled</v>
      </c>
      <c r="D2580">
        <v>0</v>
      </c>
      <c r="K2580" t="s">
        <v>8219</v>
      </c>
      <c r="L2580">
        <v>15</v>
      </c>
    </row>
    <row r="2581" spans="1:12" x14ac:dyDescent="0.3">
      <c r="A2581" t="s">
        <v>8220</v>
      </c>
      <c r="C2581" t="str">
        <f>VLOOKUP(KickStarterData!F2581,$A$1:$D$4115,1,FALSE)</f>
        <v>canceled</v>
      </c>
      <c r="D2581">
        <v>12</v>
      </c>
      <c r="K2581" t="s">
        <v>8219</v>
      </c>
      <c r="L2581">
        <v>191</v>
      </c>
    </row>
    <row r="2582" spans="1:12" x14ac:dyDescent="0.3">
      <c r="A2582" t="s">
        <v>8220</v>
      </c>
      <c r="C2582" t="str">
        <f>VLOOKUP(KickStarterData!F2582,$A$1:$D$4115,1,FALSE)</f>
        <v>canceled</v>
      </c>
      <c r="D2582">
        <v>2</v>
      </c>
      <c r="K2582" t="s">
        <v>8219</v>
      </c>
      <c r="L2582">
        <v>17</v>
      </c>
    </row>
    <row r="2583" spans="1:12" x14ac:dyDescent="0.3">
      <c r="A2583" t="s">
        <v>8221</v>
      </c>
      <c r="C2583" t="str">
        <f>VLOOKUP(KickStarterData!F2583,$A$1:$D$4115,1,FALSE)</f>
        <v>failed</v>
      </c>
      <c r="D2583">
        <v>11</v>
      </c>
      <c r="K2583" t="s">
        <v>8221</v>
      </c>
      <c r="L2583">
        <v>4</v>
      </c>
    </row>
    <row r="2584" spans="1:12" x14ac:dyDescent="0.3">
      <c r="A2584" t="s">
        <v>8221</v>
      </c>
      <c r="C2584" t="str">
        <f>VLOOKUP(KickStarterData!F2584,$A$1:$D$4115,1,FALSE)</f>
        <v>failed</v>
      </c>
      <c r="D2584">
        <v>1</v>
      </c>
      <c r="K2584" t="s">
        <v>8221</v>
      </c>
      <c r="L2584">
        <v>18</v>
      </c>
    </row>
    <row r="2585" spans="1:12" x14ac:dyDescent="0.3">
      <c r="A2585" t="s">
        <v>8221</v>
      </c>
      <c r="C2585" t="str">
        <f>VLOOKUP(KickStarterData!F2585,$A$1:$D$4115,1,FALSE)</f>
        <v>failed</v>
      </c>
      <c r="D2585">
        <v>5</v>
      </c>
      <c r="K2585" t="s">
        <v>8221</v>
      </c>
      <c r="L2585">
        <v>0</v>
      </c>
    </row>
    <row r="2586" spans="1:12" x14ac:dyDescent="0.3">
      <c r="A2586" t="s">
        <v>8221</v>
      </c>
      <c r="C2586" t="str">
        <f>VLOOKUP(KickStarterData!F2586,$A$1:$D$4115,1,FALSE)</f>
        <v>failed</v>
      </c>
      <c r="D2586">
        <v>0</v>
      </c>
      <c r="K2586" t="s">
        <v>8221</v>
      </c>
      <c r="L2586">
        <v>22</v>
      </c>
    </row>
    <row r="2587" spans="1:12" x14ac:dyDescent="0.3">
      <c r="A2587" t="s">
        <v>8221</v>
      </c>
      <c r="C2587" t="str">
        <f>VLOOKUP(KickStarterData!F2587,$A$1:$D$4115,1,FALSE)</f>
        <v>failed</v>
      </c>
      <c r="D2587">
        <v>1</v>
      </c>
      <c r="K2587" t="s">
        <v>8221</v>
      </c>
      <c r="L2587">
        <v>49</v>
      </c>
    </row>
    <row r="2588" spans="1:12" x14ac:dyDescent="0.3">
      <c r="A2588" t="s">
        <v>8221</v>
      </c>
      <c r="C2588" t="str">
        <f>VLOOKUP(KickStarterData!F2588,$A$1:$D$4115,1,FALSE)</f>
        <v>failed</v>
      </c>
      <c r="D2588">
        <v>1</v>
      </c>
      <c r="K2588" t="s">
        <v>8221</v>
      </c>
      <c r="L2588">
        <v>19</v>
      </c>
    </row>
    <row r="2589" spans="1:12" x14ac:dyDescent="0.3">
      <c r="A2589" t="s">
        <v>8221</v>
      </c>
      <c r="C2589" t="str">
        <f>VLOOKUP(KickStarterData!F2589,$A$1:$D$4115,1,FALSE)</f>
        <v>failed</v>
      </c>
      <c r="D2589">
        <v>6</v>
      </c>
      <c r="K2589" t="s">
        <v>8221</v>
      </c>
      <c r="L2589">
        <v>4</v>
      </c>
    </row>
    <row r="2590" spans="1:12" x14ac:dyDescent="0.3">
      <c r="A2590" t="s">
        <v>8221</v>
      </c>
      <c r="C2590" t="str">
        <f>VLOOKUP(KickStarterData!F2590,$A$1:$D$4115,1,FALSE)</f>
        <v>failed</v>
      </c>
      <c r="D2590">
        <v>8</v>
      </c>
      <c r="K2590" t="s">
        <v>8221</v>
      </c>
      <c r="L2590">
        <v>4</v>
      </c>
    </row>
    <row r="2591" spans="1:12" x14ac:dyDescent="0.3">
      <c r="A2591" t="s">
        <v>8221</v>
      </c>
      <c r="C2591" t="str">
        <f>VLOOKUP(KickStarterData!F2591,$A$1:$D$4115,1,FALSE)</f>
        <v>failed</v>
      </c>
      <c r="D2591">
        <v>1</v>
      </c>
      <c r="K2591" t="s">
        <v>8221</v>
      </c>
      <c r="L2591">
        <v>2</v>
      </c>
    </row>
    <row r="2592" spans="1:12" x14ac:dyDescent="0.3">
      <c r="A2592" t="s">
        <v>8221</v>
      </c>
      <c r="C2592" t="str">
        <f>VLOOKUP(KickStarterData!F2592,$A$1:$D$4115,1,FALSE)</f>
        <v>failed</v>
      </c>
      <c r="D2592">
        <v>0</v>
      </c>
      <c r="K2592" t="s">
        <v>8221</v>
      </c>
      <c r="L2592">
        <v>0</v>
      </c>
    </row>
    <row r="2593" spans="1:12" x14ac:dyDescent="0.3">
      <c r="A2593" t="s">
        <v>8221</v>
      </c>
      <c r="C2593" t="str">
        <f>VLOOKUP(KickStarterData!F2593,$A$1:$D$4115,1,FALSE)</f>
        <v>failed</v>
      </c>
      <c r="D2593">
        <v>2</v>
      </c>
      <c r="K2593" t="s">
        <v>8221</v>
      </c>
      <c r="L2593">
        <v>0</v>
      </c>
    </row>
    <row r="2594" spans="1:12" x14ac:dyDescent="0.3">
      <c r="A2594" t="s">
        <v>8221</v>
      </c>
      <c r="C2594" t="str">
        <f>VLOOKUP(KickStarterData!F2594,$A$1:$D$4115,1,FALSE)</f>
        <v>failed</v>
      </c>
      <c r="D2594">
        <v>1</v>
      </c>
      <c r="K2594" t="s">
        <v>8221</v>
      </c>
      <c r="L2594">
        <v>14</v>
      </c>
    </row>
    <row r="2595" spans="1:12" x14ac:dyDescent="0.3">
      <c r="A2595" t="s">
        <v>8221</v>
      </c>
      <c r="C2595" t="str">
        <f>VLOOKUP(KickStarterData!F2595,$A$1:$D$4115,1,FALSE)</f>
        <v>failed</v>
      </c>
      <c r="D2595">
        <v>0</v>
      </c>
      <c r="K2595" t="s">
        <v>8221</v>
      </c>
      <c r="L2595">
        <v>8</v>
      </c>
    </row>
    <row r="2596" spans="1:12" x14ac:dyDescent="0.3">
      <c r="A2596" t="s">
        <v>8221</v>
      </c>
      <c r="C2596" t="str">
        <f>VLOOKUP(KickStarterData!F2596,$A$1:$D$4115,1,FALSE)</f>
        <v>failed</v>
      </c>
      <c r="D2596">
        <v>1</v>
      </c>
      <c r="K2596" t="s">
        <v>8221</v>
      </c>
      <c r="L2596">
        <v>0</v>
      </c>
    </row>
    <row r="2597" spans="1:12" x14ac:dyDescent="0.3">
      <c r="A2597" t="s">
        <v>8221</v>
      </c>
      <c r="C2597" t="str">
        <f>VLOOKUP(KickStarterData!F2597,$A$1:$D$4115,1,FALSE)</f>
        <v>failed</v>
      </c>
      <c r="D2597">
        <v>19</v>
      </c>
      <c r="K2597" t="s">
        <v>8221</v>
      </c>
      <c r="L2597">
        <v>15</v>
      </c>
    </row>
    <row r="2598" spans="1:12" x14ac:dyDescent="0.3">
      <c r="A2598" t="s">
        <v>8221</v>
      </c>
      <c r="C2598" t="str">
        <f>VLOOKUP(KickStarterData!F2598,$A$1:$D$4115,1,FALSE)</f>
        <v>failed</v>
      </c>
      <c r="D2598">
        <v>27</v>
      </c>
      <c r="K2598" t="s">
        <v>8221</v>
      </c>
      <c r="L2598">
        <v>33</v>
      </c>
    </row>
    <row r="2599" spans="1:12" x14ac:dyDescent="0.3">
      <c r="A2599" t="s">
        <v>8221</v>
      </c>
      <c r="C2599" t="str">
        <f>VLOOKUP(KickStarterData!F2599,$A$1:$D$4115,1,FALSE)</f>
        <v>failed</v>
      </c>
      <c r="D2599">
        <v>7</v>
      </c>
      <c r="K2599" t="s">
        <v>8221</v>
      </c>
      <c r="L2599">
        <v>2</v>
      </c>
    </row>
    <row r="2600" spans="1:12" x14ac:dyDescent="0.3">
      <c r="A2600" t="s">
        <v>8221</v>
      </c>
      <c r="C2600" t="str">
        <f>VLOOKUP(KickStarterData!F2600,$A$1:$D$4115,1,FALSE)</f>
        <v>failed</v>
      </c>
      <c r="D2600">
        <v>14</v>
      </c>
      <c r="K2600" t="s">
        <v>8221</v>
      </c>
      <c r="L2600">
        <v>6</v>
      </c>
    </row>
    <row r="2601" spans="1:12" x14ac:dyDescent="0.3">
      <c r="A2601" t="s">
        <v>8221</v>
      </c>
      <c r="C2601" t="str">
        <f>VLOOKUP(KickStarterData!F2601,$A$1:$D$4115,1,FALSE)</f>
        <v>failed</v>
      </c>
      <c r="D2601">
        <v>5</v>
      </c>
      <c r="K2601" t="s">
        <v>8221</v>
      </c>
      <c r="L2601">
        <v>2</v>
      </c>
    </row>
    <row r="2602" spans="1:12" x14ac:dyDescent="0.3">
      <c r="A2602" t="s">
        <v>8221</v>
      </c>
      <c r="C2602" t="str">
        <f>VLOOKUP(KickStarterData!F2602,$A$1:$D$4115,1,FALSE)</f>
        <v>failed</v>
      </c>
      <c r="D2602">
        <v>30</v>
      </c>
      <c r="K2602" t="s">
        <v>8221</v>
      </c>
      <c r="L2602">
        <v>0</v>
      </c>
    </row>
    <row r="2603" spans="1:12" x14ac:dyDescent="0.3">
      <c r="A2603" t="s">
        <v>8219</v>
      </c>
      <c r="C2603" t="str">
        <f>VLOOKUP(KickStarterData!F2603,$A$1:$D$4115,1,FALSE)</f>
        <v>successful</v>
      </c>
      <c r="D2603">
        <v>151</v>
      </c>
      <c r="K2603" t="s">
        <v>8221</v>
      </c>
      <c r="L2603">
        <v>4</v>
      </c>
    </row>
    <row r="2604" spans="1:12" x14ac:dyDescent="0.3">
      <c r="A2604" t="s">
        <v>8219</v>
      </c>
      <c r="C2604" t="str">
        <f>VLOOKUP(KickStarterData!F2604,$A$1:$D$4115,1,FALSE)</f>
        <v>successful</v>
      </c>
      <c r="D2604">
        <v>489</v>
      </c>
      <c r="K2604" t="s">
        <v>8221</v>
      </c>
      <c r="L2604">
        <v>1</v>
      </c>
    </row>
    <row r="2605" spans="1:12" x14ac:dyDescent="0.3">
      <c r="A2605" t="s">
        <v>8219</v>
      </c>
      <c r="C2605" t="str">
        <f>VLOOKUP(KickStarterData!F2605,$A$1:$D$4115,1,FALSE)</f>
        <v>successful</v>
      </c>
      <c r="D2605">
        <v>50</v>
      </c>
      <c r="K2605" t="s">
        <v>8221</v>
      </c>
      <c r="L2605">
        <v>3</v>
      </c>
    </row>
    <row r="2606" spans="1:12" x14ac:dyDescent="0.3">
      <c r="A2606" t="s">
        <v>8219</v>
      </c>
      <c r="C2606" t="str">
        <f>VLOOKUP(KickStarterData!F2606,$A$1:$D$4115,1,FALSE)</f>
        <v>successful</v>
      </c>
      <c r="D2606">
        <v>321</v>
      </c>
      <c r="K2606" t="s">
        <v>8221</v>
      </c>
      <c r="L2606">
        <v>4</v>
      </c>
    </row>
    <row r="2607" spans="1:12" x14ac:dyDescent="0.3">
      <c r="A2607" t="s">
        <v>8219</v>
      </c>
      <c r="C2607" t="str">
        <f>VLOOKUP(KickStarterData!F2607,$A$1:$D$4115,1,FALSE)</f>
        <v>successful</v>
      </c>
      <c r="D2607">
        <v>1762</v>
      </c>
      <c r="K2607" t="s">
        <v>8221</v>
      </c>
      <c r="L2607">
        <v>0</v>
      </c>
    </row>
    <row r="2608" spans="1:12" x14ac:dyDescent="0.3">
      <c r="A2608" t="s">
        <v>8219</v>
      </c>
      <c r="C2608" t="str">
        <f>VLOOKUP(KickStarterData!F2608,$A$1:$D$4115,1,FALSE)</f>
        <v>successful</v>
      </c>
      <c r="D2608">
        <v>385</v>
      </c>
      <c r="K2608" t="s">
        <v>8221</v>
      </c>
      <c r="L2608">
        <v>4</v>
      </c>
    </row>
    <row r="2609" spans="1:12" x14ac:dyDescent="0.3">
      <c r="A2609" t="s">
        <v>8219</v>
      </c>
      <c r="C2609" t="str">
        <f>VLOOKUP(KickStarterData!F2609,$A$1:$D$4115,1,FALSE)</f>
        <v>successful</v>
      </c>
      <c r="D2609">
        <v>398</v>
      </c>
      <c r="K2609" t="s">
        <v>8221</v>
      </c>
      <c r="L2609">
        <v>3</v>
      </c>
    </row>
    <row r="2610" spans="1:12" x14ac:dyDescent="0.3">
      <c r="A2610" t="s">
        <v>8219</v>
      </c>
      <c r="C2610" t="str">
        <f>VLOOKUP(KickStarterData!F2610,$A$1:$D$4115,1,FALSE)</f>
        <v>successful</v>
      </c>
      <c r="D2610">
        <v>304</v>
      </c>
      <c r="K2610" t="s">
        <v>8221</v>
      </c>
      <c r="L2610">
        <v>34</v>
      </c>
    </row>
    <row r="2611" spans="1:12" x14ac:dyDescent="0.3">
      <c r="A2611" t="s">
        <v>8219</v>
      </c>
      <c r="C2611" t="str">
        <f>VLOOKUP(KickStarterData!F2611,$A$1:$D$4115,1,FALSE)</f>
        <v>successful</v>
      </c>
      <c r="D2611">
        <v>676</v>
      </c>
      <c r="K2611" t="s">
        <v>8221</v>
      </c>
      <c r="L2611">
        <v>2</v>
      </c>
    </row>
    <row r="2612" spans="1:12" x14ac:dyDescent="0.3">
      <c r="A2612" t="s">
        <v>8219</v>
      </c>
      <c r="C2612" t="str">
        <f>VLOOKUP(KickStarterData!F2612,$A$1:$D$4115,1,FALSE)</f>
        <v>successful</v>
      </c>
      <c r="D2612">
        <v>577</v>
      </c>
      <c r="K2612" t="s">
        <v>8221</v>
      </c>
      <c r="L2612">
        <v>33</v>
      </c>
    </row>
    <row r="2613" spans="1:12" x14ac:dyDescent="0.3">
      <c r="A2613" t="s">
        <v>8219</v>
      </c>
      <c r="C2613" t="str">
        <f>VLOOKUP(KickStarterData!F2613,$A$1:$D$4115,1,FALSE)</f>
        <v>successful</v>
      </c>
      <c r="D2613">
        <v>3663</v>
      </c>
      <c r="K2613" t="s">
        <v>8221</v>
      </c>
      <c r="L2613">
        <v>0</v>
      </c>
    </row>
    <row r="2614" spans="1:12" x14ac:dyDescent="0.3">
      <c r="A2614" t="s">
        <v>8219</v>
      </c>
      <c r="C2614" t="str">
        <f>VLOOKUP(KickStarterData!F2614,$A$1:$D$4115,1,FALSE)</f>
        <v>successful</v>
      </c>
      <c r="D2614">
        <v>294</v>
      </c>
      <c r="K2614" t="s">
        <v>8221</v>
      </c>
      <c r="L2614">
        <v>0</v>
      </c>
    </row>
    <row r="2615" spans="1:12" x14ac:dyDescent="0.3">
      <c r="A2615" t="s">
        <v>8219</v>
      </c>
      <c r="C2615" t="str">
        <f>VLOOKUP(KickStarterData!F2615,$A$1:$D$4115,1,FALSE)</f>
        <v>successful</v>
      </c>
      <c r="D2615">
        <v>28</v>
      </c>
      <c r="K2615" t="s">
        <v>8221</v>
      </c>
      <c r="L2615">
        <v>1</v>
      </c>
    </row>
    <row r="2616" spans="1:12" x14ac:dyDescent="0.3">
      <c r="A2616" t="s">
        <v>8219</v>
      </c>
      <c r="C2616" t="str">
        <f>VLOOKUP(KickStarterData!F2616,$A$1:$D$4115,1,FALSE)</f>
        <v>successful</v>
      </c>
      <c r="D2616">
        <v>100</v>
      </c>
      <c r="K2616" t="s">
        <v>8221</v>
      </c>
      <c r="L2616">
        <v>13</v>
      </c>
    </row>
    <row r="2617" spans="1:12" x14ac:dyDescent="0.3">
      <c r="A2617" t="s">
        <v>8219</v>
      </c>
      <c r="C2617" t="str">
        <f>VLOOKUP(KickStarterData!F2617,$A$1:$D$4115,1,FALSE)</f>
        <v>successful</v>
      </c>
      <c r="D2617">
        <v>72</v>
      </c>
      <c r="K2617" t="s">
        <v>8221</v>
      </c>
      <c r="L2617">
        <v>2</v>
      </c>
    </row>
    <row r="2618" spans="1:12" x14ac:dyDescent="0.3">
      <c r="A2618" t="s">
        <v>8219</v>
      </c>
      <c r="C2618" t="str">
        <f>VLOOKUP(KickStarterData!F2618,$A$1:$D$4115,1,FALSE)</f>
        <v>successful</v>
      </c>
      <c r="D2618">
        <v>238</v>
      </c>
      <c r="K2618" t="s">
        <v>8221</v>
      </c>
      <c r="L2618">
        <v>36</v>
      </c>
    </row>
    <row r="2619" spans="1:12" x14ac:dyDescent="0.3">
      <c r="A2619" t="s">
        <v>8219</v>
      </c>
      <c r="C2619" t="str">
        <f>VLOOKUP(KickStarterData!F2619,$A$1:$D$4115,1,FALSE)</f>
        <v>successful</v>
      </c>
      <c r="D2619">
        <v>159</v>
      </c>
      <c r="K2619" t="s">
        <v>8221</v>
      </c>
      <c r="L2619">
        <v>1</v>
      </c>
    </row>
    <row r="2620" spans="1:12" x14ac:dyDescent="0.3">
      <c r="A2620" t="s">
        <v>8219</v>
      </c>
      <c r="C2620" t="str">
        <f>VLOOKUP(KickStarterData!F2620,$A$1:$D$4115,1,FALSE)</f>
        <v>successful</v>
      </c>
      <c r="D2620">
        <v>77</v>
      </c>
      <c r="K2620" t="s">
        <v>8221</v>
      </c>
      <c r="L2620">
        <v>15</v>
      </c>
    </row>
    <row r="2621" spans="1:12" x14ac:dyDescent="0.3">
      <c r="A2621" t="s">
        <v>8219</v>
      </c>
      <c r="C2621" t="str">
        <f>VLOOKUP(KickStarterData!F2621,$A$1:$D$4115,1,FALSE)</f>
        <v>successful</v>
      </c>
      <c r="D2621">
        <v>53</v>
      </c>
      <c r="K2621" t="s">
        <v>8221</v>
      </c>
      <c r="L2621">
        <v>1</v>
      </c>
    </row>
    <row r="2622" spans="1:12" x14ac:dyDescent="0.3">
      <c r="A2622" t="s">
        <v>8219</v>
      </c>
      <c r="C2622" t="str">
        <f>VLOOKUP(KickStarterData!F2622,$A$1:$D$4115,1,FALSE)</f>
        <v>successful</v>
      </c>
      <c r="D2622">
        <v>1251</v>
      </c>
      <c r="K2622" t="s">
        <v>8221</v>
      </c>
      <c r="L2622">
        <v>0</v>
      </c>
    </row>
    <row r="2623" spans="1:12" x14ac:dyDescent="0.3">
      <c r="A2623" t="s">
        <v>8219</v>
      </c>
      <c r="C2623" t="str">
        <f>VLOOKUP(KickStarterData!F2623,$A$1:$D$4115,1,FALSE)</f>
        <v>successful</v>
      </c>
      <c r="D2623">
        <v>465</v>
      </c>
      <c r="K2623" t="s">
        <v>8219</v>
      </c>
      <c r="L2623">
        <v>28</v>
      </c>
    </row>
    <row r="2624" spans="1:12" x14ac:dyDescent="0.3">
      <c r="A2624" t="s">
        <v>8219</v>
      </c>
      <c r="C2624" t="str">
        <f>VLOOKUP(KickStarterData!F2624,$A$1:$D$4115,1,FALSE)</f>
        <v>successful</v>
      </c>
      <c r="D2624">
        <v>74</v>
      </c>
      <c r="K2624" t="s">
        <v>8219</v>
      </c>
      <c r="L2624">
        <v>18</v>
      </c>
    </row>
    <row r="2625" spans="1:12" x14ac:dyDescent="0.3">
      <c r="A2625" t="s">
        <v>8219</v>
      </c>
      <c r="C2625" t="str">
        <f>VLOOKUP(KickStarterData!F2625,$A$1:$D$4115,1,FALSE)</f>
        <v>successful</v>
      </c>
      <c r="D2625">
        <v>62</v>
      </c>
      <c r="K2625" t="s">
        <v>8219</v>
      </c>
      <c r="L2625">
        <v>61</v>
      </c>
    </row>
    <row r="2626" spans="1:12" x14ac:dyDescent="0.3">
      <c r="A2626" t="s">
        <v>8219</v>
      </c>
      <c r="C2626" t="str">
        <f>VLOOKUP(KickStarterData!F2626,$A$1:$D$4115,1,FALSE)</f>
        <v>successful</v>
      </c>
      <c r="D2626">
        <v>3468</v>
      </c>
      <c r="K2626" t="s">
        <v>8219</v>
      </c>
      <c r="L2626">
        <v>108</v>
      </c>
    </row>
    <row r="2627" spans="1:12" x14ac:dyDescent="0.3">
      <c r="A2627" t="s">
        <v>8219</v>
      </c>
      <c r="C2627" t="str">
        <f>VLOOKUP(KickStarterData!F2627,$A$1:$D$4115,1,FALSE)</f>
        <v>successful</v>
      </c>
      <c r="D2627">
        <v>52</v>
      </c>
      <c r="K2627" t="s">
        <v>8219</v>
      </c>
      <c r="L2627">
        <v>142</v>
      </c>
    </row>
    <row r="2628" spans="1:12" x14ac:dyDescent="0.3">
      <c r="A2628" t="s">
        <v>8219</v>
      </c>
      <c r="C2628" t="str">
        <f>VLOOKUP(KickStarterData!F2628,$A$1:$D$4115,1,FALSE)</f>
        <v>successful</v>
      </c>
      <c r="D2628">
        <v>50</v>
      </c>
      <c r="K2628" t="s">
        <v>8219</v>
      </c>
      <c r="L2628">
        <v>74</v>
      </c>
    </row>
    <row r="2629" spans="1:12" x14ac:dyDescent="0.3">
      <c r="A2629" t="s">
        <v>8219</v>
      </c>
      <c r="C2629" t="str">
        <f>VLOOKUP(KickStarterData!F2629,$A$1:$D$4115,1,FALSE)</f>
        <v>successful</v>
      </c>
      <c r="D2629">
        <v>45</v>
      </c>
      <c r="K2629" t="s">
        <v>8219</v>
      </c>
      <c r="L2629">
        <v>38</v>
      </c>
    </row>
    <row r="2630" spans="1:12" x14ac:dyDescent="0.3">
      <c r="A2630" t="s">
        <v>8219</v>
      </c>
      <c r="C2630" t="str">
        <f>VLOOKUP(KickStarterData!F2630,$A$1:$D$4115,1,FALSE)</f>
        <v>successful</v>
      </c>
      <c r="D2630">
        <v>21</v>
      </c>
      <c r="K2630" t="s">
        <v>8219</v>
      </c>
      <c r="L2630">
        <v>20</v>
      </c>
    </row>
    <row r="2631" spans="1:12" x14ac:dyDescent="0.3">
      <c r="A2631" t="s">
        <v>8219</v>
      </c>
      <c r="C2631" t="str">
        <f>VLOOKUP(KickStarterData!F2631,$A$1:$D$4115,1,FALSE)</f>
        <v>successful</v>
      </c>
      <c r="D2631">
        <v>100</v>
      </c>
      <c r="K2631" t="s">
        <v>8219</v>
      </c>
      <c r="L2631">
        <v>24</v>
      </c>
    </row>
    <row r="2632" spans="1:12" x14ac:dyDescent="0.3">
      <c r="A2632" t="s">
        <v>8219</v>
      </c>
      <c r="C2632" t="str">
        <f>VLOOKUP(KickStarterData!F2632,$A$1:$D$4115,1,FALSE)</f>
        <v>successful</v>
      </c>
      <c r="D2632">
        <v>81</v>
      </c>
      <c r="K2632" t="s">
        <v>8219</v>
      </c>
      <c r="L2632">
        <v>66</v>
      </c>
    </row>
    <row r="2633" spans="1:12" x14ac:dyDescent="0.3">
      <c r="A2633" t="s">
        <v>8219</v>
      </c>
      <c r="C2633" t="str">
        <f>VLOOKUP(KickStarterData!F2633,$A$1:$D$4115,1,FALSE)</f>
        <v>successful</v>
      </c>
      <c r="D2633">
        <v>286</v>
      </c>
      <c r="K2633" t="s">
        <v>8219</v>
      </c>
      <c r="L2633">
        <v>28</v>
      </c>
    </row>
    <row r="2634" spans="1:12" x14ac:dyDescent="0.3">
      <c r="A2634" t="s">
        <v>8219</v>
      </c>
      <c r="C2634" t="str">
        <f>VLOOKUP(KickStarterData!F2634,$A$1:$D$4115,1,FALSE)</f>
        <v>successful</v>
      </c>
      <c r="D2634">
        <v>42</v>
      </c>
      <c r="K2634" t="s">
        <v>8219</v>
      </c>
      <c r="L2634">
        <v>24</v>
      </c>
    </row>
    <row r="2635" spans="1:12" x14ac:dyDescent="0.3">
      <c r="A2635" t="s">
        <v>8219</v>
      </c>
      <c r="C2635" t="str">
        <f>VLOOKUP(KickStarterData!F2635,$A$1:$D$4115,1,FALSE)</f>
        <v>successful</v>
      </c>
      <c r="D2635">
        <v>199</v>
      </c>
      <c r="K2635" t="s">
        <v>8219</v>
      </c>
      <c r="L2635">
        <v>73</v>
      </c>
    </row>
    <row r="2636" spans="1:12" x14ac:dyDescent="0.3">
      <c r="A2636" t="s">
        <v>8219</v>
      </c>
      <c r="C2636" t="str">
        <f>VLOOKUP(KickStarterData!F2636,$A$1:$D$4115,1,FALSE)</f>
        <v>successful</v>
      </c>
      <c r="D2636">
        <v>25</v>
      </c>
      <c r="K2636" t="s">
        <v>8219</v>
      </c>
      <c r="L2636">
        <v>3</v>
      </c>
    </row>
    <row r="2637" spans="1:12" x14ac:dyDescent="0.3">
      <c r="A2637" t="s">
        <v>8219</v>
      </c>
      <c r="C2637" t="str">
        <f>VLOOKUP(KickStarterData!F2637,$A$1:$D$4115,1,FALSE)</f>
        <v>successful</v>
      </c>
      <c r="D2637">
        <v>84</v>
      </c>
      <c r="K2637" t="s">
        <v>8219</v>
      </c>
      <c r="L2637">
        <v>20</v>
      </c>
    </row>
    <row r="2638" spans="1:12" x14ac:dyDescent="0.3">
      <c r="A2638" t="s">
        <v>8219</v>
      </c>
      <c r="C2638" t="str">
        <f>VLOOKUP(KickStarterData!F2638,$A$1:$D$4115,1,FALSE)</f>
        <v>successful</v>
      </c>
      <c r="D2638">
        <v>50</v>
      </c>
      <c r="K2638" t="s">
        <v>8219</v>
      </c>
      <c r="L2638">
        <v>21</v>
      </c>
    </row>
    <row r="2639" spans="1:12" x14ac:dyDescent="0.3">
      <c r="A2639" t="s">
        <v>8219</v>
      </c>
      <c r="C2639" t="str">
        <f>VLOOKUP(KickStarterData!F2639,$A$1:$D$4115,1,FALSE)</f>
        <v>successful</v>
      </c>
      <c r="D2639">
        <v>26</v>
      </c>
      <c r="K2639" t="s">
        <v>8219</v>
      </c>
      <c r="L2639">
        <v>94</v>
      </c>
    </row>
    <row r="2640" spans="1:12" x14ac:dyDescent="0.3">
      <c r="A2640" t="s">
        <v>8219</v>
      </c>
      <c r="C2640" t="str">
        <f>VLOOKUP(KickStarterData!F2640,$A$1:$D$4115,1,FALSE)</f>
        <v>successful</v>
      </c>
      <c r="D2640">
        <v>14</v>
      </c>
      <c r="K2640" t="s">
        <v>8219</v>
      </c>
      <c r="L2640">
        <v>139</v>
      </c>
    </row>
    <row r="2641" spans="1:12" x14ac:dyDescent="0.3">
      <c r="A2641" t="s">
        <v>8219</v>
      </c>
      <c r="C2641" t="str">
        <f>VLOOKUP(KickStarterData!F2641,$A$1:$D$4115,1,FALSE)</f>
        <v>successful</v>
      </c>
      <c r="D2641">
        <v>49</v>
      </c>
      <c r="K2641" t="s">
        <v>8219</v>
      </c>
      <c r="L2641">
        <v>130</v>
      </c>
    </row>
    <row r="2642" spans="1:12" x14ac:dyDescent="0.3">
      <c r="A2642" t="s">
        <v>8219</v>
      </c>
      <c r="C2642" t="str">
        <f>VLOOKUP(KickStarterData!F2642,$A$1:$D$4115,1,FALSE)</f>
        <v>successful</v>
      </c>
      <c r="D2642">
        <v>69</v>
      </c>
      <c r="K2642" t="s">
        <v>8219</v>
      </c>
      <c r="L2642">
        <v>31</v>
      </c>
    </row>
    <row r="2643" spans="1:12" x14ac:dyDescent="0.3">
      <c r="A2643" t="s">
        <v>8221</v>
      </c>
      <c r="C2643" t="str">
        <f>VLOOKUP(KickStarterData!F2643,$A$1:$D$4115,1,FALSE)</f>
        <v>failed</v>
      </c>
      <c r="D2643">
        <v>1</v>
      </c>
      <c r="K2643" t="s">
        <v>8219</v>
      </c>
      <c r="L2643">
        <v>13</v>
      </c>
    </row>
    <row r="2644" spans="1:12" x14ac:dyDescent="0.3">
      <c r="A2644" t="s">
        <v>8221</v>
      </c>
      <c r="C2644" t="str">
        <f>VLOOKUP(KickStarterData!F2644,$A$1:$D$4115,1,FALSE)</f>
        <v>failed</v>
      </c>
      <c r="D2644">
        <v>0</v>
      </c>
      <c r="K2644" t="s">
        <v>8219</v>
      </c>
      <c r="L2644">
        <v>90</v>
      </c>
    </row>
    <row r="2645" spans="1:12" x14ac:dyDescent="0.3">
      <c r="A2645" t="s">
        <v>8220</v>
      </c>
      <c r="C2645" t="str">
        <f>VLOOKUP(KickStarterData!F2645,$A$1:$D$4115,1,FALSE)</f>
        <v>canceled</v>
      </c>
      <c r="D2645">
        <v>1501</v>
      </c>
      <c r="K2645" t="s">
        <v>8219</v>
      </c>
      <c r="L2645">
        <v>141</v>
      </c>
    </row>
    <row r="2646" spans="1:12" x14ac:dyDescent="0.3">
      <c r="A2646" t="s">
        <v>8220</v>
      </c>
      <c r="C2646" t="str">
        <f>VLOOKUP(KickStarterData!F2646,$A$1:$D$4115,1,FALSE)</f>
        <v>canceled</v>
      </c>
      <c r="D2646">
        <v>52</v>
      </c>
      <c r="K2646" t="s">
        <v>8219</v>
      </c>
      <c r="L2646">
        <v>23</v>
      </c>
    </row>
    <row r="2647" spans="1:12" x14ac:dyDescent="0.3">
      <c r="A2647" t="s">
        <v>8220</v>
      </c>
      <c r="C2647" t="str">
        <f>VLOOKUP(KickStarterData!F2647,$A$1:$D$4115,1,FALSE)</f>
        <v>canceled</v>
      </c>
      <c r="D2647">
        <v>23</v>
      </c>
      <c r="K2647" t="s">
        <v>8219</v>
      </c>
      <c r="L2647">
        <v>18</v>
      </c>
    </row>
    <row r="2648" spans="1:12" x14ac:dyDescent="0.3">
      <c r="A2648" t="s">
        <v>8220</v>
      </c>
      <c r="C2648" t="str">
        <f>VLOOKUP(KickStarterData!F2648,$A$1:$D$4115,1,FALSE)</f>
        <v>canceled</v>
      </c>
      <c r="D2648">
        <v>535</v>
      </c>
      <c r="K2648" t="s">
        <v>8219</v>
      </c>
      <c r="L2648">
        <v>76</v>
      </c>
    </row>
    <row r="2649" spans="1:12" x14ac:dyDescent="0.3">
      <c r="A2649" t="s">
        <v>8220</v>
      </c>
      <c r="C2649" t="str">
        <f>VLOOKUP(KickStarterData!F2649,$A$1:$D$4115,1,FALSE)</f>
        <v>canceled</v>
      </c>
      <c r="D2649">
        <v>3</v>
      </c>
      <c r="K2649" t="s">
        <v>8219</v>
      </c>
      <c r="L2649">
        <v>93</v>
      </c>
    </row>
    <row r="2650" spans="1:12" x14ac:dyDescent="0.3">
      <c r="A2650" t="s">
        <v>8220</v>
      </c>
      <c r="C2650" t="str">
        <f>VLOOKUP(KickStarterData!F2650,$A$1:$D$4115,1,FALSE)</f>
        <v>canceled</v>
      </c>
      <c r="D2650">
        <v>6</v>
      </c>
      <c r="K2650" t="s">
        <v>8219</v>
      </c>
      <c r="L2650">
        <v>69</v>
      </c>
    </row>
    <row r="2651" spans="1:12" x14ac:dyDescent="0.3">
      <c r="A2651" t="s">
        <v>8220</v>
      </c>
      <c r="C2651" t="str">
        <f>VLOOKUP(KickStarterData!F2651,$A$1:$D$4115,1,FALSE)</f>
        <v>canceled</v>
      </c>
      <c r="D2651">
        <v>3</v>
      </c>
      <c r="K2651" t="s">
        <v>8219</v>
      </c>
      <c r="L2651">
        <v>21</v>
      </c>
    </row>
    <row r="2652" spans="1:12" x14ac:dyDescent="0.3">
      <c r="A2652" t="s">
        <v>8220</v>
      </c>
      <c r="C2652" t="str">
        <f>VLOOKUP(KickStarterData!F2652,$A$1:$D$4115,1,FALSE)</f>
        <v>canceled</v>
      </c>
      <c r="D2652">
        <v>5</v>
      </c>
      <c r="K2652" t="s">
        <v>8219</v>
      </c>
      <c r="L2652">
        <v>57</v>
      </c>
    </row>
    <row r="2653" spans="1:12" x14ac:dyDescent="0.3">
      <c r="A2653" t="s">
        <v>8220</v>
      </c>
      <c r="C2653" t="str">
        <f>VLOOKUP(KickStarterData!F2653,$A$1:$D$4115,1,FALSE)</f>
        <v>canceled</v>
      </c>
      <c r="D2653">
        <v>17</v>
      </c>
      <c r="K2653" t="s">
        <v>8219</v>
      </c>
      <c r="L2653">
        <v>108</v>
      </c>
    </row>
    <row r="2654" spans="1:12" x14ac:dyDescent="0.3">
      <c r="A2654" t="s">
        <v>8220</v>
      </c>
      <c r="C2654" t="str">
        <f>VLOOKUP(KickStarterData!F2654,$A$1:$D$4115,1,FALSE)</f>
        <v>canceled</v>
      </c>
      <c r="D2654">
        <v>11</v>
      </c>
      <c r="K2654" t="s">
        <v>8219</v>
      </c>
      <c r="L2654">
        <v>83</v>
      </c>
    </row>
    <row r="2655" spans="1:12" x14ac:dyDescent="0.3">
      <c r="A2655" t="s">
        <v>8220</v>
      </c>
      <c r="C2655" t="str">
        <f>VLOOKUP(KickStarterData!F2655,$A$1:$D$4115,1,FALSE)</f>
        <v>canceled</v>
      </c>
      <c r="D2655">
        <v>70</v>
      </c>
      <c r="K2655" t="s">
        <v>8219</v>
      </c>
      <c r="L2655">
        <v>96</v>
      </c>
    </row>
    <row r="2656" spans="1:12" x14ac:dyDescent="0.3">
      <c r="A2656" t="s">
        <v>8220</v>
      </c>
      <c r="C2656" t="str">
        <f>VLOOKUP(KickStarterData!F2656,$A$1:$D$4115,1,FALSE)</f>
        <v>canceled</v>
      </c>
      <c r="D2656">
        <v>6</v>
      </c>
      <c r="K2656" t="s">
        <v>8219</v>
      </c>
      <c r="L2656">
        <v>64</v>
      </c>
    </row>
    <row r="2657" spans="1:12" x14ac:dyDescent="0.3">
      <c r="A2657" t="s">
        <v>8220</v>
      </c>
      <c r="C2657" t="str">
        <f>VLOOKUP(KickStarterData!F2657,$A$1:$D$4115,1,FALSE)</f>
        <v>canceled</v>
      </c>
      <c r="D2657">
        <v>43</v>
      </c>
      <c r="K2657" t="s">
        <v>8219</v>
      </c>
      <c r="L2657">
        <v>14</v>
      </c>
    </row>
    <row r="2658" spans="1:12" x14ac:dyDescent="0.3">
      <c r="A2658" t="s">
        <v>8220</v>
      </c>
      <c r="C2658" t="str">
        <f>VLOOKUP(KickStarterData!F2658,$A$1:$D$4115,1,FALSE)</f>
        <v>canceled</v>
      </c>
      <c r="D2658">
        <v>152</v>
      </c>
      <c r="K2658" t="s">
        <v>8219</v>
      </c>
      <c r="L2658">
        <v>169</v>
      </c>
    </row>
    <row r="2659" spans="1:12" x14ac:dyDescent="0.3">
      <c r="A2659" t="s">
        <v>8220</v>
      </c>
      <c r="C2659" t="str">
        <f>VLOOKUP(KickStarterData!F2659,$A$1:$D$4115,1,FALSE)</f>
        <v>canceled</v>
      </c>
      <c r="D2659">
        <v>59</v>
      </c>
      <c r="K2659" t="s">
        <v>8219</v>
      </c>
      <c r="L2659">
        <v>33</v>
      </c>
    </row>
    <row r="2660" spans="1:12" x14ac:dyDescent="0.3">
      <c r="A2660" t="s">
        <v>8220</v>
      </c>
      <c r="C2660" t="str">
        <f>VLOOKUP(KickStarterData!F2660,$A$1:$D$4115,1,FALSE)</f>
        <v>canceled</v>
      </c>
      <c r="D2660">
        <v>4</v>
      </c>
      <c r="K2660" t="s">
        <v>8219</v>
      </c>
      <c r="L2660">
        <v>102</v>
      </c>
    </row>
    <row r="2661" spans="1:12" x14ac:dyDescent="0.3">
      <c r="A2661" t="s">
        <v>8220</v>
      </c>
      <c r="C2661" t="str">
        <f>VLOOKUP(KickStarterData!F2661,$A$1:$D$4115,1,FALSE)</f>
        <v>canceled</v>
      </c>
      <c r="D2661">
        <v>10</v>
      </c>
      <c r="K2661" t="s">
        <v>8219</v>
      </c>
      <c r="L2661">
        <v>104</v>
      </c>
    </row>
    <row r="2662" spans="1:12" x14ac:dyDescent="0.3">
      <c r="A2662" t="s">
        <v>8220</v>
      </c>
      <c r="C2662" t="str">
        <f>VLOOKUP(KickStarterData!F2662,$A$1:$D$4115,1,FALSE)</f>
        <v>canceled</v>
      </c>
      <c r="D2662">
        <v>5</v>
      </c>
      <c r="K2662" t="s">
        <v>8219</v>
      </c>
      <c r="L2662">
        <v>20</v>
      </c>
    </row>
    <row r="2663" spans="1:12" x14ac:dyDescent="0.3">
      <c r="A2663" t="s">
        <v>8219</v>
      </c>
      <c r="C2663" t="str">
        <f>VLOOKUP(KickStarterData!F2663,$A$1:$D$4115,1,FALSE)</f>
        <v>successful</v>
      </c>
      <c r="D2663">
        <v>60</v>
      </c>
      <c r="K2663" t="s">
        <v>8219</v>
      </c>
      <c r="L2663">
        <v>35</v>
      </c>
    </row>
    <row r="2664" spans="1:12" x14ac:dyDescent="0.3">
      <c r="A2664" t="s">
        <v>8219</v>
      </c>
      <c r="C2664" t="str">
        <f>VLOOKUP(KickStarterData!F2664,$A$1:$D$4115,1,FALSE)</f>
        <v>successful</v>
      </c>
      <c r="D2664">
        <v>80</v>
      </c>
      <c r="K2664" t="s">
        <v>8219</v>
      </c>
      <c r="L2664">
        <v>94</v>
      </c>
    </row>
    <row r="2665" spans="1:12" x14ac:dyDescent="0.3">
      <c r="A2665" t="s">
        <v>8219</v>
      </c>
      <c r="C2665" t="str">
        <f>VLOOKUP(KickStarterData!F2665,$A$1:$D$4115,1,FALSE)</f>
        <v>successful</v>
      </c>
      <c r="D2665">
        <v>56</v>
      </c>
      <c r="K2665" t="s">
        <v>8219</v>
      </c>
      <c r="L2665">
        <v>14</v>
      </c>
    </row>
    <row r="2666" spans="1:12" x14ac:dyDescent="0.3">
      <c r="A2666" t="s">
        <v>8219</v>
      </c>
      <c r="C2666" t="str">
        <f>VLOOKUP(KickStarterData!F2666,$A$1:$D$4115,1,FALSE)</f>
        <v>successful</v>
      </c>
      <c r="D2666">
        <v>104</v>
      </c>
      <c r="K2666" t="s">
        <v>8219</v>
      </c>
      <c r="L2666">
        <v>15</v>
      </c>
    </row>
    <row r="2667" spans="1:12" x14ac:dyDescent="0.3">
      <c r="A2667" t="s">
        <v>8219</v>
      </c>
      <c r="C2667" t="str">
        <f>VLOOKUP(KickStarterData!F2667,$A$1:$D$4115,1,FALSE)</f>
        <v>successful</v>
      </c>
      <c r="D2667">
        <v>46</v>
      </c>
      <c r="K2667" t="s">
        <v>8219</v>
      </c>
      <c r="L2667">
        <v>51</v>
      </c>
    </row>
    <row r="2668" spans="1:12" x14ac:dyDescent="0.3">
      <c r="A2668" t="s">
        <v>8219</v>
      </c>
      <c r="C2668" t="str">
        <f>VLOOKUP(KickStarterData!F2668,$A$1:$D$4115,1,FALSE)</f>
        <v>successful</v>
      </c>
      <c r="D2668">
        <v>206</v>
      </c>
      <c r="K2668" t="s">
        <v>8219</v>
      </c>
      <c r="L2668">
        <v>19</v>
      </c>
    </row>
    <row r="2669" spans="1:12" x14ac:dyDescent="0.3">
      <c r="A2669" t="s">
        <v>8219</v>
      </c>
      <c r="C2669" t="str">
        <f>VLOOKUP(KickStarterData!F2669,$A$1:$D$4115,1,FALSE)</f>
        <v>successful</v>
      </c>
      <c r="D2669">
        <v>18</v>
      </c>
      <c r="K2669" t="s">
        <v>8219</v>
      </c>
      <c r="L2669">
        <v>23</v>
      </c>
    </row>
    <row r="2670" spans="1:12" x14ac:dyDescent="0.3">
      <c r="A2670" t="s">
        <v>8219</v>
      </c>
      <c r="C2670" t="str">
        <f>VLOOKUP(KickStarterData!F2670,$A$1:$D$4115,1,FALSE)</f>
        <v>successful</v>
      </c>
      <c r="D2670">
        <v>28</v>
      </c>
      <c r="K2670" t="s">
        <v>8219</v>
      </c>
      <c r="L2670">
        <v>97</v>
      </c>
    </row>
    <row r="2671" spans="1:12" x14ac:dyDescent="0.3">
      <c r="A2671" t="s">
        <v>8219</v>
      </c>
      <c r="C2671" t="str">
        <f>VLOOKUP(KickStarterData!F2671,$A$1:$D$4115,1,FALSE)</f>
        <v>successful</v>
      </c>
      <c r="D2671">
        <v>11</v>
      </c>
      <c r="K2671" t="s">
        <v>8219</v>
      </c>
      <c r="L2671">
        <v>76</v>
      </c>
    </row>
    <row r="2672" spans="1:12" x14ac:dyDescent="0.3">
      <c r="A2672" t="s">
        <v>8221</v>
      </c>
      <c r="C2672" t="str">
        <f>VLOOKUP(KickStarterData!F2672,$A$1:$D$4115,1,FALSE)</f>
        <v>failed</v>
      </c>
      <c r="D2672">
        <v>60</v>
      </c>
      <c r="K2672" t="s">
        <v>8219</v>
      </c>
      <c r="L2672">
        <v>11</v>
      </c>
    </row>
    <row r="2673" spans="1:12" x14ac:dyDescent="0.3">
      <c r="A2673" t="s">
        <v>8221</v>
      </c>
      <c r="C2673" t="str">
        <f>VLOOKUP(KickStarterData!F2673,$A$1:$D$4115,1,FALSE)</f>
        <v>failed</v>
      </c>
      <c r="D2673">
        <v>84</v>
      </c>
      <c r="K2673" t="s">
        <v>8219</v>
      </c>
      <c r="L2673">
        <v>52</v>
      </c>
    </row>
    <row r="2674" spans="1:12" x14ac:dyDescent="0.3">
      <c r="A2674" t="s">
        <v>8221</v>
      </c>
      <c r="C2674" t="str">
        <f>VLOOKUP(KickStarterData!F2674,$A$1:$D$4115,1,FALSE)</f>
        <v>failed</v>
      </c>
      <c r="D2674">
        <v>47</v>
      </c>
      <c r="K2674" t="s">
        <v>8219</v>
      </c>
      <c r="L2674">
        <v>95</v>
      </c>
    </row>
    <row r="2675" spans="1:12" x14ac:dyDescent="0.3">
      <c r="A2675" t="s">
        <v>8221</v>
      </c>
      <c r="C2675" t="str">
        <f>VLOOKUP(KickStarterData!F2675,$A$1:$D$4115,1,FALSE)</f>
        <v>failed</v>
      </c>
      <c r="D2675">
        <v>66</v>
      </c>
      <c r="K2675" t="s">
        <v>8219</v>
      </c>
      <c r="L2675">
        <v>35</v>
      </c>
    </row>
    <row r="2676" spans="1:12" x14ac:dyDescent="0.3">
      <c r="A2676" t="s">
        <v>8221</v>
      </c>
      <c r="C2676" t="str">
        <f>VLOOKUP(KickStarterData!F2676,$A$1:$D$4115,1,FALSE)</f>
        <v>failed</v>
      </c>
      <c r="D2676">
        <v>171</v>
      </c>
      <c r="K2676" t="s">
        <v>8219</v>
      </c>
      <c r="L2676">
        <v>21</v>
      </c>
    </row>
    <row r="2677" spans="1:12" x14ac:dyDescent="0.3">
      <c r="A2677" t="s">
        <v>8221</v>
      </c>
      <c r="C2677" t="str">
        <f>VLOOKUP(KickStarterData!F2677,$A$1:$D$4115,1,FALSE)</f>
        <v>failed</v>
      </c>
      <c r="D2677">
        <v>29</v>
      </c>
      <c r="K2677" t="s">
        <v>8219</v>
      </c>
      <c r="L2677">
        <v>93</v>
      </c>
    </row>
    <row r="2678" spans="1:12" x14ac:dyDescent="0.3">
      <c r="A2678" t="s">
        <v>8221</v>
      </c>
      <c r="C2678" t="str">
        <f>VLOOKUP(KickStarterData!F2678,$A$1:$D$4115,1,FALSE)</f>
        <v>failed</v>
      </c>
      <c r="D2678">
        <v>9</v>
      </c>
      <c r="K2678" t="s">
        <v>8219</v>
      </c>
      <c r="L2678">
        <v>11</v>
      </c>
    </row>
    <row r="2679" spans="1:12" x14ac:dyDescent="0.3">
      <c r="A2679" t="s">
        <v>8221</v>
      </c>
      <c r="C2679" t="str">
        <f>VLOOKUP(KickStarterData!F2679,$A$1:$D$4115,1,FALSE)</f>
        <v>failed</v>
      </c>
      <c r="D2679">
        <v>27</v>
      </c>
      <c r="K2679" t="s">
        <v>8219</v>
      </c>
      <c r="L2679">
        <v>21</v>
      </c>
    </row>
    <row r="2680" spans="1:12" x14ac:dyDescent="0.3">
      <c r="A2680" t="s">
        <v>8221</v>
      </c>
      <c r="C2680" t="str">
        <f>VLOOKUP(KickStarterData!F2680,$A$1:$D$4115,1,FALSE)</f>
        <v>failed</v>
      </c>
      <c r="D2680">
        <v>2</v>
      </c>
      <c r="K2680" t="s">
        <v>8219</v>
      </c>
      <c r="L2680">
        <v>54</v>
      </c>
    </row>
    <row r="2681" spans="1:12" x14ac:dyDescent="0.3">
      <c r="A2681" t="s">
        <v>8221</v>
      </c>
      <c r="C2681" t="str">
        <f>VLOOKUP(KickStarterData!F2681,$A$1:$D$4115,1,FALSE)</f>
        <v>failed</v>
      </c>
      <c r="D2681">
        <v>3</v>
      </c>
      <c r="K2681" t="s">
        <v>8219</v>
      </c>
      <c r="L2681">
        <v>31</v>
      </c>
    </row>
    <row r="2682" spans="1:12" x14ac:dyDescent="0.3">
      <c r="A2682" t="s">
        <v>8221</v>
      </c>
      <c r="C2682" t="str">
        <f>VLOOKUP(KickStarterData!F2682,$A$1:$D$4115,1,FALSE)</f>
        <v>failed</v>
      </c>
      <c r="D2682">
        <v>4</v>
      </c>
      <c r="K2682" t="s">
        <v>8219</v>
      </c>
      <c r="L2682">
        <v>132</v>
      </c>
    </row>
    <row r="2683" spans="1:12" x14ac:dyDescent="0.3">
      <c r="A2683" t="s">
        <v>8221</v>
      </c>
      <c r="C2683" t="str">
        <f>VLOOKUP(KickStarterData!F2683,$A$1:$D$4115,1,FALSE)</f>
        <v>failed</v>
      </c>
      <c r="D2683">
        <v>2</v>
      </c>
      <c r="K2683" t="s">
        <v>8221</v>
      </c>
      <c r="L2683">
        <v>1</v>
      </c>
    </row>
    <row r="2684" spans="1:12" x14ac:dyDescent="0.3">
      <c r="A2684" t="s">
        <v>8221</v>
      </c>
      <c r="C2684" t="str">
        <f>VLOOKUP(KickStarterData!F2684,$A$1:$D$4115,1,FALSE)</f>
        <v>failed</v>
      </c>
      <c r="D2684">
        <v>20</v>
      </c>
      <c r="K2684" t="s">
        <v>8221</v>
      </c>
      <c r="L2684">
        <v>0</v>
      </c>
    </row>
    <row r="2685" spans="1:12" x14ac:dyDescent="0.3">
      <c r="A2685" t="s">
        <v>8221</v>
      </c>
      <c r="C2685" t="str">
        <f>VLOOKUP(KickStarterData!F2685,$A$1:$D$4115,1,FALSE)</f>
        <v>failed</v>
      </c>
      <c r="D2685">
        <v>3</v>
      </c>
      <c r="K2685" t="s">
        <v>8221</v>
      </c>
      <c r="L2685">
        <v>0</v>
      </c>
    </row>
    <row r="2686" spans="1:12" x14ac:dyDescent="0.3">
      <c r="A2686" t="s">
        <v>8221</v>
      </c>
      <c r="C2686" t="str">
        <f>VLOOKUP(KickStarterData!F2686,$A$1:$D$4115,1,FALSE)</f>
        <v>failed</v>
      </c>
      <c r="D2686">
        <v>4</v>
      </c>
      <c r="K2686" t="s">
        <v>8221</v>
      </c>
      <c r="L2686">
        <v>1</v>
      </c>
    </row>
    <row r="2687" spans="1:12" x14ac:dyDescent="0.3">
      <c r="A2687" t="s">
        <v>8221</v>
      </c>
      <c r="C2687" t="str">
        <f>VLOOKUP(KickStarterData!F2687,$A$1:$D$4115,1,FALSE)</f>
        <v>failed</v>
      </c>
      <c r="D2687">
        <v>1</v>
      </c>
      <c r="K2687" t="s">
        <v>8221</v>
      </c>
      <c r="L2687">
        <v>39</v>
      </c>
    </row>
    <row r="2688" spans="1:12" x14ac:dyDescent="0.3">
      <c r="A2688" t="s">
        <v>8221</v>
      </c>
      <c r="C2688" t="str">
        <f>VLOOKUP(KickStarterData!F2688,$A$1:$D$4115,1,FALSE)</f>
        <v>failed</v>
      </c>
      <c r="D2688">
        <v>0</v>
      </c>
      <c r="K2688" t="s">
        <v>8221</v>
      </c>
      <c r="L2688">
        <v>0</v>
      </c>
    </row>
    <row r="2689" spans="1:12" x14ac:dyDescent="0.3">
      <c r="A2689" t="s">
        <v>8221</v>
      </c>
      <c r="C2689" t="str">
        <f>VLOOKUP(KickStarterData!F2689,$A$1:$D$4115,1,FALSE)</f>
        <v>failed</v>
      </c>
      <c r="D2689">
        <v>0</v>
      </c>
      <c r="K2689" t="s">
        <v>8221</v>
      </c>
      <c r="L2689">
        <v>0</v>
      </c>
    </row>
    <row r="2690" spans="1:12" x14ac:dyDescent="0.3">
      <c r="A2690" t="s">
        <v>8221</v>
      </c>
      <c r="C2690" t="str">
        <f>VLOOKUP(KickStarterData!F2690,$A$1:$D$4115,1,FALSE)</f>
        <v>failed</v>
      </c>
      <c r="D2690">
        <v>14</v>
      </c>
      <c r="K2690" t="s">
        <v>8221</v>
      </c>
      <c r="L2690">
        <v>3</v>
      </c>
    </row>
    <row r="2691" spans="1:12" x14ac:dyDescent="0.3">
      <c r="A2691" t="s">
        <v>8221</v>
      </c>
      <c r="C2691" t="str">
        <f>VLOOKUP(KickStarterData!F2691,$A$1:$D$4115,1,FALSE)</f>
        <v>failed</v>
      </c>
      <c r="D2691">
        <v>1</v>
      </c>
      <c r="K2691" t="s">
        <v>8221</v>
      </c>
      <c r="L2691">
        <v>1</v>
      </c>
    </row>
    <row r="2692" spans="1:12" x14ac:dyDescent="0.3">
      <c r="A2692" t="s">
        <v>8221</v>
      </c>
      <c r="C2692" t="str">
        <f>VLOOKUP(KickStarterData!F2692,$A$1:$D$4115,1,FALSE)</f>
        <v>failed</v>
      </c>
      <c r="D2692">
        <v>118</v>
      </c>
      <c r="K2692" t="s">
        <v>8221</v>
      </c>
      <c r="L2692">
        <v>13</v>
      </c>
    </row>
    <row r="2693" spans="1:12" x14ac:dyDescent="0.3">
      <c r="A2693" t="s">
        <v>8221</v>
      </c>
      <c r="C2693" t="str">
        <f>VLOOKUP(KickStarterData!F2693,$A$1:$D$4115,1,FALSE)</f>
        <v>failed</v>
      </c>
      <c r="D2693">
        <v>2</v>
      </c>
      <c r="K2693" t="s">
        <v>8221</v>
      </c>
      <c r="L2693">
        <v>0</v>
      </c>
    </row>
    <row r="2694" spans="1:12" x14ac:dyDescent="0.3">
      <c r="A2694" t="s">
        <v>8221</v>
      </c>
      <c r="C2694" t="str">
        <f>VLOOKUP(KickStarterData!F2694,$A$1:$D$4115,1,FALSE)</f>
        <v>failed</v>
      </c>
      <c r="D2694">
        <v>1</v>
      </c>
      <c r="K2694" t="s">
        <v>8221</v>
      </c>
      <c r="L2694">
        <v>6</v>
      </c>
    </row>
    <row r="2695" spans="1:12" x14ac:dyDescent="0.3">
      <c r="A2695" t="s">
        <v>8221</v>
      </c>
      <c r="C2695" t="str">
        <f>VLOOKUP(KickStarterData!F2695,$A$1:$D$4115,1,FALSE)</f>
        <v>failed</v>
      </c>
      <c r="D2695">
        <v>3</v>
      </c>
      <c r="K2695" t="s">
        <v>8221</v>
      </c>
      <c r="L2695">
        <v>0</v>
      </c>
    </row>
    <row r="2696" spans="1:12" x14ac:dyDescent="0.3">
      <c r="A2696" t="s">
        <v>8221</v>
      </c>
      <c r="C2696" t="str">
        <f>VLOOKUP(KickStarterData!F2696,$A$1:$D$4115,1,FALSE)</f>
        <v>failed</v>
      </c>
      <c r="D2696">
        <v>1</v>
      </c>
      <c r="K2696" t="s">
        <v>8221</v>
      </c>
      <c r="L2696">
        <v>14</v>
      </c>
    </row>
    <row r="2697" spans="1:12" x14ac:dyDescent="0.3">
      <c r="A2697" t="s">
        <v>8221</v>
      </c>
      <c r="C2697" t="str">
        <f>VLOOKUP(KickStarterData!F2697,$A$1:$D$4115,1,FALSE)</f>
        <v>failed</v>
      </c>
      <c r="D2697">
        <v>3</v>
      </c>
      <c r="K2697" t="s">
        <v>8221</v>
      </c>
      <c r="L2697">
        <v>5</v>
      </c>
    </row>
    <row r="2698" spans="1:12" x14ac:dyDescent="0.3">
      <c r="A2698" t="s">
        <v>8221</v>
      </c>
      <c r="C2698" t="str">
        <f>VLOOKUP(KickStarterData!F2698,$A$1:$D$4115,1,FALSE)</f>
        <v>failed</v>
      </c>
      <c r="D2698">
        <v>38</v>
      </c>
      <c r="K2698" t="s">
        <v>8221</v>
      </c>
      <c r="L2698">
        <v>6</v>
      </c>
    </row>
    <row r="2699" spans="1:12" x14ac:dyDescent="0.3">
      <c r="A2699" t="s">
        <v>8221</v>
      </c>
      <c r="C2699" t="str">
        <f>VLOOKUP(KickStarterData!F2699,$A$1:$D$4115,1,FALSE)</f>
        <v>failed</v>
      </c>
      <c r="D2699">
        <v>52</v>
      </c>
      <c r="K2699" t="s">
        <v>8221</v>
      </c>
      <c r="L2699">
        <v>15</v>
      </c>
    </row>
    <row r="2700" spans="1:12" x14ac:dyDescent="0.3">
      <c r="A2700" t="s">
        <v>8221</v>
      </c>
      <c r="C2700" t="str">
        <f>VLOOKUP(KickStarterData!F2700,$A$1:$D$4115,1,FALSE)</f>
        <v>failed</v>
      </c>
      <c r="D2700">
        <v>2</v>
      </c>
      <c r="K2700" t="s">
        <v>8221</v>
      </c>
      <c r="L2700">
        <v>0</v>
      </c>
    </row>
    <row r="2701" spans="1:12" x14ac:dyDescent="0.3">
      <c r="A2701" t="s">
        <v>8221</v>
      </c>
      <c r="C2701" t="str">
        <f>VLOOKUP(KickStarterData!F2701,$A$1:$D$4115,1,FALSE)</f>
        <v>failed</v>
      </c>
      <c r="D2701">
        <v>0</v>
      </c>
      <c r="K2701" t="s">
        <v>8221</v>
      </c>
      <c r="L2701">
        <v>1</v>
      </c>
    </row>
    <row r="2702" spans="1:12" x14ac:dyDescent="0.3">
      <c r="A2702" t="s">
        <v>8221</v>
      </c>
      <c r="C2702" t="str">
        <f>VLOOKUP(KickStarterData!F2702,$A$1:$D$4115,1,FALSE)</f>
        <v>failed</v>
      </c>
      <c r="D2702">
        <v>4</v>
      </c>
      <c r="K2702" t="s">
        <v>8221</v>
      </c>
      <c r="L2702">
        <v>9</v>
      </c>
    </row>
    <row r="2703" spans="1:12" x14ac:dyDescent="0.3">
      <c r="A2703" t="s">
        <v>8222</v>
      </c>
      <c r="C2703" t="str">
        <f>VLOOKUP(KickStarterData!F2703,$A$1:$D$4115,1,FALSE)</f>
        <v>live</v>
      </c>
      <c r="D2703">
        <v>46</v>
      </c>
      <c r="K2703" t="s">
        <v>8221</v>
      </c>
      <c r="L2703">
        <v>3</v>
      </c>
    </row>
    <row r="2704" spans="1:12" x14ac:dyDescent="0.3">
      <c r="A2704" t="s">
        <v>8222</v>
      </c>
      <c r="C2704" t="str">
        <f>VLOOKUP(KickStarterData!F2704,$A$1:$D$4115,1,FALSE)</f>
        <v>live</v>
      </c>
      <c r="D2704">
        <v>26</v>
      </c>
      <c r="K2704" t="s">
        <v>8221</v>
      </c>
      <c r="L2704">
        <v>3</v>
      </c>
    </row>
    <row r="2705" spans="1:12" x14ac:dyDescent="0.3">
      <c r="A2705" t="s">
        <v>8222</v>
      </c>
      <c r="C2705" t="str">
        <f>VLOOKUP(KickStarterData!F2705,$A$1:$D$4115,1,FALSE)</f>
        <v>live</v>
      </c>
      <c r="D2705">
        <v>45</v>
      </c>
      <c r="K2705" t="s">
        <v>8221</v>
      </c>
      <c r="L2705">
        <v>1</v>
      </c>
    </row>
    <row r="2706" spans="1:12" x14ac:dyDescent="0.3">
      <c r="A2706" t="s">
        <v>8222</v>
      </c>
      <c r="C2706" t="str">
        <f>VLOOKUP(KickStarterData!F2706,$A$1:$D$4115,1,FALSE)</f>
        <v>live</v>
      </c>
      <c r="D2706">
        <v>7</v>
      </c>
      <c r="K2706" t="s">
        <v>8221</v>
      </c>
      <c r="L2706">
        <v>3</v>
      </c>
    </row>
    <row r="2707" spans="1:12" x14ac:dyDescent="0.3">
      <c r="A2707" t="s">
        <v>8222</v>
      </c>
      <c r="C2707" t="str">
        <f>VLOOKUP(KickStarterData!F2707,$A$1:$D$4115,1,FALSE)</f>
        <v>live</v>
      </c>
      <c r="D2707">
        <v>8</v>
      </c>
      <c r="K2707" t="s">
        <v>8221</v>
      </c>
      <c r="L2707">
        <v>0</v>
      </c>
    </row>
    <row r="2708" spans="1:12" x14ac:dyDescent="0.3">
      <c r="A2708" t="s">
        <v>8219</v>
      </c>
      <c r="C2708" t="str">
        <f>VLOOKUP(KickStarterData!F2708,$A$1:$D$4115,1,FALSE)</f>
        <v>successful</v>
      </c>
      <c r="D2708">
        <v>263</v>
      </c>
      <c r="K2708" t="s">
        <v>8221</v>
      </c>
      <c r="L2708">
        <v>2</v>
      </c>
    </row>
    <row r="2709" spans="1:12" x14ac:dyDescent="0.3">
      <c r="A2709" t="s">
        <v>8219</v>
      </c>
      <c r="C2709" t="str">
        <f>VLOOKUP(KickStarterData!F2709,$A$1:$D$4115,1,FALSE)</f>
        <v>successful</v>
      </c>
      <c r="D2709">
        <v>394</v>
      </c>
      <c r="K2709" t="s">
        <v>8221</v>
      </c>
      <c r="L2709">
        <v>10</v>
      </c>
    </row>
    <row r="2710" spans="1:12" x14ac:dyDescent="0.3">
      <c r="A2710" t="s">
        <v>8219</v>
      </c>
      <c r="C2710" t="str">
        <f>VLOOKUP(KickStarterData!F2710,$A$1:$D$4115,1,FALSE)</f>
        <v>successful</v>
      </c>
      <c r="D2710">
        <v>1049</v>
      </c>
      <c r="K2710" t="s">
        <v>8221</v>
      </c>
      <c r="L2710">
        <v>60</v>
      </c>
    </row>
    <row r="2711" spans="1:12" x14ac:dyDescent="0.3">
      <c r="A2711" t="s">
        <v>8219</v>
      </c>
      <c r="C2711" t="str">
        <f>VLOOKUP(KickStarterData!F2711,$A$1:$D$4115,1,FALSE)</f>
        <v>successful</v>
      </c>
      <c r="D2711">
        <v>308</v>
      </c>
      <c r="K2711" t="s">
        <v>8221</v>
      </c>
      <c r="L2711">
        <v>5</v>
      </c>
    </row>
    <row r="2712" spans="1:12" x14ac:dyDescent="0.3">
      <c r="A2712" t="s">
        <v>8219</v>
      </c>
      <c r="C2712" t="str">
        <f>VLOOKUP(KickStarterData!F2712,$A$1:$D$4115,1,FALSE)</f>
        <v>successful</v>
      </c>
      <c r="D2712">
        <v>1088</v>
      </c>
      <c r="K2712" t="s">
        <v>8221</v>
      </c>
      <c r="L2712">
        <v>9</v>
      </c>
    </row>
    <row r="2713" spans="1:12" x14ac:dyDescent="0.3">
      <c r="A2713" t="s">
        <v>8219</v>
      </c>
      <c r="C2713" t="str">
        <f>VLOOKUP(KickStarterData!F2713,$A$1:$D$4115,1,FALSE)</f>
        <v>successful</v>
      </c>
      <c r="D2713">
        <v>73</v>
      </c>
      <c r="K2713" t="s">
        <v>8221</v>
      </c>
      <c r="L2713">
        <v>13</v>
      </c>
    </row>
    <row r="2714" spans="1:12" x14ac:dyDescent="0.3">
      <c r="A2714" t="s">
        <v>8219</v>
      </c>
      <c r="C2714" t="str">
        <f>VLOOKUP(KickStarterData!F2714,$A$1:$D$4115,1,FALSE)</f>
        <v>successful</v>
      </c>
      <c r="D2714">
        <v>143</v>
      </c>
      <c r="K2714" t="s">
        <v>8221</v>
      </c>
      <c r="L2714">
        <v>0</v>
      </c>
    </row>
    <row r="2715" spans="1:12" x14ac:dyDescent="0.3">
      <c r="A2715" t="s">
        <v>8219</v>
      </c>
      <c r="C2715" t="str">
        <f>VLOOKUP(KickStarterData!F2715,$A$1:$D$4115,1,FALSE)</f>
        <v>successful</v>
      </c>
      <c r="D2715">
        <v>1420</v>
      </c>
      <c r="K2715" t="s">
        <v>8221</v>
      </c>
      <c r="L2715">
        <v>8</v>
      </c>
    </row>
    <row r="2716" spans="1:12" x14ac:dyDescent="0.3">
      <c r="A2716" t="s">
        <v>8219</v>
      </c>
      <c r="C2716" t="str">
        <f>VLOOKUP(KickStarterData!F2716,$A$1:$D$4115,1,FALSE)</f>
        <v>successful</v>
      </c>
      <c r="D2716">
        <v>305</v>
      </c>
      <c r="K2716" t="s">
        <v>8221</v>
      </c>
      <c r="L2716">
        <v>3</v>
      </c>
    </row>
    <row r="2717" spans="1:12" x14ac:dyDescent="0.3">
      <c r="A2717" t="s">
        <v>8219</v>
      </c>
      <c r="C2717" t="str">
        <f>VLOOKUP(KickStarterData!F2717,$A$1:$D$4115,1,FALSE)</f>
        <v>successful</v>
      </c>
      <c r="D2717">
        <v>551</v>
      </c>
      <c r="K2717" t="s">
        <v>8221</v>
      </c>
      <c r="L2717">
        <v>3</v>
      </c>
    </row>
    <row r="2718" spans="1:12" x14ac:dyDescent="0.3">
      <c r="A2718" t="s">
        <v>8219</v>
      </c>
      <c r="C2718" t="str">
        <f>VLOOKUP(KickStarterData!F2718,$A$1:$D$4115,1,FALSE)</f>
        <v>successful</v>
      </c>
      <c r="D2718">
        <v>187</v>
      </c>
      <c r="K2718" t="s">
        <v>8221</v>
      </c>
      <c r="L2718">
        <v>0</v>
      </c>
    </row>
    <row r="2719" spans="1:12" x14ac:dyDescent="0.3">
      <c r="A2719" t="s">
        <v>8219</v>
      </c>
      <c r="C2719" t="str">
        <f>VLOOKUP(KickStarterData!F2719,$A$1:$D$4115,1,FALSE)</f>
        <v>successful</v>
      </c>
      <c r="D2719">
        <v>325</v>
      </c>
      <c r="K2719" t="s">
        <v>8221</v>
      </c>
      <c r="L2719">
        <v>6</v>
      </c>
    </row>
    <row r="2720" spans="1:12" x14ac:dyDescent="0.3">
      <c r="A2720" t="s">
        <v>8219</v>
      </c>
      <c r="C2720" t="str">
        <f>VLOOKUP(KickStarterData!F2720,$A$1:$D$4115,1,FALSE)</f>
        <v>successful</v>
      </c>
      <c r="D2720">
        <v>148</v>
      </c>
      <c r="K2720" t="s">
        <v>8221</v>
      </c>
      <c r="L2720">
        <v>4</v>
      </c>
    </row>
    <row r="2721" spans="1:12" x14ac:dyDescent="0.3">
      <c r="A2721" t="s">
        <v>8219</v>
      </c>
      <c r="C2721" t="str">
        <f>VLOOKUP(KickStarterData!F2721,$A$1:$D$4115,1,FALSE)</f>
        <v>successful</v>
      </c>
      <c r="D2721">
        <v>69</v>
      </c>
      <c r="K2721" t="s">
        <v>8221</v>
      </c>
      <c r="L2721">
        <v>1</v>
      </c>
    </row>
    <row r="2722" spans="1:12" x14ac:dyDescent="0.3">
      <c r="A2722" t="s">
        <v>8219</v>
      </c>
      <c r="C2722" t="str">
        <f>VLOOKUP(KickStarterData!F2722,$A$1:$D$4115,1,FALSE)</f>
        <v>successful</v>
      </c>
      <c r="D2722">
        <v>173</v>
      </c>
      <c r="K2722" t="s">
        <v>8221</v>
      </c>
      <c r="L2722">
        <v>29</v>
      </c>
    </row>
    <row r="2723" spans="1:12" x14ac:dyDescent="0.3">
      <c r="A2723" t="s">
        <v>8219</v>
      </c>
      <c r="C2723" t="str">
        <f>VLOOKUP(KickStarterData!F2723,$A$1:$D$4115,1,FALSE)</f>
        <v>successful</v>
      </c>
      <c r="D2723">
        <v>269</v>
      </c>
      <c r="K2723" t="s">
        <v>8221</v>
      </c>
      <c r="L2723">
        <v>0</v>
      </c>
    </row>
    <row r="2724" spans="1:12" x14ac:dyDescent="0.3">
      <c r="A2724" t="s">
        <v>8219</v>
      </c>
      <c r="C2724" t="str">
        <f>VLOOKUP(KickStarterData!F2724,$A$1:$D$4115,1,FALSE)</f>
        <v>successful</v>
      </c>
      <c r="D2724">
        <v>185</v>
      </c>
      <c r="K2724" t="s">
        <v>8221</v>
      </c>
      <c r="L2724">
        <v>4</v>
      </c>
    </row>
    <row r="2725" spans="1:12" x14ac:dyDescent="0.3">
      <c r="A2725" t="s">
        <v>8219</v>
      </c>
      <c r="C2725" t="str">
        <f>VLOOKUP(KickStarterData!F2725,$A$1:$D$4115,1,FALSE)</f>
        <v>successful</v>
      </c>
      <c r="D2725">
        <v>176</v>
      </c>
      <c r="K2725" t="s">
        <v>8221</v>
      </c>
      <c r="L2725">
        <v>5</v>
      </c>
    </row>
    <row r="2726" spans="1:12" x14ac:dyDescent="0.3">
      <c r="A2726" t="s">
        <v>8219</v>
      </c>
      <c r="C2726" t="str">
        <f>VLOOKUP(KickStarterData!F2726,$A$1:$D$4115,1,FALSE)</f>
        <v>successful</v>
      </c>
      <c r="D2726">
        <v>1019</v>
      </c>
      <c r="K2726" t="s">
        <v>8221</v>
      </c>
      <c r="L2726">
        <v>4</v>
      </c>
    </row>
    <row r="2727" spans="1:12" x14ac:dyDescent="0.3">
      <c r="A2727" t="s">
        <v>8219</v>
      </c>
      <c r="C2727" t="str">
        <f>VLOOKUP(KickStarterData!F2727,$A$1:$D$4115,1,FALSE)</f>
        <v>successful</v>
      </c>
      <c r="D2727">
        <v>113</v>
      </c>
      <c r="K2727" t="s">
        <v>8221</v>
      </c>
      <c r="L2727">
        <v>5</v>
      </c>
    </row>
    <row r="2728" spans="1:12" x14ac:dyDescent="0.3">
      <c r="A2728" t="s">
        <v>8219</v>
      </c>
      <c r="C2728" t="str">
        <f>VLOOKUP(KickStarterData!F2728,$A$1:$D$4115,1,FALSE)</f>
        <v>successful</v>
      </c>
      <c r="D2728">
        <v>404</v>
      </c>
      <c r="K2728" t="s">
        <v>8221</v>
      </c>
      <c r="L2728">
        <v>1</v>
      </c>
    </row>
    <row r="2729" spans="1:12" x14ac:dyDescent="0.3">
      <c r="A2729" t="s">
        <v>8219</v>
      </c>
      <c r="C2729" t="str">
        <f>VLOOKUP(KickStarterData!F2729,$A$1:$D$4115,1,FALSE)</f>
        <v>successful</v>
      </c>
      <c r="D2729">
        <v>707</v>
      </c>
      <c r="K2729" t="s">
        <v>8221</v>
      </c>
      <c r="L2729">
        <v>1</v>
      </c>
    </row>
    <row r="2730" spans="1:12" x14ac:dyDescent="0.3">
      <c r="A2730" t="s">
        <v>8219</v>
      </c>
      <c r="C2730" t="str">
        <f>VLOOKUP(KickStarterData!F2730,$A$1:$D$4115,1,FALSE)</f>
        <v>successful</v>
      </c>
      <c r="D2730">
        <v>392</v>
      </c>
      <c r="K2730" t="s">
        <v>8221</v>
      </c>
      <c r="L2730">
        <v>0</v>
      </c>
    </row>
    <row r="2731" spans="1:12" x14ac:dyDescent="0.3">
      <c r="A2731" t="s">
        <v>8219</v>
      </c>
      <c r="C2731" t="str">
        <f>VLOOKUP(KickStarterData!F2731,$A$1:$D$4115,1,FALSE)</f>
        <v>successful</v>
      </c>
      <c r="D2731">
        <v>23</v>
      </c>
      <c r="K2731" t="s">
        <v>8221</v>
      </c>
      <c r="L2731">
        <v>14</v>
      </c>
    </row>
    <row r="2732" spans="1:12" x14ac:dyDescent="0.3">
      <c r="A2732" t="s">
        <v>8219</v>
      </c>
      <c r="C2732" t="str">
        <f>VLOOKUP(KickStarterData!F2732,$A$1:$D$4115,1,FALSE)</f>
        <v>successful</v>
      </c>
      <c r="D2732">
        <v>682</v>
      </c>
      <c r="K2732" t="s">
        <v>8221</v>
      </c>
      <c r="L2732">
        <v>3</v>
      </c>
    </row>
    <row r="2733" spans="1:12" x14ac:dyDescent="0.3">
      <c r="A2733" t="s">
        <v>8219</v>
      </c>
      <c r="C2733" t="str">
        <f>VLOOKUP(KickStarterData!F2733,$A$1:$D$4115,1,FALSE)</f>
        <v>successful</v>
      </c>
      <c r="D2733">
        <v>37</v>
      </c>
      <c r="K2733" t="s">
        <v>8221</v>
      </c>
      <c r="L2733">
        <v>10</v>
      </c>
    </row>
    <row r="2734" spans="1:12" x14ac:dyDescent="0.3">
      <c r="A2734" t="s">
        <v>8219</v>
      </c>
      <c r="C2734" t="str">
        <f>VLOOKUP(KickStarterData!F2734,$A$1:$D$4115,1,FALSE)</f>
        <v>successful</v>
      </c>
      <c r="D2734">
        <v>146</v>
      </c>
      <c r="K2734" t="s">
        <v>8221</v>
      </c>
      <c r="L2734">
        <v>17</v>
      </c>
    </row>
    <row r="2735" spans="1:12" x14ac:dyDescent="0.3">
      <c r="A2735" t="s">
        <v>8219</v>
      </c>
      <c r="C2735" t="str">
        <f>VLOOKUP(KickStarterData!F2735,$A$1:$D$4115,1,FALSE)</f>
        <v>successful</v>
      </c>
      <c r="D2735">
        <v>119</v>
      </c>
      <c r="K2735" t="s">
        <v>8221</v>
      </c>
      <c r="L2735">
        <v>2</v>
      </c>
    </row>
    <row r="2736" spans="1:12" x14ac:dyDescent="0.3">
      <c r="A2736" t="s">
        <v>8219</v>
      </c>
      <c r="C2736" t="str">
        <f>VLOOKUP(KickStarterData!F2736,$A$1:$D$4115,1,FALSE)</f>
        <v>successful</v>
      </c>
      <c r="D2736">
        <v>163</v>
      </c>
      <c r="K2736" t="s">
        <v>8221</v>
      </c>
      <c r="L2736">
        <v>0</v>
      </c>
    </row>
    <row r="2737" spans="1:12" x14ac:dyDescent="0.3">
      <c r="A2737" t="s">
        <v>8219</v>
      </c>
      <c r="C2737" t="str">
        <f>VLOOKUP(KickStarterData!F2737,$A$1:$D$4115,1,FALSE)</f>
        <v>successful</v>
      </c>
      <c r="D2737">
        <v>339</v>
      </c>
      <c r="K2737" t="s">
        <v>8221</v>
      </c>
      <c r="L2737">
        <v>4</v>
      </c>
    </row>
    <row r="2738" spans="1:12" x14ac:dyDescent="0.3">
      <c r="A2738" t="s">
        <v>8219</v>
      </c>
      <c r="C2738" t="str">
        <f>VLOOKUP(KickStarterData!F2738,$A$1:$D$4115,1,FALSE)</f>
        <v>successful</v>
      </c>
      <c r="D2738">
        <v>58</v>
      </c>
      <c r="K2738" t="s">
        <v>8221</v>
      </c>
      <c r="L2738">
        <v>12</v>
      </c>
    </row>
    <row r="2739" spans="1:12" x14ac:dyDescent="0.3">
      <c r="A2739" t="s">
        <v>8219</v>
      </c>
      <c r="C2739" t="str">
        <f>VLOOKUP(KickStarterData!F2739,$A$1:$D$4115,1,FALSE)</f>
        <v>successful</v>
      </c>
      <c r="D2739">
        <v>456</v>
      </c>
      <c r="K2739" t="s">
        <v>8221</v>
      </c>
      <c r="L2739">
        <v>3</v>
      </c>
    </row>
    <row r="2740" spans="1:12" x14ac:dyDescent="0.3">
      <c r="A2740" t="s">
        <v>8219</v>
      </c>
      <c r="C2740" t="str">
        <f>VLOOKUP(KickStarterData!F2740,$A$1:$D$4115,1,FALSE)</f>
        <v>successful</v>
      </c>
      <c r="D2740">
        <v>15</v>
      </c>
      <c r="K2740" t="s">
        <v>8221</v>
      </c>
      <c r="L2740">
        <v>12</v>
      </c>
    </row>
    <row r="2741" spans="1:12" x14ac:dyDescent="0.3">
      <c r="A2741" t="s">
        <v>8219</v>
      </c>
      <c r="C2741" t="str">
        <f>VLOOKUP(KickStarterData!F2741,$A$1:$D$4115,1,FALSE)</f>
        <v>successful</v>
      </c>
      <c r="D2741">
        <v>191</v>
      </c>
      <c r="K2741" t="s">
        <v>8221</v>
      </c>
      <c r="L2741">
        <v>0</v>
      </c>
    </row>
    <row r="2742" spans="1:12" x14ac:dyDescent="0.3">
      <c r="A2742" t="s">
        <v>8219</v>
      </c>
      <c r="C2742" t="str">
        <f>VLOOKUP(KickStarterData!F2742,$A$1:$D$4115,1,FALSE)</f>
        <v>successful</v>
      </c>
      <c r="D2742">
        <v>17</v>
      </c>
      <c r="K2742" t="s">
        <v>8221</v>
      </c>
      <c r="L2742">
        <v>7</v>
      </c>
    </row>
    <row r="2743" spans="1:12" x14ac:dyDescent="0.3">
      <c r="A2743" t="s">
        <v>8221</v>
      </c>
      <c r="C2743" t="str">
        <f>VLOOKUP(KickStarterData!F2743,$A$1:$D$4115,1,FALSE)</f>
        <v>failed</v>
      </c>
      <c r="D2743">
        <v>4</v>
      </c>
      <c r="K2743" t="s">
        <v>8221</v>
      </c>
      <c r="L2743">
        <v>2</v>
      </c>
    </row>
    <row r="2744" spans="1:12" x14ac:dyDescent="0.3">
      <c r="A2744" t="s">
        <v>8221</v>
      </c>
      <c r="C2744" t="str">
        <f>VLOOKUP(KickStarterData!F2744,$A$1:$D$4115,1,FALSE)</f>
        <v>failed</v>
      </c>
      <c r="D2744">
        <v>18</v>
      </c>
      <c r="K2744" t="s">
        <v>8221</v>
      </c>
      <c r="L2744">
        <v>1</v>
      </c>
    </row>
    <row r="2745" spans="1:12" x14ac:dyDescent="0.3">
      <c r="A2745" t="s">
        <v>8221</v>
      </c>
      <c r="C2745" t="str">
        <f>VLOOKUP(KickStarterData!F2745,$A$1:$D$4115,1,FALSE)</f>
        <v>failed</v>
      </c>
      <c r="D2745">
        <v>0</v>
      </c>
      <c r="K2745" t="s">
        <v>8221</v>
      </c>
      <c r="L2745">
        <v>4</v>
      </c>
    </row>
    <row r="2746" spans="1:12" x14ac:dyDescent="0.3">
      <c r="A2746" t="s">
        <v>8221</v>
      </c>
      <c r="C2746" t="str">
        <f>VLOOKUP(KickStarterData!F2746,$A$1:$D$4115,1,FALSE)</f>
        <v>failed</v>
      </c>
      <c r="D2746">
        <v>22</v>
      </c>
      <c r="K2746" t="s">
        <v>8221</v>
      </c>
      <c r="L2746">
        <v>4</v>
      </c>
    </row>
    <row r="2747" spans="1:12" x14ac:dyDescent="0.3">
      <c r="A2747" t="s">
        <v>8221</v>
      </c>
      <c r="C2747" t="str">
        <f>VLOOKUP(KickStarterData!F2747,$A$1:$D$4115,1,FALSE)</f>
        <v>failed</v>
      </c>
      <c r="D2747">
        <v>49</v>
      </c>
      <c r="K2747" t="s">
        <v>8221</v>
      </c>
      <c r="L2747">
        <v>17</v>
      </c>
    </row>
    <row r="2748" spans="1:12" x14ac:dyDescent="0.3">
      <c r="A2748" t="s">
        <v>8221</v>
      </c>
      <c r="C2748" t="str">
        <f>VLOOKUP(KickStarterData!F2748,$A$1:$D$4115,1,FALSE)</f>
        <v>failed</v>
      </c>
      <c r="D2748">
        <v>19</v>
      </c>
      <c r="K2748" t="s">
        <v>8221</v>
      </c>
      <c r="L2748">
        <v>7</v>
      </c>
    </row>
    <row r="2749" spans="1:12" x14ac:dyDescent="0.3">
      <c r="A2749" t="s">
        <v>8221</v>
      </c>
      <c r="C2749" t="str">
        <f>VLOOKUP(KickStarterData!F2749,$A$1:$D$4115,1,FALSE)</f>
        <v>failed</v>
      </c>
      <c r="D2749">
        <v>4</v>
      </c>
      <c r="K2749" t="s">
        <v>8221</v>
      </c>
      <c r="L2749">
        <v>2</v>
      </c>
    </row>
    <row r="2750" spans="1:12" x14ac:dyDescent="0.3">
      <c r="A2750" t="s">
        <v>8221</v>
      </c>
      <c r="C2750" t="str">
        <f>VLOOKUP(KickStarterData!F2750,$A$1:$D$4115,1,FALSE)</f>
        <v>failed</v>
      </c>
      <c r="D2750">
        <v>4</v>
      </c>
      <c r="K2750" t="s">
        <v>8221</v>
      </c>
      <c r="L2750">
        <v>5</v>
      </c>
    </row>
    <row r="2751" spans="1:12" x14ac:dyDescent="0.3">
      <c r="A2751" t="s">
        <v>8221</v>
      </c>
      <c r="C2751" t="str">
        <f>VLOOKUP(KickStarterData!F2751,$A$1:$D$4115,1,FALSE)</f>
        <v>failed</v>
      </c>
      <c r="D2751">
        <v>2</v>
      </c>
      <c r="K2751" t="s">
        <v>8221</v>
      </c>
      <c r="L2751">
        <v>1</v>
      </c>
    </row>
    <row r="2752" spans="1:12" x14ac:dyDescent="0.3">
      <c r="A2752" t="s">
        <v>8221</v>
      </c>
      <c r="C2752" t="str">
        <f>VLOOKUP(KickStarterData!F2752,$A$1:$D$4115,1,FALSE)</f>
        <v>failed</v>
      </c>
      <c r="D2752">
        <v>0</v>
      </c>
      <c r="K2752" t="s">
        <v>8221</v>
      </c>
      <c r="L2752">
        <v>1</v>
      </c>
    </row>
    <row r="2753" spans="1:12" x14ac:dyDescent="0.3">
      <c r="A2753" t="s">
        <v>8221</v>
      </c>
      <c r="C2753" t="str">
        <f>VLOOKUP(KickStarterData!F2753,$A$1:$D$4115,1,FALSE)</f>
        <v>failed</v>
      </c>
      <c r="D2753">
        <v>0</v>
      </c>
      <c r="K2753" t="s">
        <v>8221</v>
      </c>
      <c r="L2753">
        <v>14</v>
      </c>
    </row>
    <row r="2754" spans="1:12" x14ac:dyDescent="0.3">
      <c r="A2754" t="s">
        <v>8221</v>
      </c>
      <c r="C2754" t="str">
        <f>VLOOKUP(KickStarterData!F2754,$A$1:$D$4115,1,FALSE)</f>
        <v>failed</v>
      </c>
      <c r="D2754">
        <v>14</v>
      </c>
      <c r="K2754" t="s">
        <v>8221</v>
      </c>
      <c r="L2754">
        <v>26</v>
      </c>
    </row>
    <row r="2755" spans="1:12" x14ac:dyDescent="0.3">
      <c r="A2755" t="s">
        <v>8221</v>
      </c>
      <c r="C2755" t="str">
        <f>VLOOKUP(KickStarterData!F2755,$A$1:$D$4115,1,FALSE)</f>
        <v>failed</v>
      </c>
      <c r="D2755">
        <v>8</v>
      </c>
      <c r="K2755" t="s">
        <v>8221</v>
      </c>
      <c r="L2755">
        <v>2</v>
      </c>
    </row>
    <row r="2756" spans="1:12" x14ac:dyDescent="0.3">
      <c r="A2756" t="s">
        <v>8221</v>
      </c>
      <c r="C2756" t="str">
        <f>VLOOKUP(KickStarterData!F2756,$A$1:$D$4115,1,FALSE)</f>
        <v>failed</v>
      </c>
      <c r="D2756">
        <v>0</v>
      </c>
      <c r="K2756" t="s">
        <v>8221</v>
      </c>
      <c r="L2756">
        <v>1</v>
      </c>
    </row>
    <row r="2757" spans="1:12" x14ac:dyDescent="0.3">
      <c r="A2757" t="s">
        <v>8221</v>
      </c>
      <c r="C2757" t="str">
        <f>VLOOKUP(KickStarterData!F2757,$A$1:$D$4115,1,FALSE)</f>
        <v>failed</v>
      </c>
      <c r="D2757">
        <v>15</v>
      </c>
      <c r="K2757" t="s">
        <v>8221</v>
      </c>
      <c r="L2757">
        <v>3</v>
      </c>
    </row>
    <row r="2758" spans="1:12" x14ac:dyDescent="0.3">
      <c r="A2758" t="s">
        <v>8221</v>
      </c>
      <c r="C2758" t="str">
        <f>VLOOKUP(KickStarterData!F2758,$A$1:$D$4115,1,FALSE)</f>
        <v>failed</v>
      </c>
      <c r="D2758">
        <v>33</v>
      </c>
      <c r="K2758" t="s">
        <v>8221</v>
      </c>
      <c r="L2758">
        <v>7</v>
      </c>
    </row>
    <row r="2759" spans="1:12" x14ac:dyDescent="0.3">
      <c r="A2759" t="s">
        <v>8221</v>
      </c>
      <c r="C2759" t="str">
        <f>VLOOKUP(KickStarterData!F2759,$A$1:$D$4115,1,FALSE)</f>
        <v>failed</v>
      </c>
      <c r="D2759">
        <v>2</v>
      </c>
      <c r="K2759" t="s">
        <v>8221</v>
      </c>
      <c r="L2759">
        <v>9</v>
      </c>
    </row>
    <row r="2760" spans="1:12" x14ac:dyDescent="0.3">
      <c r="A2760" t="s">
        <v>8221</v>
      </c>
      <c r="C2760" t="str">
        <f>VLOOKUP(KickStarterData!F2760,$A$1:$D$4115,1,FALSE)</f>
        <v>failed</v>
      </c>
      <c r="D2760">
        <v>6</v>
      </c>
      <c r="K2760" t="s">
        <v>8221</v>
      </c>
      <c r="L2760">
        <v>20</v>
      </c>
    </row>
    <row r="2761" spans="1:12" x14ac:dyDescent="0.3">
      <c r="A2761" t="s">
        <v>8221</v>
      </c>
      <c r="C2761" t="str">
        <f>VLOOKUP(KickStarterData!F2761,$A$1:$D$4115,1,FALSE)</f>
        <v>failed</v>
      </c>
      <c r="D2761">
        <v>2</v>
      </c>
      <c r="K2761" t="s">
        <v>8221</v>
      </c>
      <c r="L2761">
        <v>6</v>
      </c>
    </row>
    <row r="2762" spans="1:12" x14ac:dyDescent="0.3">
      <c r="A2762" t="s">
        <v>8221</v>
      </c>
      <c r="C2762" t="str">
        <f>VLOOKUP(KickStarterData!F2762,$A$1:$D$4115,1,FALSE)</f>
        <v>failed</v>
      </c>
      <c r="D2762">
        <v>0</v>
      </c>
      <c r="K2762" t="s">
        <v>8221</v>
      </c>
      <c r="L2762">
        <v>13</v>
      </c>
    </row>
    <row r="2763" spans="1:12" x14ac:dyDescent="0.3">
      <c r="A2763" t="s">
        <v>8221</v>
      </c>
      <c r="C2763" t="str">
        <f>VLOOKUP(KickStarterData!F2763,$A$1:$D$4115,1,FALSE)</f>
        <v>failed</v>
      </c>
      <c r="D2763">
        <v>4</v>
      </c>
      <c r="K2763" t="s">
        <v>8219</v>
      </c>
      <c r="L2763">
        <v>3</v>
      </c>
    </row>
    <row r="2764" spans="1:12" x14ac:dyDescent="0.3">
      <c r="A2764" t="s">
        <v>8221</v>
      </c>
      <c r="C2764" t="str">
        <f>VLOOKUP(KickStarterData!F2764,$A$1:$D$4115,1,FALSE)</f>
        <v>failed</v>
      </c>
      <c r="D2764">
        <v>1</v>
      </c>
      <c r="K2764" t="s">
        <v>8219</v>
      </c>
      <c r="L2764">
        <v>6</v>
      </c>
    </row>
    <row r="2765" spans="1:12" x14ac:dyDescent="0.3">
      <c r="A2765" t="s">
        <v>8221</v>
      </c>
      <c r="C2765" t="str">
        <f>VLOOKUP(KickStarterData!F2765,$A$1:$D$4115,1,FALSE)</f>
        <v>failed</v>
      </c>
      <c r="D2765">
        <v>3</v>
      </c>
      <c r="K2765" t="s">
        <v>8219</v>
      </c>
      <c r="L2765">
        <v>10</v>
      </c>
    </row>
    <row r="2766" spans="1:12" x14ac:dyDescent="0.3">
      <c r="A2766" t="s">
        <v>8221</v>
      </c>
      <c r="C2766" t="str">
        <f>VLOOKUP(KickStarterData!F2766,$A$1:$D$4115,1,FALSE)</f>
        <v>failed</v>
      </c>
      <c r="D2766">
        <v>4</v>
      </c>
      <c r="K2766" t="s">
        <v>8219</v>
      </c>
      <c r="L2766">
        <v>147</v>
      </c>
    </row>
    <row r="2767" spans="1:12" x14ac:dyDescent="0.3">
      <c r="A2767" t="s">
        <v>8221</v>
      </c>
      <c r="C2767" t="str">
        <f>VLOOKUP(KickStarterData!F2767,$A$1:$D$4115,1,FALSE)</f>
        <v>failed</v>
      </c>
      <c r="D2767">
        <v>0</v>
      </c>
      <c r="K2767" t="s">
        <v>8219</v>
      </c>
      <c r="L2767">
        <v>199</v>
      </c>
    </row>
    <row r="2768" spans="1:12" x14ac:dyDescent="0.3">
      <c r="A2768" t="s">
        <v>8221</v>
      </c>
      <c r="C2768" t="str">
        <f>VLOOKUP(KickStarterData!F2768,$A$1:$D$4115,1,FALSE)</f>
        <v>failed</v>
      </c>
      <c r="D2768">
        <v>4</v>
      </c>
      <c r="K2768" t="s">
        <v>8219</v>
      </c>
      <c r="L2768">
        <v>50</v>
      </c>
    </row>
    <row r="2769" spans="1:12" x14ac:dyDescent="0.3">
      <c r="A2769" t="s">
        <v>8221</v>
      </c>
      <c r="C2769" t="str">
        <f>VLOOKUP(KickStarterData!F2769,$A$1:$D$4115,1,FALSE)</f>
        <v>failed</v>
      </c>
      <c r="D2769">
        <v>3</v>
      </c>
      <c r="K2769" t="s">
        <v>8219</v>
      </c>
      <c r="L2769">
        <v>21</v>
      </c>
    </row>
    <row r="2770" spans="1:12" x14ac:dyDescent="0.3">
      <c r="A2770" t="s">
        <v>8221</v>
      </c>
      <c r="C2770" t="str">
        <f>VLOOKUP(KickStarterData!F2770,$A$1:$D$4115,1,FALSE)</f>
        <v>failed</v>
      </c>
      <c r="D2770">
        <v>34</v>
      </c>
      <c r="K2770" t="s">
        <v>8219</v>
      </c>
      <c r="L2770">
        <v>24</v>
      </c>
    </row>
    <row r="2771" spans="1:12" x14ac:dyDescent="0.3">
      <c r="A2771" t="s">
        <v>8221</v>
      </c>
      <c r="C2771" t="str">
        <f>VLOOKUP(KickStarterData!F2771,$A$1:$D$4115,1,FALSE)</f>
        <v>failed</v>
      </c>
      <c r="D2771">
        <v>2</v>
      </c>
      <c r="K2771" t="s">
        <v>8219</v>
      </c>
      <c r="L2771">
        <v>32</v>
      </c>
    </row>
    <row r="2772" spans="1:12" x14ac:dyDescent="0.3">
      <c r="A2772" t="s">
        <v>8221</v>
      </c>
      <c r="C2772" t="str">
        <f>VLOOKUP(KickStarterData!F2772,$A$1:$D$4115,1,FALSE)</f>
        <v>failed</v>
      </c>
      <c r="D2772">
        <v>33</v>
      </c>
      <c r="K2772" t="s">
        <v>8219</v>
      </c>
      <c r="L2772">
        <v>62</v>
      </c>
    </row>
    <row r="2773" spans="1:12" x14ac:dyDescent="0.3">
      <c r="A2773" t="s">
        <v>8221</v>
      </c>
      <c r="C2773" t="str">
        <f>VLOOKUP(KickStarterData!F2773,$A$1:$D$4115,1,FALSE)</f>
        <v>failed</v>
      </c>
      <c r="D2773">
        <v>0</v>
      </c>
      <c r="K2773" t="s">
        <v>8219</v>
      </c>
      <c r="L2773">
        <v>9</v>
      </c>
    </row>
    <row r="2774" spans="1:12" x14ac:dyDescent="0.3">
      <c r="A2774" t="s">
        <v>8221</v>
      </c>
      <c r="C2774" t="str">
        <f>VLOOKUP(KickStarterData!F2774,$A$1:$D$4115,1,FALSE)</f>
        <v>failed</v>
      </c>
      <c r="D2774">
        <v>0</v>
      </c>
      <c r="K2774" t="s">
        <v>8219</v>
      </c>
      <c r="L2774">
        <v>38</v>
      </c>
    </row>
    <row r="2775" spans="1:12" x14ac:dyDescent="0.3">
      <c r="A2775" t="s">
        <v>8221</v>
      </c>
      <c r="C2775" t="str">
        <f>VLOOKUP(KickStarterData!F2775,$A$1:$D$4115,1,FALSE)</f>
        <v>failed</v>
      </c>
      <c r="D2775">
        <v>1</v>
      </c>
      <c r="K2775" t="s">
        <v>8219</v>
      </c>
      <c r="L2775">
        <v>54</v>
      </c>
    </row>
    <row r="2776" spans="1:12" x14ac:dyDescent="0.3">
      <c r="A2776" t="s">
        <v>8221</v>
      </c>
      <c r="C2776" t="str">
        <f>VLOOKUP(KickStarterData!F2776,$A$1:$D$4115,1,FALSE)</f>
        <v>failed</v>
      </c>
      <c r="D2776">
        <v>13</v>
      </c>
      <c r="K2776" t="s">
        <v>8219</v>
      </c>
      <c r="L2776">
        <v>37</v>
      </c>
    </row>
    <row r="2777" spans="1:12" x14ac:dyDescent="0.3">
      <c r="A2777" t="s">
        <v>8221</v>
      </c>
      <c r="C2777" t="str">
        <f>VLOOKUP(KickStarterData!F2777,$A$1:$D$4115,1,FALSE)</f>
        <v>failed</v>
      </c>
      <c r="D2777">
        <v>2</v>
      </c>
      <c r="K2777" t="s">
        <v>8219</v>
      </c>
      <c r="L2777">
        <v>39</v>
      </c>
    </row>
    <row r="2778" spans="1:12" x14ac:dyDescent="0.3">
      <c r="A2778" t="s">
        <v>8221</v>
      </c>
      <c r="C2778" t="str">
        <f>VLOOKUP(KickStarterData!F2778,$A$1:$D$4115,1,FALSE)</f>
        <v>failed</v>
      </c>
      <c r="D2778">
        <v>36</v>
      </c>
      <c r="K2778" t="s">
        <v>8219</v>
      </c>
      <c r="L2778">
        <v>34</v>
      </c>
    </row>
    <row r="2779" spans="1:12" x14ac:dyDescent="0.3">
      <c r="A2779" t="s">
        <v>8221</v>
      </c>
      <c r="C2779" t="str">
        <f>VLOOKUP(KickStarterData!F2779,$A$1:$D$4115,1,FALSE)</f>
        <v>failed</v>
      </c>
      <c r="D2779">
        <v>1</v>
      </c>
      <c r="K2779" t="s">
        <v>8219</v>
      </c>
      <c r="L2779">
        <v>55</v>
      </c>
    </row>
    <row r="2780" spans="1:12" x14ac:dyDescent="0.3">
      <c r="A2780" t="s">
        <v>8221</v>
      </c>
      <c r="C2780" t="str">
        <f>VLOOKUP(KickStarterData!F2780,$A$1:$D$4115,1,FALSE)</f>
        <v>failed</v>
      </c>
      <c r="D2780">
        <v>15</v>
      </c>
      <c r="K2780" t="s">
        <v>8219</v>
      </c>
      <c r="L2780">
        <v>32</v>
      </c>
    </row>
    <row r="2781" spans="1:12" x14ac:dyDescent="0.3">
      <c r="A2781" t="s">
        <v>8221</v>
      </c>
      <c r="C2781" t="str">
        <f>VLOOKUP(KickStarterData!F2781,$A$1:$D$4115,1,FALSE)</f>
        <v>failed</v>
      </c>
      <c r="D2781">
        <v>1</v>
      </c>
      <c r="K2781" t="s">
        <v>8219</v>
      </c>
      <c r="L2781">
        <v>25</v>
      </c>
    </row>
    <row r="2782" spans="1:12" x14ac:dyDescent="0.3">
      <c r="A2782" t="s">
        <v>8221</v>
      </c>
      <c r="C2782" t="str">
        <f>VLOOKUP(KickStarterData!F2782,$A$1:$D$4115,1,FALSE)</f>
        <v>failed</v>
      </c>
      <c r="D2782">
        <v>0</v>
      </c>
      <c r="K2782" t="s">
        <v>8219</v>
      </c>
      <c r="L2782">
        <v>33</v>
      </c>
    </row>
    <row r="2783" spans="1:12" x14ac:dyDescent="0.3">
      <c r="A2783" t="s">
        <v>8219</v>
      </c>
      <c r="C2783" t="str">
        <f>VLOOKUP(KickStarterData!F2783,$A$1:$D$4115,1,FALSE)</f>
        <v>successful</v>
      </c>
      <c r="D2783">
        <v>28</v>
      </c>
      <c r="K2783" t="s">
        <v>8221</v>
      </c>
      <c r="L2783">
        <v>1</v>
      </c>
    </row>
    <row r="2784" spans="1:12" x14ac:dyDescent="0.3">
      <c r="A2784" t="s">
        <v>8219</v>
      </c>
      <c r="C2784" t="str">
        <f>VLOOKUP(KickStarterData!F2784,$A$1:$D$4115,1,FALSE)</f>
        <v>successful</v>
      </c>
      <c r="D2784">
        <v>18</v>
      </c>
      <c r="K2784" t="s">
        <v>8221</v>
      </c>
      <c r="L2784">
        <v>202</v>
      </c>
    </row>
    <row r="2785" spans="1:12" x14ac:dyDescent="0.3">
      <c r="A2785" t="s">
        <v>8219</v>
      </c>
      <c r="C2785" t="str">
        <f>VLOOKUP(KickStarterData!F2785,$A$1:$D$4115,1,FALSE)</f>
        <v>successful</v>
      </c>
      <c r="D2785">
        <v>61</v>
      </c>
      <c r="K2785" t="s">
        <v>8221</v>
      </c>
      <c r="L2785">
        <v>0</v>
      </c>
    </row>
    <row r="2786" spans="1:12" x14ac:dyDescent="0.3">
      <c r="A2786" t="s">
        <v>8219</v>
      </c>
      <c r="C2786" t="str">
        <f>VLOOKUP(KickStarterData!F2786,$A$1:$D$4115,1,FALSE)</f>
        <v>successful</v>
      </c>
      <c r="D2786">
        <v>108</v>
      </c>
      <c r="K2786" t="s">
        <v>8221</v>
      </c>
      <c r="L2786">
        <v>1</v>
      </c>
    </row>
    <row r="2787" spans="1:12" x14ac:dyDescent="0.3">
      <c r="A2787" t="s">
        <v>8219</v>
      </c>
      <c r="C2787" t="str">
        <f>VLOOKUP(KickStarterData!F2787,$A$1:$D$4115,1,FALSE)</f>
        <v>successful</v>
      </c>
      <c r="D2787">
        <v>142</v>
      </c>
      <c r="K2787" t="s">
        <v>8221</v>
      </c>
      <c r="L2787">
        <v>0</v>
      </c>
    </row>
    <row r="2788" spans="1:12" x14ac:dyDescent="0.3">
      <c r="A2788" t="s">
        <v>8219</v>
      </c>
      <c r="C2788" t="str">
        <f>VLOOKUP(KickStarterData!F2788,$A$1:$D$4115,1,FALSE)</f>
        <v>successful</v>
      </c>
      <c r="D2788">
        <v>74</v>
      </c>
      <c r="K2788" t="s">
        <v>8221</v>
      </c>
      <c r="L2788">
        <v>2</v>
      </c>
    </row>
    <row r="2789" spans="1:12" x14ac:dyDescent="0.3">
      <c r="A2789" t="s">
        <v>8219</v>
      </c>
      <c r="C2789" t="str">
        <f>VLOOKUP(KickStarterData!F2789,$A$1:$D$4115,1,FALSE)</f>
        <v>successful</v>
      </c>
      <c r="D2789">
        <v>38</v>
      </c>
      <c r="K2789" t="s">
        <v>8221</v>
      </c>
      <c r="L2789">
        <v>13</v>
      </c>
    </row>
    <row r="2790" spans="1:12" x14ac:dyDescent="0.3">
      <c r="A2790" t="s">
        <v>8219</v>
      </c>
      <c r="C2790" t="str">
        <f>VLOOKUP(KickStarterData!F2790,$A$1:$D$4115,1,FALSE)</f>
        <v>successful</v>
      </c>
      <c r="D2790">
        <v>20</v>
      </c>
      <c r="K2790" t="s">
        <v>8221</v>
      </c>
      <c r="L2790">
        <v>9</v>
      </c>
    </row>
    <row r="2791" spans="1:12" x14ac:dyDescent="0.3">
      <c r="A2791" t="s">
        <v>8219</v>
      </c>
      <c r="C2791" t="str">
        <f>VLOOKUP(KickStarterData!F2791,$A$1:$D$4115,1,FALSE)</f>
        <v>successful</v>
      </c>
      <c r="D2791">
        <v>24</v>
      </c>
      <c r="K2791" t="s">
        <v>8221</v>
      </c>
      <c r="L2791">
        <v>2</v>
      </c>
    </row>
    <row r="2792" spans="1:12" x14ac:dyDescent="0.3">
      <c r="A2792" t="s">
        <v>8219</v>
      </c>
      <c r="C2792" t="str">
        <f>VLOOKUP(KickStarterData!F2792,$A$1:$D$4115,1,FALSE)</f>
        <v>successful</v>
      </c>
      <c r="D2792">
        <v>66</v>
      </c>
      <c r="K2792" t="s">
        <v>8221</v>
      </c>
      <c r="L2792">
        <v>0</v>
      </c>
    </row>
    <row r="2793" spans="1:12" x14ac:dyDescent="0.3">
      <c r="A2793" t="s">
        <v>8219</v>
      </c>
      <c r="C2793" t="str">
        <f>VLOOKUP(KickStarterData!F2793,$A$1:$D$4115,1,FALSE)</f>
        <v>successful</v>
      </c>
      <c r="D2793">
        <v>28</v>
      </c>
      <c r="K2793" t="s">
        <v>8220</v>
      </c>
      <c r="L2793">
        <v>58</v>
      </c>
    </row>
    <row r="2794" spans="1:12" x14ac:dyDescent="0.3">
      <c r="A2794" t="s">
        <v>8219</v>
      </c>
      <c r="C2794" t="str">
        <f>VLOOKUP(KickStarterData!F2794,$A$1:$D$4115,1,FALSE)</f>
        <v>successful</v>
      </c>
      <c r="D2794">
        <v>24</v>
      </c>
      <c r="K2794" t="s">
        <v>8220</v>
      </c>
      <c r="L2794">
        <v>8</v>
      </c>
    </row>
    <row r="2795" spans="1:12" x14ac:dyDescent="0.3">
      <c r="A2795" t="s">
        <v>8219</v>
      </c>
      <c r="C2795" t="str">
        <f>VLOOKUP(KickStarterData!F2795,$A$1:$D$4115,1,FALSE)</f>
        <v>successful</v>
      </c>
      <c r="D2795">
        <v>73</v>
      </c>
      <c r="K2795" t="s">
        <v>8220</v>
      </c>
      <c r="L2795">
        <v>3</v>
      </c>
    </row>
    <row r="2796" spans="1:12" x14ac:dyDescent="0.3">
      <c r="A2796" t="s">
        <v>8219</v>
      </c>
      <c r="C2796" t="str">
        <f>VLOOKUP(KickStarterData!F2796,$A$1:$D$4115,1,FALSE)</f>
        <v>successful</v>
      </c>
      <c r="D2796">
        <v>3</v>
      </c>
      <c r="K2796" t="s">
        <v>8220</v>
      </c>
      <c r="L2796">
        <v>0</v>
      </c>
    </row>
    <row r="2797" spans="1:12" x14ac:dyDescent="0.3">
      <c r="A2797" t="s">
        <v>8219</v>
      </c>
      <c r="C2797" t="str">
        <f>VLOOKUP(KickStarterData!F2797,$A$1:$D$4115,1,FALSE)</f>
        <v>successful</v>
      </c>
      <c r="D2797">
        <v>20</v>
      </c>
      <c r="K2797" t="s">
        <v>8220</v>
      </c>
      <c r="L2797">
        <v>11</v>
      </c>
    </row>
    <row r="2798" spans="1:12" x14ac:dyDescent="0.3">
      <c r="A2798" t="s">
        <v>8219</v>
      </c>
      <c r="C2798" t="str">
        <f>VLOOKUP(KickStarterData!F2798,$A$1:$D$4115,1,FALSE)</f>
        <v>successful</v>
      </c>
      <c r="D2798">
        <v>21</v>
      </c>
      <c r="K2798" t="s">
        <v>8220</v>
      </c>
      <c r="L2798">
        <v>20</v>
      </c>
    </row>
    <row r="2799" spans="1:12" x14ac:dyDescent="0.3">
      <c r="A2799" t="s">
        <v>8219</v>
      </c>
      <c r="C2799" t="str">
        <f>VLOOKUP(KickStarterData!F2799,$A$1:$D$4115,1,FALSE)</f>
        <v>successful</v>
      </c>
      <c r="D2799">
        <v>94</v>
      </c>
      <c r="K2799" t="s">
        <v>8220</v>
      </c>
      <c r="L2799">
        <v>3</v>
      </c>
    </row>
    <row r="2800" spans="1:12" x14ac:dyDescent="0.3">
      <c r="A2800" t="s">
        <v>8219</v>
      </c>
      <c r="C2800" t="str">
        <f>VLOOKUP(KickStarterData!F2800,$A$1:$D$4115,1,FALSE)</f>
        <v>successful</v>
      </c>
      <c r="D2800">
        <v>139</v>
      </c>
      <c r="K2800" t="s">
        <v>8220</v>
      </c>
      <c r="L2800">
        <v>0</v>
      </c>
    </row>
    <row r="2801" spans="1:12" x14ac:dyDescent="0.3">
      <c r="A2801" t="s">
        <v>8219</v>
      </c>
      <c r="C2801" t="str">
        <f>VLOOKUP(KickStarterData!F2801,$A$1:$D$4115,1,FALSE)</f>
        <v>successful</v>
      </c>
      <c r="D2801">
        <v>130</v>
      </c>
      <c r="K2801" t="s">
        <v>8220</v>
      </c>
      <c r="L2801">
        <v>0</v>
      </c>
    </row>
    <row r="2802" spans="1:12" x14ac:dyDescent="0.3">
      <c r="A2802" t="s">
        <v>8219</v>
      </c>
      <c r="C2802" t="str">
        <f>VLOOKUP(KickStarterData!F2802,$A$1:$D$4115,1,FALSE)</f>
        <v>successful</v>
      </c>
      <c r="D2802">
        <v>31</v>
      </c>
      <c r="K2802" t="s">
        <v>8220</v>
      </c>
      <c r="L2802">
        <v>0</v>
      </c>
    </row>
    <row r="2803" spans="1:12" x14ac:dyDescent="0.3">
      <c r="A2803" t="s">
        <v>8219</v>
      </c>
      <c r="C2803" t="str">
        <f>VLOOKUP(KickStarterData!F2803,$A$1:$D$4115,1,FALSE)</f>
        <v>successful</v>
      </c>
      <c r="D2803">
        <v>13</v>
      </c>
      <c r="K2803" t="s">
        <v>8219</v>
      </c>
      <c r="L2803">
        <v>108</v>
      </c>
    </row>
    <row r="2804" spans="1:12" x14ac:dyDescent="0.3">
      <c r="A2804" t="s">
        <v>8219</v>
      </c>
      <c r="C2804" t="str">
        <f>VLOOKUP(KickStarterData!F2804,$A$1:$D$4115,1,FALSE)</f>
        <v>successful</v>
      </c>
      <c r="D2804">
        <v>90</v>
      </c>
      <c r="K2804" t="s">
        <v>8219</v>
      </c>
      <c r="L2804">
        <v>20</v>
      </c>
    </row>
    <row r="2805" spans="1:12" x14ac:dyDescent="0.3">
      <c r="A2805" t="s">
        <v>8219</v>
      </c>
      <c r="C2805" t="str">
        <f>VLOOKUP(KickStarterData!F2805,$A$1:$D$4115,1,FALSE)</f>
        <v>successful</v>
      </c>
      <c r="D2805">
        <v>141</v>
      </c>
      <c r="K2805" t="s">
        <v>8219</v>
      </c>
      <c r="L2805">
        <v>98</v>
      </c>
    </row>
    <row r="2806" spans="1:12" x14ac:dyDescent="0.3">
      <c r="A2806" t="s">
        <v>8219</v>
      </c>
      <c r="C2806" t="str">
        <f>VLOOKUP(KickStarterData!F2806,$A$1:$D$4115,1,FALSE)</f>
        <v>successful</v>
      </c>
      <c r="D2806">
        <v>23</v>
      </c>
      <c r="K2806" t="s">
        <v>8219</v>
      </c>
      <c r="L2806">
        <v>196</v>
      </c>
    </row>
    <row r="2807" spans="1:12" x14ac:dyDescent="0.3">
      <c r="A2807" t="s">
        <v>8219</v>
      </c>
      <c r="C2807" t="str">
        <f>VLOOKUP(KickStarterData!F2807,$A$1:$D$4115,1,FALSE)</f>
        <v>successful</v>
      </c>
      <c r="D2807">
        <v>18</v>
      </c>
      <c r="K2807" t="s">
        <v>8219</v>
      </c>
      <c r="L2807">
        <v>39</v>
      </c>
    </row>
    <row r="2808" spans="1:12" x14ac:dyDescent="0.3">
      <c r="A2808" t="s">
        <v>8219</v>
      </c>
      <c r="C2808" t="str">
        <f>VLOOKUP(KickStarterData!F2808,$A$1:$D$4115,1,FALSE)</f>
        <v>successful</v>
      </c>
      <c r="D2808">
        <v>76</v>
      </c>
      <c r="K2808" t="s">
        <v>8219</v>
      </c>
      <c r="L2808">
        <v>128</v>
      </c>
    </row>
    <row r="2809" spans="1:12" x14ac:dyDescent="0.3">
      <c r="A2809" t="s">
        <v>8219</v>
      </c>
      <c r="C2809" t="str">
        <f>VLOOKUP(KickStarterData!F2809,$A$1:$D$4115,1,FALSE)</f>
        <v>successful</v>
      </c>
      <c r="D2809">
        <v>93</v>
      </c>
      <c r="K2809" t="s">
        <v>8219</v>
      </c>
      <c r="L2809">
        <v>71</v>
      </c>
    </row>
    <row r="2810" spans="1:12" x14ac:dyDescent="0.3">
      <c r="A2810" t="s">
        <v>8219</v>
      </c>
      <c r="C2810" t="str">
        <f>VLOOKUP(KickStarterData!F2810,$A$1:$D$4115,1,FALSE)</f>
        <v>successful</v>
      </c>
      <c r="D2810">
        <v>69</v>
      </c>
      <c r="K2810" t="s">
        <v>8219</v>
      </c>
      <c r="L2810">
        <v>47</v>
      </c>
    </row>
    <row r="2811" spans="1:12" x14ac:dyDescent="0.3">
      <c r="A2811" t="s">
        <v>8219</v>
      </c>
      <c r="C2811" t="str">
        <f>VLOOKUP(KickStarterData!F2811,$A$1:$D$4115,1,FALSE)</f>
        <v>successful</v>
      </c>
      <c r="D2811">
        <v>21</v>
      </c>
      <c r="K2811" t="s">
        <v>8219</v>
      </c>
      <c r="L2811">
        <v>17</v>
      </c>
    </row>
    <row r="2812" spans="1:12" x14ac:dyDescent="0.3">
      <c r="A2812" t="s">
        <v>8219</v>
      </c>
      <c r="C2812" t="str">
        <f>VLOOKUP(KickStarterData!F2812,$A$1:$D$4115,1,FALSE)</f>
        <v>successful</v>
      </c>
      <c r="D2812">
        <v>57</v>
      </c>
      <c r="K2812" t="s">
        <v>8219</v>
      </c>
      <c r="L2812">
        <v>91</v>
      </c>
    </row>
    <row r="2813" spans="1:12" x14ac:dyDescent="0.3">
      <c r="A2813" t="s">
        <v>8219</v>
      </c>
      <c r="C2813" t="str">
        <f>VLOOKUP(KickStarterData!F2813,$A$1:$D$4115,1,FALSE)</f>
        <v>successful</v>
      </c>
      <c r="D2813">
        <v>108</v>
      </c>
      <c r="K2813" t="s">
        <v>8219</v>
      </c>
      <c r="L2813">
        <v>43</v>
      </c>
    </row>
    <row r="2814" spans="1:12" x14ac:dyDescent="0.3">
      <c r="A2814" t="s">
        <v>8219</v>
      </c>
      <c r="C2814" t="str">
        <f>VLOOKUP(KickStarterData!F2814,$A$1:$D$4115,1,FALSE)</f>
        <v>successful</v>
      </c>
      <c r="D2814">
        <v>83</v>
      </c>
      <c r="K2814" t="s">
        <v>8219</v>
      </c>
      <c r="L2814">
        <v>17</v>
      </c>
    </row>
    <row r="2815" spans="1:12" x14ac:dyDescent="0.3">
      <c r="A2815" t="s">
        <v>8219</v>
      </c>
      <c r="C2815" t="str">
        <f>VLOOKUP(KickStarterData!F2815,$A$1:$D$4115,1,FALSE)</f>
        <v>successful</v>
      </c>
      <c r="D2815">
        <v>96</v>
      </c>
      <c r="K2815" t="s">
        <v>8219</v>
      </c>
      <c r="L2815">
        <v>33</v>
      </c>
    </row>
    <row r="2816" spans="1:12" x14ac:dyDescent="0.3">
      <c r="A2816" t="s">
        <v>8219</v>
      </c>
      <c r="C2816" t="str">
        <f>VLOOKUP(KickStarterData!F2816,$A$1:$D$4115,1,FALSE)</f>
        <v>successful</v>
      </c>
      <c r="D2816">
        <v>64</v>
      </c>
      <c r="K2816" t="s">
        <v>8219</v>
      </c>
      <c r="L2816">
        <v>87</v>
      </c>
    </row>
    <row r="2817" spans="1:12" x14ac:dyDescent="0.3">
      <c r="A2817" t="s">
        <v>8219</v>
      </c>
      <c r="C2817" t="str">
        <f>VLOOKUP(KickStarterData!F2817,$A$1:$D$4115,1,FALSE)</f>
        <v>successful</v>
      </c>
      <c r="D2817">
        <v>14</v>
      </c>
      <c r="K2817" t="s">
        <v>8219</v>
      </c>
      <c r="L2817">
        <v>113</v>
      </c>
    </row>
    <row r="2818" spans="1:12" x14ac:dyDescent="0.3">
      <c r="A2818" t="s">
        <v>8219</v>
      </c>
      <c r="C2818" t="str">
        <f>VLOOKUP(KickStarterData!F2818,$A$1:$D$4115,1,FALSE)</f>
        <v>successful</v>
      </c>
      <c r="D2818">
        <v>169</v>
      </c>
      <c r="K2818" t="s">
        <v>8219</v>
      </c>
      <c r="L2818">
        <v>14</v>
      </c>
    </row>
    <row r="2819" spans="1:12" x14ac:dyDescent="0.3">
      <c r="A2819" t="s">
        <v>8219</v>
      </c>
      <c r="C2819" t="str">
        <f>VLOOKUP(KickStarterData!F2819,$A$1:$D$4115,1,FALSE)</f>
        <v>successful</v>
      </c>
      <c r="D2819">
        <v>33</v>
      </c>
      <c r="K2819" t="s">
        <v>8219</v>
      </c>
      <c r="L2819">
        <v>30</v>
      </c>
    </row>
    <row r="2820" spans="1:12" x14ac:dyDescent="0.3">
      <c r="A2820" t="s">
        <v>8219</v>
      </c>
      <c r="C2820" t="str">
        <f>VLOOKUP(KickStarterData!F2820,$A$1:$D$4115,1,FALSE)</f>
        <v>successful</v>
      </c>
      <c r="D2820">
        <v>102</v>
      </c>
      <c r="K2820" t="s">
        <v>8219</v>
      </c>
      <c r="L2820">
        <v>16</v>
      </c>
    </row>
    <row r="2821" spans="1:12" x14ac:dyDescent="0.3">
      <c r="A2821" t="s">
        <v>8219</v>
      </c>
      <c r="C2821" t="str">
        <f>VLOOKUP(KickStarterData!F2821,$A$1:$D$4115,1,FALSE)</f>
        <v>successful</v>
      </c>
      <c r="D2821">
        <v>104</v>
      </c>
      <c r="K2821" t="s">
        <v>8219</v>
      </c>
      <c r="L2821">
        <v>46</v>
      </c>
    </row>
    <row r="2822" spans="1:12" x14ac:dyDescent="0.3">
      <c r="A2822" t="s">
        <v>8219</v>
      </c>
      <c r="C2822" t="str">
        <f>VLOOKUP(KickStarterData!F2822,$A$1:$D$4115,1,FALSE)</f>
        <v>successful</v>
      </c>
      <c r="D2822">
        <v>20</v>
      </c>
      <c r="K2822" t="s">
        <v>8219</v>
      </c>
      <c r="L2822">
        <v>24</v>
      </c>
    </row>
    <row r="2823" spans="1:12" x14ac:dyDescent="0.3">
      <c r="A2823" t="s">
        <v>8219</v>
      </c>
      <c r="C2823" t="str">
        <f>VLOOKUP(KickStarterData!F2823,$A$1:$D$4115,1,FALSE)</f>
        <v>successful</v>
      </c>
      <c r="D2823">
        <v>35</v>
      </c>
      <c r="K2823" t="s">
        <v>8219</v>
      </c>
      <c r="L2823">
        <v>97</v>
      </c>
    </row>
    <row r="2824" spans="1:12" x14ac:dyDescent="0.3">
      <c r="A2824" t="s">
        <v>8219</v>
      </c>
      <c r="C2824" t="str">
        <f>VLOOKUP(KickStarterData!F2824,$A$1:$D$4115,1,FALSE)</f>
        <v>successful</v>
      </c>
      <c r="D2824">
        <v>94</v>
      </c>
      <c r="K2824" t="s">
        <v>8219</v>
      </c>
      <c r="L2824">
        <v>59</v>
      </c>
    </row>
    <row r="2825" spans="1:12" x14ac:dyDescent="0.3">
      <c r="A2825" t="s">
        <v>8219</v>
      </c>
      <c r="C2825" t="str">
        <f>VLOOKUP(KickStarterData!F2825,$A$1:$D$4115,1,FALSE)</f>
        <v>successful</v>
      </c>
      <c r="D2825">
        <v>14</v>
      </c>
      <c r="K2825" t="s">
        <v>8219</v>
      </c>
      <c r="L2825">
        <v>1095</v>
      </c>
    </row>
    <row r="2826" spans="1:12" x14ac:dyDescent="0.3">
      <c r="A2826" t="s">
        <v>8219</v>
      </c>
      <c r="C2826" t="str">
        <f>VLOOKUP(KickStarterData!F2826,$A$1:$D$4115,1,FALSE)</f>
        <v>successful</v>
      </c>
      <c r="D2826">
        <v>15</v>
      </c>
      <c r="K2826" t="s">
        <v>8219</v>
      </c>
      <c r="L2826">
        <v>218</v>
      </c>
    </row>
    <row r="2827" spans="1:12" x14ac:dyDescent="0.3">
      <c r="A2827" t="s">
        <v>8219</v>
      </c>
      <c r="C2827" t="str">
        <f>VLOOKUP(KickStarterData!F2827,$A$1:$D$4115,1,FALSE)</f>
        <v>successful</v>
      </c>
      <c r="D2827">
        <v>51</v>
      </c>
      <c r="K2827" t="s">
        <v>8219</v>
      </c>
      <c r="L2827">
        <v>111</v>
      </c>
    </row>
    <row r="2828" spans="1:12" x14ac:dyDescent="0.3">
      <c r="A2828" t="s">
        <v>8219</v>
      </c>
      <c r="C2828" t="str">
        <f>VLOOKUP(KickStarterData!F2828,$A$1:$D$4115,1,FALSE)</f>
        <v>successful</v>
      </c>
      <c r="D2828">
        <v>19</v>
      </c>
      <c r="K2828" t="s">
        <v>8219</v>
      </c>
      <c r="L2828">
        <v>56</v>
      </c>
    </row>
    <row r="2829" spans="1:12" x14ac:dyDescent="0.3">
      <c r="A2829" t="s">
        <v>8219</v>
      </c>
      <c r="C2829" t="str">
        <f>VLOOKUP(KickStarterData!F2829,$A$1:$D$4115,1,FALSE)</f>
        <v>successful</v>
      </c>
      <c r="D2829">
        <v>23</v>
      </c>
      <c r="K2829" t="s">
        <v>8219</v>
      </c>
      <c r="L2829">
        <v>265</v>
      </c>
    </row>
    <row r="2830" spans="1:12" x14ac:dyDescent="0.3">
      <c r="A2830" t="s">
        <v>8219</v>
      </c>
      <c r="C2830" t="str">
        <f>VLOOKUP(KickStarterData!F2830,$A$1:$D$4115,1,FALSE)</f>
        <v>successful</v>
      </c>
      <c r="D2830">
        <v>97</v>
      </c>
      <c r="K2830" t="s">
        <v>8219</v>
      </c>
      <c r="L2830">
        <v>28</v>
      </c>
    </row>
    <row r="2831" spans="1:12" x14ac:dyDescent="0.3">
      <c r="A2831" t="s">
        <v>8219</v>
      </c>
      <c r="C2831" t="str">
        <f>VLOOKUP(KickStarterData!F2831,$A$1:$D$4115,1,FALSE)</f>
        <v>successful</v>
      </c>
      <c r="D2831">
        <v>76</v>
      </c>
      <c r="K2831" t="s">
        <v>8219</v>
      </c>
      <c r="L2831">
        <v>364</v>
      </c>
    </row>
    <row r="2832" spans="1:12" x14ac:dyDescent="0.3">
      <c r="A2832" t="s">
        <v>8219</v>
      </c>
      <c r="C2832" t="str">
        <f>VLOOKUP(KickStarterData!F2832,$A$1:$D$4115,1,FALSE)</f>
        <v>successful</v>
      </c>
      <c r="D2832">
        <v>11</v>
      </c>
      <c r="K2832" t="s">
        <v>8219</v>
      </c>
      <c r="L2832">
        <v>27</v>
      </c>
    </row>
    <row r="2833" spans="1:12" x14ac:dyDescent="0.3">
      <c r="A2833" t="s">
        <v>8219</v>
      </c>
      <c r="C2833" t="str">
        <f>VLOOKUP(KickStarterData!F2833,$A$1:$D$4115,1,FALSE)</f>
        <v>successful</v>
      </c>
      <c r="D2833">
        <v>52</v>
      </c>
      <c r="K2833" t="s">
        <v>8219</v>
      </c>
      <c r="L2833">
        <v>93</v>
      </c>
    </row>
    <row r="2834" spans="1:12" x14ac:dyDescent="0.3">
      <c r="A2834" t="s">
        <v>8219</v>
      </c>
      <c r="C2834" t="str">
        <f>VLOOKUP(KickStarterData!F2834,$A$1:$D$4115,1,FALSE)</f>
        <v>successful</v>
      </c>
      <c r="D2834">
        <v>95</v>
      </c>
      <c r="K2834" t="s">
        <v>8219</v>
      </c>
      <c r="L2834">
        <v>64</v>
      </c>
    </row>
    <row r="2835" spans="1:12" x14ac:dyDescent="0.3">
      <c r="A2835" t="s">
        <v>8219</v>
      </c>
      <c r="C2835" t="str">
        <f>VLOOKUP(KickStarterData!F2835,$A$1:$D$4115,1,FALSE)</f>
        <v>successful</v>
      </c>
      <c r="D2835">
        <v>35</v>
      </c>
      <c r="K2835" t="s">
        <v>8219</v>
      </c>
      <c r="L2835">
        <v>22</v>
      </c>
    </row>
    <row r="2836" spans="1:12" x14ac:dyDescent="0.3">
      <c r="A2836" t="s">
        <v>8219</v>
      </c>
      <c r="C2836" t="str">
        <f>VLOOKUP(KickStarterData!F2836,$A$1:$D$4115,1,FALSE)</f>
        <v>successful</v>
      </c>
      <c r="D2836">
        <v>21</v>
      </c>
      <c r="K2836" t="s">
        <v>8219</v>
      </c>
      <c r="L2836">
        <v>59</v>
      </c>
    </row>
    <row r="2837" spans="1:12" x14ac:dyDescent="0.3">
      <c r="A2837" t="s">
        <v>8219</v>
      </c>
      <c r="C2837" t="str">
        <f>VLOOKUP(KickStarterData!F2837,$A$1:$D$4115,1,FALSE)</f>
        <v>successful</v>
      </c>
      <c r="D2837">
        <v>93</v>
      </c>
      <c r="K2837" t="s">
        <v>8219</v>
      </c>
      <c r="L2837">
        <v>249</v>
      </c>
    </row>
    <row r="2838" spans="1:12" x14ac:dyDescent="0.3">
      <c r="A2838" t="s">
        <v>8219</v>
      </c>
      <c r="C2838" t="str">
        <f>VLOOKUP(KickStarterData!F2838,$A$1:$D$4115,1,FALSE)</f>
        <v>successful</v>
      </c>
      <c r="D2838">
        <v>11</v>
      </c>
      <c r="K2838" t="s">
        <v>8219</v>
      </c>
      <c r="L2838">
        <v>392</v>
      </c>
    </row>
    <row r="2839" spans="1:12" x14ac:dyDescent="0.3">
      <c r="A2839" t="s">
        <v>8219</v>
      </c>
      <c r="C2839" t="str">
        <f>VLOOKUP(KickStarterData!F2839,$A$1:$D$4115,1,FALSE)</f>
        <v>successful</v>
      </c>
      <c r="D2839">
        <v>21</v>
      </c>
      <c r="K2839" t="s">
        <v>8219</v>
      </c>
      <c r="L2839">
        <v>115</v>
      </c>
    </row>
    <row r="2840" spans="1:12" x14ac:dyDescent="0.3">
      <c r="A2840" t="s">
        <v>8219</v>
      </c>
      <c r="C2840" t="str">
        <f>VLOOKUP(KickStarterData!F2840,$A$1:$D$4115,1,FALSE)</f>
        <v>successful</v>
      </c>
      <c r="D2840">
        <v>54</v>
      </c>
      <c r="K2840" t="s">
        <v>8219</v>
      </c>
      <c r="L2840">
        <v>433</v>
      </c>
    </row>
    <row r="2841" spans="1:12" x14ac:dyDescent="0.3">
      <c r="A2841" t="s">
        <v>8219</v>
      </c>
      <c r="C2841" t="str">
        <f>VLOOKUP(KickStarterData!F2841,$A$1:$D$4115,1,FALSE)</f>
        <v>successful</v>
      </c>
      <c r="D2841">
        <v>31</v>
      </c>
      <c r="K2841" t="s">
        <v>8219</v>
      </c>
      <c r="L2841">
        <v>20</v>
      </c>
    </row>
    <row r="2842" spans="1:12" x14ac:dyDescent="0.3">
      <c r="A2842" t="s">
        <v>8219</v>
      </c>
      <c r="C2842" t="str">
        <f>VLOOKUP(KickStarterData!F2842,$A$1:$D$4115,1,FALSE)</f>
        <v>successful</v>
      </c>
      <c r="D2842">
        <v>132</v>
      </c>
      <c r="K2842" t="s">
        <v>8219</v>
      </c>
      <c r="L2842">
        <v>8</v>
      </c>
    </row>
    <row r="2843" spans="1:12" x14ac:dyDescent="0.3">
      <c r="A2843" t="s">
        <v>8221</v>
      </c>
      <c r="C2843" t="str">
        <f>VLOOKUP(KickStarterData!F2843,$A$1:$D$4115,1,FALSE)</f>
        <v>failed</v>
      </c>
      <c r="D2843">
        <v>1</v>
      </c>
      <c r="K2843" t="s">
        <v>8219</v>
      </c>
      <c r="L2843">
        <v>175</v>
      </c>
    </row>
    <row r="2844" spans="1:12" x14ac:dyDescent="0.3">
      <c r="A2844" t="s">
        <v>8221</v>
      </c>
      <c r="C2844" t="str">
        <f>VLOOKUP(KickStarterData!F2844,$A$1:$D$4115,1,FALSE)</f>
        <v>failed</v>
      </c>
      <c r="D2844">
        <v>0</v>
      </c>
      <c r="K2844" t="s">
        <v>8219</v>
      </c>
      <c r="L2844">
        <v>104</v>
      </c>
    </row>
    <row r="2845" spans="1:12" x14ac:dyDescent="0.3">
      <c r="A2845" t="s">
        <v>8221</v>
      </c>
      <c r="C2845" t="str">
        <f>VLOOKUP(KickStarterData!F2845,$A$1:$D$4115,1,FALSE)</f>
        <v>failed</v>
      </c>
      <c r="D2845">
        <v>0</v>
      </c>
      <c r="K2845" t="s">
        <v>8219</v>
      </c>
      <c r="L2845">
        <v>17</v>
      </c>
    </row>
    <row r="2846" spans="1:12" x14ac:dyDescent="0.3">
      <c r="A2846" t="s">
        <v>8221</v>
      </c>
      <c r="C2846" t="str">
        <f>VLOOKUP(KickStarterData!F2846,$A$1:$D$4115,1,FALSE)</f>
        <v>failed</v>
      </c>
      <c r="D2846">
        <v>1</v>
      </c>
      <c r="K2846" t="s">
        <v>8219</v>
      </c>
      <c r="L2846">
        <v>277</v>
      </c>
    </row>
    <row r="2847" spans="1:12" x14ac:dyDescent="0.3">
      <c r="A2847" t="s">
        <v>8221</v>
      </c>
      <c r="C2847" t="str">
        <f>VLOOKUP(KickStarterData!F2847,$A$1:$D$4115,1,FALSE)</f>
        <v>failed</v>
      </c>
      <c r="D2847">
        <v>39</v>
      </c>
      <c r="K2847" t="s">
        <v>8219</v>
      </c>
      <c r="L2847">
        <v>118</v>
      </c>
    </row>
    <row r="2848" spans="1:12" x14ac:dyDescent="0.3">
      <c r="A2848" t="s">
        <v>8221</v>
      </c>
      <c r="C2848" t="str">
        <f>VLOOKUP(KickStarterData!F2848,$A$1:$D$4115,1,FALSE)</f>
        <v>failed</v>
      </c>
      <c r="D2848">
        <v>0</v>
      </c>
      <c r="K2848" t="s">
        <v>8219</v>
      </c>
      <c r="L2848">
        <v>97</v>
      </c>
    </row>
    <row r="2849" spans="1:12" x14ac:dyDescent="0.3">
      <c r="A2849" t="s">
        <v>8221</v>
      </c>
      <c r="C2849" t="str">
        <f>VLOOKUP(KickStarterData!F2849,$A$1:$D$4115,1,FALSE)</f>
        <v>failed</v>
      </c>
      <c r="D2849">
        <v>0</v>
      </c>
      <c r="K2849" t="s">
        <v>8219</v>
      </c>
      <c r="L2849">
        <v>20</v>
      </c>
    </row>
    <row r="2850" spans="1:12" x14ac:dyDescent="0.3">
      <c r="A2850" t="s">
        <v>8221</v>
      </c>
      <c r="C2850" t="str">
        <f>VLOOKUP(KickStarterData!F2850,$A$1:$D$4115,1,FALSE)</f>
        <v>failed</v>
      </c>
      <c r="D2850">
        <v>3</v>
      </c>
      <c r="K2850" t="s">
        <v>8219</v>
      </c>
      <c r="L2850">
        <v>26</v>
      </c>
    </row>
    <row r="2851" spans="1:12" x14ac:dyDescent="0.3">
      <c r="A2851" t="s">
        <v>8221</v>
      </c>
      <c r="C2851" t="str">
        <f>VLOOKUP(KickStarterData!F2851,$A$1:$D$4115,1,FALSE)</f>
        <v>failed</v>
      </c>
      <c r="D2851">
        <v>1</v>
      </c>
      <c r="K2851" t="s">
        <v>8219</v>
      </c>
      <c r="L2851">
        <v>128</v>
      </c>
    </row>
    <row r="2852" spans="1:12" x14ac:dyDescent="0.3">
      <c r="A2852" t="s">
        <v>8221</v>
      </c>
      <c r="C2852" t="str">
        <f>VLOOKUP(KickStarterData!F2852,$A$1:$D$4115,1,FALSE)</f>
        <v>failed</v>
      </c>
      <c r="D2852">
        <v>13</v>
      </c>
      <c r="K2852" t="s">
        <v>8219</v>
      </c>
      <c r="L2852">
        <v>15</v>
      </c>
    </row>
    <row r="2853" spans="1:12" x14ac:dyDescent="0.3">
      <c r="A2853" t="s">
        <v>8221</v>
      </c>
      <c r="C2853" t="str">
        <f>VLOOKUP(KickStarterData!F2853,$A$1:$D$4115,1,FALSE)</f>
        <v>failed</v>
      </c>
      <c r="D2853">
        <v>0</v>
      </c>
      <c r="K2853" t="s">
        <v>8219</v>
      </c>
      <c r="L2853">
        <v>25</v>
      </c>
    </row>
    <row r="2854" spans="1:12" x14ac:dyDescent="0.3">
      <c r="A2854" t="s">
        <v>8221</v>
      </c>
      <c r="C2854" t="str">
        <f>VLOOKUP(KickStarterData!F2854,$A$1:$D$4115,1,FALSE)</f>
        <v>failed</v>
      </c>
      <c r="D2854">
        <v>6</v>
      </c>
      <c r="K2854" t="s">
        <v>8219</v>
      </c>
      <c r="L2854">
        <v>55</v>
      </c>
    </row>
    <row r="2855" spans="1:12" x14ac:dyDescent="0.3">
      <c r="A2855" t="s">
        <v>8221</v>
      </c>
      <c r="C2855" t="str">
        <f>VLOOKUP(KickStarterData!F2855,$A$1:$D$4115,1,FALSE)</f>
        <v>failed</v>
      </c>
      <c r="D2855">
        <v>0</v>
      </c>
      <c r="K2855" t="s">
        <v>8219</v>
      </c>
      <c r="L2855">
        <v>107</v>
      </c>
    </row>
    <row r="2856" spans="1:12" x14ac:dyDescent="0.3">
      <c r="A2856" t="s">
        <v>8221</v>
      </c>
      <c r="C2856" t="str">
        <f>VLOOKUP(KickStarterData!F2856,$A$1:$D$4115,1,FALSE)</f>
        <v>failed</v>
      </c>
      <c r="D2856">
        <v>14</v>
      </c>
      <c r="K2856" t="s">
        <v>8219</v>
      </c>
      <c r="L2856">
        <v>557</v>
      </c>
    </row>
    <row r="2857" spans="1:12" x14ac:dyDescent="0.3">
      <c r="A2857" t="s">
        <v>8221</v>
      </c>
      <c r="C2857" t="str">
        <f>VLOOKUP(KickStarterData!F2857,$A$1:$D$4115,1,FALSE)</f>
        <v>failed</v>
      </c>
      <c r="D2857">
        <v>5</v>
      </c>
      <c r="K2857" t="s">
        <v>8219</v>
      </c>
      <c r="L2857">
        <v>40</v>
      </c>
    </row>
    <row r="2858" spans="1:12" x14ac:dyDescent="0.3">
      <c r="A2858" t="s">
        <v>8221</v>
      </c>
      <c r="C2858" t="str">
        <f>VLOOKUP(KickStarterData!F2858,$A$1:$D$4115,1,FALSE)</f>
        <v>failed</v>
      </c>
      <c r="D2858">
        <v>6</v>
      </c>
      <c r="K2858" t="s">
        <v>8219</v>
      </c>
      <c r="L2858">
        <v>36</v>
      </c>
    </row>
    <row r="2859" spans="1:12" x14ac:dyDescent="0.3">
      <c r="A2859" t="s">
        <v>8221</v>
      </c>
      <c r="C2859" t="str">
        <f>VLOOKUP(KickStarterData!F2859,$A$1:$D$4115,1,FALSE)</f>
        <v>failed</v>
      </c>
      <c r="D2859">
        <v>15</v>
      </c>
      <c r="K2859" t="s">
        <v>8219</v>
      </c>
      <c r="L2859">
        <v>159</v>
      </c>
    </row>
    <row r="2860" spans="1:12" x14ac:dyDescent="0.3">
      <c r="A2860" t="s">
        <v>8221</v>
      </c>
      <c r="C2860" t="str">
        <f>VLOOKUP(KickStarterData!F2860,$A$1:$D$4115,1,FALSE)</f>
        <v>failed</v>
      </c>
      <c r="D2860">
        <v>0</v>
      </c>
      <c r="K2860" t="s">
        <v>8219</v>
      </c>
      <c r="L2860">
        <v>41</v>
      </c>
    </row>
    <row r="2861" spans="1:12" x14ac:dyDescent="0.3">
      <c r="A2861" t="s">
        <v>8221</v>
      </c>
      <c r="C2861" t="str">
        <f>VLOOKUP(KickStarterData!F2861,$A$1:$D$4115,1,FALSE)</f>
        <v>failed</v>
      </c>
      <c r="D2861">
        <v>1</v>
      </c>
      <c r="K2861" t="s">
        <v>8219</v>
      </c>
      <c r="L2861">
        <v>226</v>
      </c>
    </row>
    <row r="2862" spans="1:12" x14ac:dyDescent="0.3">
      <c r="A2862" t="s">
        <v>8221</v>
      </c>
      <c r="C2862" t="str">
        <f>VLOOKUP(KickStarterData!F2862,$A$1:$D$4115,1,FALSE)</f>
        <v>failed</v>
      </c>
      <c r="D2862">
        <v>9</v>
      </c>
      <c r="K2862" t="s">
        <v>8219</v>
      </c>
      <c r="L2862">
        <v>30</v>
      </c>
    </row>
    <row r="2863" spans="1:12" x14ac:dyDescent="0.3">
      <c r="A2863" t="s">
        <v>8221</v>
      </c>
      <c r="C2863" t="str">
        <f>VLOOKUP(KickStarterData!F2863,$A$1:$D$4115,1,FALSE)</f>
        <v>failed</v>
      </c>
      <c r="D2863">
        <v>3</v>
      </c>
      <c r="K2863" t="s">
        <v>8219</v>
      </c>
      <c r="L2863">
        <v>103</v>
      </c>
    </row>
    <row r="2864" spans="1:12" x14ac:dyDescent="0.3">
      <c r="A2864" t="s">
        <v>8221</v>
      </c>
      <c r="C2864" t="str">
        <f>VLOOKUP(KickStarterData!F2864,$A$1:$D$4115,1,FALSE)</f>
        <v>failed</v>
      </c>
      <c r="D2864">
        <v>3</v>
      </c>
      <c r="K2864" t="s">
        <v>8219</v>
      </c>
      <c r="L2864">
        <v>62</v>
      </c>
    </row>
    <row r="2865" spans="1:12" x14ac:dyDescent="0.3">
      <c r="A2865" t="s">
        <v>8221</v>
      </c>
      <c r="C2865" t="str">
        <f>VLOOKUP(KickStarterData!F2865,$A$1:$D$4115,1,FALSE)</f>
        <v>failed</v>
      </c>
      <c r="D2865">
        <v>1</v>
      </c>
      <c r="K2865" t="s">
        <v>8219</v>
      </c>
      <c r="L2865">
        <v>6</v>
      </c>
    </row>
    <row r="2866" spans="1:12" x14ac:dyDescent="0.3">
      <c r="A2866" t="s">
        <v>8221</v>
      </c>
      <c r="C2866" t="str">
        <f>VLOOKUP(KickStarterData!F2866,$A$1:$D$4115,1,FALSE)</f>
        <v>failed</v>
      </c>
      <c r="D2866">
        <v>3</v>
      </c>
      <c r="K2866" t="s">
        <v>8219</v>
      </c>
      <c r="L2866">
        <v>182</v>
      </c>
    </row>
    <row r="2867" spans="1:12" x14ac:dyDescent="0.3">
      <c r="A2867" t="s">
        <v>8221</v>
      </c>
      <c r="C2867" t="str">
        <f>VLOOKUP(KickStarterData!F2867,$A$1:$D$4115,1,FALSE)</f>
        <v>failed</v>
      </c>
      <c r="D2867">
        <v>0</v>
      </c>
      <c r="K2867" t="s">
        <v>8219</v>
      </c>
      <c r="L2867">
        <v>145</v>
      </c>
    </row>
    <row r="2868" spans="1:12" x14ac:dyDescent="0.3">
      <c r="A2868" t="s">
        <v>8221</v>
      </c>
      <c r="C2868" t="str">
        <f>VLOOKUP(KickStarterData!F2868,$A$1:$D$4115,1,FALSE)</f>
        <v>failed</v>
      </c>
      <c r="D2868">
        <v>2</v>
      </c>
      <c r="K2868" t="s">
        <v>8219</v>
      </c>
      <c r="L2868">
        <v>25</v>
      </c>
    </row>
    <row r="2869" spans="1:12" x14ac:dyDescent="0.3">
      <c r="A2869" t="s">
        <v>8221</v>
      </c>
      <c r="C2869" t="str">
        <f>VLOOKUP(KickStarterData!F2869,$A$1:$D$4115,1,FALSE)</f>
        <v>failed</v>
      </c>
      <c r="D2869">
        <v>10</v>
      </c>
      <c r="K2869" t="s">
        <v>8219</v>
      </c>
      <c r="L2869">
        <v>320</v>
      </c>
    </row>
    <row r="2870" spans="1:12" x14ac:dyDescent="0.3">
      <c r="A2870" t="s">
        <v>8221</v>
      </c>
      <c r="C2870" t="str">
        <f>VLOOKUP(KickStarterData!F2870,$A$1:$D$4115,1,FALSE)</f>
        <v>failed</v>
      </c>
      <c r="D2870">
        <v>60</v>
      </c>
      <c r="K2870" t="s">
        <v>8219</v>
      </c>
      <c r="L2870">
        <v>99</v>
      </c>
    </row>
    <row r="2871" spans="1:12" x14ac:dyDescent="0.3">
      <c r="A2871" t="s">
        <v>8221</v>
      </c>
      <c r="C2871" t="str">
        <f>VLOOKUP(KickStarterData!F2871,$A$1:$D$4115,1,FALSE)</f>
        <v>failed</v>
      </c>
      <c r="D2871">
        <v>5</v>
      </c>
      <c r="K2871" t="s">
        <v>8219</v>
      </c>
      <c r="L2871">
        <v>348</v>
      </c>
    </row>
    <row r="2872" spans="1:12" x14ac:dyDescent="0.3">
      <c r="A2872" t="s">
        <v>8221</v>
      </c>
      <c r="C2872" t="str">
        <f>VLOOKUP(KickStarterData!F2872,$A$1:$D$4115,1,FALSE)</f>
        <v>failed</v>
      </c>
      <c r="D2872">
        <v>9</v>
      </c>
      <c r="K2872" t="s">
        <v>8219</v>
      </c>
      <c r="L2872">
        <v>41</v>
      </c>
    </row>
    <row r="2873" spans="1:12" x14ac:dyDescent="0.3">
      <c r="A2873" t="s">
        <v>8221</v>
      </c>
      <c r="C2873" t="str">
        <f>VLOOKUP(KickStarterData!F2873,$A$1:$D$4115,1,FALSE)</f>
        <v>failed</v>
      </c>
      <c r="D2873">
        <v>13</v>
      </c>
      <c r="K2873" t="s">
        <v>8219</v>
      </c>
      <c r="L2873">
        <v>29</v>
      </c>
    </row>
    <row r="2874" spans="1:12" x14ac:dyDescent="0.3">
      <c r="A2874" t="s">
        <v>8221</v>
      </c>
      <c r="C2874" t="str">
        <f>VLOOKUP(KickStarterData!F2874,$A$1:$D$4115,1,FALSE)</f>
        <v>failed</v>
      </c>
      <c r="D2874">
        <v>0</v>
      </c>
      <c r="K2874" t="s">
        <v>8219</v>
      </c>
      <c r="L2874">
        <v>25</v>
      </c>
    </row>
    <row r="2875" spans="1:12" x14ac:dyDescent="0.3">
      <c r="A2875" t="s">
        <v>8221</v>
      </c>
      <c r="C2875" t="str">
        <f>VLOOKUP(KickStarterData!F2875,$A$1:$D$4115,1,FALSE)</f>
        <v>failed</v>
      </c>
      <c r="D2875">
        <v>8</v>
      </c>
      <c r="K2875" t="s">
        <v>8219</v>
      </c>
      <c r="L2875">
        <v>23</v>
      </c>
    </row>
    <row r="2876" spans="1:12" x14ac:dyDescent="0.3">
      <c r="A2876" t="s">
        <v>8221</v>
      </c>
      <c r="C2876" t="str">
        <f>VLOOKUP(KickStarterData!F2876,$A$1:$D$4115,1,FALSE)</f>
        <v>failed</v>
      </c>
      <c r="D2876">
        <v>3</v>
      </c>
      <c r="K2876" t="s">
        <v>8219</v>
      </c>
      <c r="L2876">
        <v>1260</v>
      </c>
    </row>
    <row r="2877" spans="1:12" x14ac:dyDescent="0.3">
      <c r="A2877" t="s">
        <v>8221</v>
      </c>
      <c r="C2877" t="str">
        <f>VLOOKUP(KickStarterData!F2877,$A$1:$D$4115,1,FALSE)</f>
        <v>failed</v>
      </c>
      <c r="D2877">
        <v>3</v>
      </c>
      <c r="K2877" t="s">
        <v>8219</v>
      </c>
      <c r="L2877">
        <v>307</v>
      </c>
    </row>
    <row r="2878" spans="1:12" x14ac:dyDescent="0.3">
      <c r="A2878" t="s">
        <v>8221</v>
      </c>
      <c r="C2878" t="str">
        <f>VLOOKUP(KickStarterData!F2878,$A$1:$D$4115,1,FALSE)</f>
        <v>failed</v>
      </c>
      <c r="D2878">
        <v>0</v>
      </c>
      <c r="K2878" t="s">
        <v>8219</v>
      </c>
      <c r="L2878">
        <v>329</v>
      </c>
    </row>
    <row r="2879" spans="1:12" x14ac:dyDescent="0.3">
      <c r="A2879" t="s">
        <v>8221</v>
      </c>
      <c r="C2879" t="str">
        <f>VLOOKUP(KickStarterData!F2879,$A$1:$D$4115,1,FALSE)</f>
        <v>failed</v>
      </c>
      <c r="D2879">
        <v>6</v>
      </c>
      <c r="K2879" t="s">
        <v>8219</v>
      </c>
      <c r="L2879">
        <v>32</v>
      </c>
    </row>
    <row r="2880" spans="1:12" x14ac:dyDescent="0.3">
      <c r="A2880" t="s">
        <v>8221</v>
      </c>
      <c r="C2880" t="str">
        <f>VLOOKUP(KickStarterData!F2880,$A$1:$D$4115,1,FALSE)</f>
        <v>failed</v>
      </c>
      <c r="D2880">
        <v>4</v>
      </c>
      <c r="K2880" t="s">
        <v>8219</v>
      </c>
      <c r="L2880">
        <v>27</v>
      </c>
    </row>
    <row r="2881" spans="1:12" x14ac:dyDescent="0.3">
      <c r="A2881" t="s">
        <v>8221</v>
      </c>
      <c r="C2881" t="str">
        <f>VLOOKUP(KickStarterData!F2881,$A$1:$D$4115,1,FALSE)</f>
        <v>failed</v>
      </c>
      <c r="D2881">
        <v>1</v>
      </c>
      <c r="K2881" t="s">
        <v>8219</v>
      </c>
      <c r="L2881">
        <v>236</v>
      </c>
    </row>
    <row r="2882" spans="1:12" x14ac:dyDescent="0.3">
      <c r="A2882" t="s">
        <v>8221</v>
      </c>
      <c r="C2882" t="str">
        <f>VLOOKUP(KickStarterData!F2882,$A$1:$D$4115,1,FALSE)</f>
        <v>failed</v>
      </c>
      <c r="D2882">
        <v>29</v>
      </c>
      <c r="K2882" t="s">
        <v>8219</v>
      </c>
      <c r="L2882">
        <v>42</v>
      </c>
    </row>
    <row r="2883" spans="1:12" x14ac:dyDescent="0.3">
      <c r="A2883" t="s">
        <v>8221</v>
      </c>
      <c r="C2883" t="str">
        <f>VLOOKUP(KickStarterData!F2883,$A$1:$D$4115,1,FALSE)</f>
        <v>failed</v>
      </c>
      <c r="D2883">
        <v>0</v>
      </c>
      <c r="K2883" t="s">
        <v>8219</v>
      </c>
      <c r="L2883">
        <v>95</v>
      </c>
    </row>
    <row r="2884" spans="1:12" x14ac:dyDescent="0.3">
      <c r="A2884" t="s">
        <v>8221</v>
      </c>
      <c r="C2884" t="str">
        <f>VLOOKUP(KickStarterData!F2884,$A$1:$D$4115,1,FALSE)</f>
        <v>failed</v>
      </c>
      <c r="D2884">
        <v>4</v>
      </c>
      <c r="K2884" t="s">
        <v>8219</v>
      </c>
      <c r="L2884">
        <v>37</v>
      </c>
    </row>
    <row r="2885" spans="1:12" x14ac:dyDescent="0.3">
      <c r="A2885" t="s">
        <v>8221</v>
      </c>
      <c r="C2885" t="str">
        <f>VLOOKUP(KickStarterData!F2885,$A$1:$D$4115,1,FALSE)</f>
        <v>failed</v>
      </c>
      <c r="D2885">
        <v>5</v>
      </c>
      <c r="K2885" t="s">
        <v>8219</v>
      </c>
      <c r="L2885">
        <v>128</v>
      </c>
    </row>
    <row r="2886" spans="1:12" x14ac:dyDescent="0.3">
      <c r="A2886" t="s">
        <v>8221</v>
      </c>
      <c r="C2886" t="str">
        <f>VLOOKUP(KickStarterData!F2886,$A$1:$D$4115,1,FALSE)</f>
        <v>failed</v>
      </c>
      <c r="D2886">
        <v>4</v>
      </c>
      <c r="K2886" t="s">
        <v>8219</v>
      </c>
      <c r="L2886">
        <v>156</v>
      </c>
    </row>
    <row r="2887" spans="1:12" x14ac:dyDescent="0.3">
      <c r="A2887" t="s">
        <v>8221</v>
      </c>
      <c r="C2887" t="str">
        <f>VLOOKUP(KickStarterData!F2887,$A$1:$D$4115,1,FALSE)</f>
        <v>failed</v>
      </c>
      <c r="D2887">
        <v>5</v>
      </c>
      <c r="K2887" t="s">
        <v>8219</v>
      </c>
      <c r="L2887">
        <v>64</v>
      </c>
    </row>
    <row r="2888" spans="1:12" x14ac:dyDescent="0.3">
      <c r="A2888" t="s">
        <v>8221</v>
      </c>
      <c r="C2888" t="str">
        <f>VLOOKUP(KickStarterData!F2888,$A$1:$D$4115,1,FALSE)</f>
        <v>failed</v>
      </c>
      <c r="D2888">
        <v>1</v>
      </c>
      <c r="K2888" t="s">
        <v>8219</v>
      </c>
      <c r="L2888">
        <v>58</v>
      </c>
    </row>
    <row r="2889" spans="1:12" x14ac:dyDescent="0.3">
      <c r="A2889" t="s">
        <v>8221</v>
      </c>
      <c r="C2889" t="str">
        <f>VLOOKUP(KickStarterData!F2889,$A$1:$D$4115,1,FALSE)</f>
        <v>failed</v>
      </c>
      <c r="D2889">
        <v>1</v>
      </c>
      <c r="K2889" t="s">
        <v>8219</v>
      </c>
      <c r="L2889">
        <v>20</v>
      </c>
    </row>
    <row r="2890" spans="1:12" x14ac:dyDescent="0.3">
      <c r="A2890" t="s">
        <v>8221</v>
      </c>
      <c r="C2890" t="str">
        <f>VLOOKUP(KickStarterData!F2890,$A$1:$D$4115,1,FALSE)</f>
        <v>failed</v>
      </c>
      <c r="D2890">
        <v>0</v>
      </c>
      <c r="K2890" t="s">
        <v>8219</v>
      </c>
      <c r="L2890">
        <v>47</v>
      </c>
    </row>
    <row r="2891" spans="1:12" x14ac:dyDescent="0.3">
      <c r="A2891" t="s">
        <v>8221</v>
      </c>
      <c r="C2891" t="str">
        <f>VLOOKUP(KickStarterData!F2891,$A$1:$D$4115,1,FALSE)</f>
        <v>failed</v>
      </c>
      <c r="D2891">
        <v>14</v>
      </c>
      <c r="K2891" t="s">
        <v>8219</v>
      </c>
      <c r="L2891">
        <v>54</v>
      </c>
    </row>
    <row r="2892" spans="1:12" x14ac:dyDescent="0.3">
      <c r="A2892" t="s">
        <v>8221</v>
      </c>
      <c r="C2892" t="str">
        <f>VLOOKUP(KickStarterData!F2892,$A$1:$D$4115,1,FALSE)</f>
        <v>failed</v>
      </c>
      <c r="D2892">
        <v>3</v>
      </c>
      <c r="K2892" t="s">
        <v>8219</v>
      </c>
      <c r="L2892">
        <v>9</v>
      </c>
    </row>
    <row r="2893" spans="1:12" x14ac:dyDescent="0.3">
      <c r="A2893" t="s">
        <v>8221</v>
      </c>
      <c r="C2893" t="str">
        <f>VLOOKUP(KickStarterData!F2893,$A$1:$D$4115,1,FALSE)</f>
        <v>failed</v>
      </c>
      <c r="D2893">
        <v>10</v>
      </c>
      <c r="K2893" t="s">
        <v>8221</v>
      </c>
      <c r="L2893">
        <v>35</v>
      </c>
    </row>
    <row r="2894" spans="1:12" x14ac:dyDescent="0.3">
      <c r="A2894" t="s">
        <v>8221</v>
      </c>
      <c r="C2894" t="str">
        <f>VLOOKUP(KickStarterData!F2894,$A$1:$D$4115,1,FALSE)</f>
        <v>failed</v>
      </c>
      <c r="D2894">
        <v>17</v>
      </c>
      <c r="K2894" t="s">
        <v>8221</v>
      </c>
      <c r="L2894">
        <v>2</v>
      </c>
    </row>
    <row r="2895" spans="1:12" x14ac:dyDescent="0.3">
      <c r="A2895" t="s">
        <v>8221</v>
      </c>
      <c r="C2895" t="str">
        <f>VLOOKUP(KickStarterData!F2895,$A$1:$D$4115,1,FALSE)</f>
        <v>failed</v>
      </c>
      <c r="D2895">
        <v>2</v>
      </c>
      <c r="K2895" t="s">
        <v>8221</v>
      </c>
      <c r="L2895">
        <v>3</v>
      </c>
    </row>
    <row r="2896" spans="1:12" x14ac:dyDescent="0.3">
      <c r="A2896" t="s">
        <v>8221</v>
      </c>
      <c r="C2896" t="str">
        <f>VLOOKUP(KickStarterData!F2896,$A$1:$D$4115,1,FALSE)</f>
        <v>failed</v>
      </c>
      <c r="D2896">
        <v>0</v>
      </c>
      <c r="K2896" t="s">
        <v>8221</v>
      </c>
      <c r="L2896">
        <v>0</v>
      </c>
    </row>
    <row r="2897" spans="1:12" x14ac:dyDescent="0.3">
      <c r="A2897" t="s">
        <v>8221</v>
      </c>
      <c r="C2897" t="str">
        <f>VLOOKUP(KickStarterData!F2897,$A$1:$D$4115,1,FALSE)</f>
        <v>failed</v>
      </c>
      <c r="D2897">
        <v>4</v>
      </c>
      <c r="K2897" t="s">
        <v>8221</v>
      </c>
      <c r="L2897">
        <v>1</v>
      </c>
    </row>
    <row r="2898" spans="1:12" x14ac:dyDescent="0.3">
      <c r="A2898" t="s">
        <v>8221</v>
      </c>
      <c r="C2898" t="str">
        <f>VLOOKUP(KickStarterData!F2898,$A$1:$D$4115,1,FALSE)</f>
        <v>failed</v>
      </c>
      <c r="D2898">
        <v>12</v>
      </c>
      <c r="K2898" t="s">
        <v>8221</v>
      </c>
      <c r="L2898">
        <v>0</v>
      </c>
    </row>
    <row r="2899" spans="1:12" x14ac:dyDescent="0.3">
      <c r="A2899" t="s">
        <v>8221</v>
      </c>
      <c r="C2899" t="str">
        <f>VLOOKUP(KickStarterData!F2899,$A$1:$D$4115,1,FALSE)</f>
        <v>failed</v>
      </c>
      <c r="D2899">
        <v>3</v>
      </c>
      <c r="K2899" t="s">
        <v>8221</v>
      </c>
      <c r="L2899">
        <v>0</v>
      </c>
    </row>
    <row r="2900" spans="1:12" x14ac:dyDescent="0.3">
      <c r="A2900" t="s">
        <v>8221</v>
      </c>
      <c r="C2900" t="str">
        <f>VLOOKUP(KickStarterData!F2900,$A$1:$D$4115,1,FALSE)</f>
        <v>failed</v>
      </c>
      <c r="D2900">
        <v>12</v>
      </c>
      <c r="K2900" t="s">
        <v>8221</v>
      </c>
      <c r="L2900">
        <v>3</v>
      </c>
    </row>
    <row r="2901" spans="1:12" x14ac:dyDescent="0.3">
      <c r="A2901" t="s">
        <v>8221</v>
      </c>
      <c r="C2901" t="str">
        <f>VLOOKUP(KickStarterData!F2901,$A$1:$D$4115,1,FALSE)</f>
        <v>failed</v>
      </c>
      <c r="D2901">
        <v>0</v>
      </c>
      <c r="K2901" t="s">
        <v>8221</v>
      </c>
      <c r="L2901">
        <v>11</v>
      </c>
    </row>
    <row r="2902" spans="1:12" x14ac:dyDescent="0.3">
      <c r="A2902" t="s">
        <v>8221</v>
      </c>
      <c r="C2902" t="str">
        <f>VLOOKUP(KickStarterData!F2902,$A$1:$D$4115,1,FALSE)</f>
        <v>failed</v>
      </c>
      <c r="D2902">
        <v>7</v>
      </c>
      <c r="K2902" t="s">
        <v>8221</v>
      </c>
      <c r="L2902">
        <v>6</v>
      </c>
    </row>
    <row r="2903" spans="1:12" x14ac:dyDescent="0.3">
      <c r="A2903" t="s">
        <v>8221</v>
      </c>
      <c r="C2903" t="str">
        <f>VLOOKUP(KickStarterData!F2903,$A$1:$D$4115,1,FALSE)</f>
        <v>failed</v>
      </c>
      <c r="D2903">
        <v>2</v>
      </c>
      <c r="K2903" t="s">
        <v>8221</v>
      </c>
      <c r="L2903">
        <v>0</v>
      </c>
    </row>
    <row r="2904" spans="1:12" x14ac:dyDescent="0.3">
      <c r="A2904" t="s">
        <v>8221</v>
      </c>
      <c r="C2904" t="str">
        <f>VLOOKUP(KickStarterData!F2904,$A$1:$D$4115,1,FALSE)</f>
        <v>failed</v>
      </c>
      <c r="D2904">
        <v>1</v>
      </c>
      <c r="K2904" t="s">
        <v>8221</v>
      </c>
      <c r="L2904">
        <v>67</v>
      </c>
    </row>
    <row r="2905" spans="1:12" x14ac:dyDescent="0.3">
      <c r="A2905" t="s">
        <v>8221</v>
      </c>
      <c r="C2905" t="str">
        <f>VLOOKUP(KickStarterData!F2905,$A$1:$D$4115,1,FALSE)</f>
        <v>failed</v>
      </c>
      <c r="D2905">
        <v>4</v>
      </c>
      <c r="K2905" t="s">
        <v>8221</v>
      </c>
      <c r="L2905">
        <v>23</v>
      </c>
    </row>
    <row r="2906" spans="1:12" x14ac:dyDescent="0.3">
      <c r="A2906" t="s">
        <v>8221</v>
      </c>
      <c r="C2906" t="str">
        <f>VLOOKUP(KickStarterData!F2906,$A$1:$D$4115,1,FALSE)</f>
        <v>failed</v>
      </c>
      <c r="D2906">
        <v>4</v>
      </c>
      <c r="K2906" t="s">
        <v>8221</v>
      </c>
      <c r="L2906">
        <v>72</v>
      </c>
    </row>
    <row r="2907" spans="1:12" x14ac:dyDescent="0.3">
      <c r="A2907" t="s">
        <v>8221</v>
      </c>
      <c r="C2907" t="str">
        <f>VLOOKUP(KickStarterData!F2907,$A$1:$D$4115,1,FALSE)</f>
        <v>failed</v>
      </c>
      <c r="D2907">
        <v>17</v>
      </c>
      <c r="K2907" t="s">
        <v>8221</v>
      </c>
      <c r="L2907">
        <v>2</v>
      </c>
    </row>
    <row r="2908" spans="1:12" x14ac:dyDescent="0.3">
      <c r="A2908" t="s">
        <v>8221</v>
      </c>
      <c r="C2908" t="str">
        <f>VLOOKUP(KickStarterData!F2908,$A$1:$D$4115,1,FALSE)</f>
        <v>failed</v>
      </c>
      <c r="D2908">
        <v>7</v>
      </c>
      <c r="K2908" t="s">
        <v>8221</v>
      </c>
      <c r="L2908">
        <v>15</v>
      </c>
    </row>
    <row r="2909" spans="1:12" x14ac:dyDescent="0.3">
      <c r="A2909" t="s">
        <v>8221</v>
      </c>
      <c r="C2909" t="str">
        <f>VLOOKUP(KickStarterData!F2909,$A$1:$D$4115,1,FALSE)</f>
        <v>failed</v>
      </c>
      <c r="D2909">
        <v>2</v>
      </c>
      <c r="K2909" t="s">
        <v>8221</v>
      </c>
      <c r="L2909">
        <v>1</v>
      </c>
    </row>
    <row r="2910" spans="1:12" x14ac:dyDescent="0.3">
      <c r="A2910" t="s">
        <v>8221</v>
      </c>
      <c r="C2910" t="str">
        <f>VLOOKUP(KickStarterData!F2910,$A$1:$D$4115,1,FALSE)</f>
        <v>failed</v>
      </c>
      <c r="D2910">
        <v>5</v>
      </c>
      <c r="K2910" t="s">
        <v>8221</v>
      </c>
      <c r="L2910">
        <v>2</v>
      </c>
    </row>
    <row r="2911" spans="1:12" x14ac:dyDescent="0.3">
      <c r="A2911" t="s">
        <v>8221</v>
      </c>
      <c r="C2911" t="str">
        <f>VLOOKUP(KickStarterData!F2911,$A$1:$D$4115,1,FALSE)</f>
        <v>failed</v>
      </c>
      <c r="D2911">
        <v>1</v>
      </c>
      <c r="K2911" t="s">
        <v>8221</v>
      </c>
      <c r="L2911">
        <v>7</v>
      </c>
    </row>
    <row r="2912" spans="1:12" x14ac:dyDescent="0.3">
      <c r="A2912" t="s">
        <v>8221</v>
      </c>
      <c r="C2912" t="str">
        <f>VLOOKUP(KickStarterData!F2912,$A$1:$D$4115,1,FALSE)</f>
        <v>failed</v>
      </c>
      <c r="D2912">
        <v>1</v>
      </c>
      <c r="K2912" t="s">
        <v>8221</v>
      </c>
      <c r="L2912">
        <v>16</v>
      </c>
    </row>
    <row r="2913" spans="1:12" x14ac:dyDescent="0.3">
      <c r="A2913" t="s">
        <v>8221</v>
      </c>
      <c r="C2913" t="str">
        <f>VLOOKUP(KickStarterData!F2913,$A$1:$D$4115,1,FALSE)</f>
        <v>failed</v>
      </c>
      <c r="D2913">
        <v>14</v>
      </c>
      <c r="K2913" t="s">
        <v>8221</v>
      </c>
      <c r="L2913">
        <v>117</v>
      </c>
    </row>
    <row r="2914" spans="1:12" x14ac:dyDescent="0.3">
      <c r="A2914" t="s">
        <v>8221</v>
      </c>
      <c r="C2914" t="str">
        <f>VLOOKUP(KickStarterData!F2914,$A$1:$D$4115,1,FALSE)</f>
        <v>failed</v>
      </c>
      <c r="D2914">
        <v>26</v>
      </c>
      <c r="K2914" t="s">
        <v>8221</v>
      </c>
      <c r="L2914">
        <v>2</v>
      </c>
    </row>
    <row r="2915" spans="1:12" x14ac:dyDescent="0.3">
      <c r="A2915" t="s">
        <v>8221</v>
      </c>
      <c r="C2915" t="str">
        <f>VLOOKUP(KickStarterData!F2915,$A$1:$D$4115,1,FALSE)</f>
        <v>failed</v>
      </c>
      <c r="D2915">
        <v>2</v>
      </c>
      <c r="K2915" t="s">
        <v>8221</v>
      </c>
      <c r="L2915">
        <v>7</v>
      </c>
    </row>
    <row r="2916" spans="1:12" x14ac:dyDescent="0.3">
      <c r="A2916" t="s">
        <v>8221</v>
      </c>
      <c r="C2916" t="str">
        <f>VLOOKUP(KickStarterData!F2916,$A$1:$D$4115,1,FALSE)</f>
        <v>failed</v>
      </c>
      <c r="D2916">
        <v>1</v>
      </c>
      <c r="K2916" t="s">
        <v>8221</v>
      </c>
      <c r="L2916">
        <v>3</v>
      </c>
    </row>
    <row r="2917" spans="1:12" x14ac:dyDescent="0.3">
      <c r="A2917" t="s">
        <v>8221</v>
      </c>
      <c r="C2917" t="str">
        <f>VLOOKUP(KickStarterData!F2917,$A$1:$D$4115,1,FALSE)</f>
        <v>failed</v>
      </c>
      <c r="D2917">
        <v>3</v>
      </c>
      <c r="K2917" t="s">
        <v>8221</v>
      </c>
      <c r="L2917">
        <v>20</v>
      </c>
    </row>
    <row r="2918" spans="1:12" x14ac:dyDescent="0.3">
      <c r="A2918" t="s">
        <v>8221</v>
      </c>
      <c r="C2918" t="str">
        <f>VLOOKUP(KickStarterData!F2918,$A$1:$D$4115,1,FALSE)</f>
        <v>failed</v>
      </c>
      <c r="D2918">
        <v>7</v>
      </c>
      <c r="K2918" t="s">
        <v>8221</v>
      </c>
      <c r="L2918">
        <v>50</v>
      </c>
    </row>
    <row r="2919" spans="1:12" x14ac:dyDescent="0.3">
      <c r="A2919" t="s">
        <v>8221</v>
      </c>
      <c r="C2919" t="str">
        <f>VLOOKUP(KickStarterData!F2919,$A$1:$D$4115,1,FALSE)</f>
        <v>failed</v>
      </c>
      <c r="D2919">
        <v>9</v>
      </c>
      <c r="K2919" t="s">
        <v>8221</v>
      </c>
      <c r="L2919">
        <v>2</v>
      </c>
    </row>
    <row r="2920" spans="1:12" x14ac:dyDescent="0.3">
      <c r="A2920" t="s">
        <v>8221</v>
      </c>
      <c r="C2920" t="str">
        <f>VLOOKUP(KickStarterData!F2920,$A$1:$D$4115,1,FALSE)</f>
        <v>failed</v>
      </c>
      <c r="D2920">
        <v>20</v>
      </c>
      <c r="K2920" t="s">
        <v>8221</v>
      </c>
      <c r="L2920">
        <v>3</v>
      </c>
    </row>
    <row r="2921" spans="1:12" x14ac:dyDescent="0.3">
      <c r="A2921" t="s">
        <v>8221</v>
      </c>
      <c r="C2921" t="str">
        <f>VLOOKUP(KickStarterData!F2921,$A$1:$D$4115,1,FALSE)</f>
        <v>failed</v>
      </c>
      <c r="D2921">
        <v>6</v>
      </c>
      <c r="K2921" t="s">
        <v>8221</v>
      </c>
      <c r="L2921">
        <v>27</v>
      </c>
    </row>
    <row r="2922" spans="1:12" x14ac:dyDescent="0.3">
      <c r="A2922" t="s">
        <v>8221</v>
      </c>
      <c r="C2922" t="str">
        <f>VLOOKUP(KickStarterData!F2922,$A$1:$D$4115,1,FALSE)</f>
        <v>failed</v>
      </c>
      <c r="D2922">
        <v>13</v>
      </c>
      <c r="K2922" t="s">
        <v>8221</v>
      </c>
      <c r="L2922">
        <v>7</v>
      </c>
    </row>
    <row r="2923" spans="1:12" x14ac:dyDescent="0.3">
      <c r="A2923" t="s">
        <v>8219</v>
      </c>
      <c r="C2923" t="str">
        <f>VLOOKUP(KickStarterData!F2923,$A$1:$D$4115,1,FALSE)</f>
        <v>successful</v>
      </c>
      <c r="D2923">
        <v>3</v>
      </c>
      <c r="K2923" t="s">
        <v>8221</v>
      </c>
      <c r="L2923">
        <v>5</v>
      </c>
    </row>
    <row r="2924" spans="1:12" x14ac:dyDescent="0.3">
      <c r="A2924" t="s">
        <v>8219</v>
      </c>
      <c r="C2924" t="str">
        <f>VLOOKUP(KickStarterData!F2924,$A$1:$D$4115,1,FALSE)</f>
        <v>successful</v>
      </c>
      <c r="D2924">
        <v>6</v>
      </c>
      <c r="K2924" t="s">
        <v>8221</v>
      </c>
      <c r="L2924">
        <v>0</v>
      </c>
    </row>
    <row r="2925" spans="1:12" x14ac:dyDescent="0.3">
      <c r="A2925" t="s">
        <v>8219</v>
      </c>
      <c r="C2925" t="str">
        <f>VLOOKUP(KickStarterData!F2925,$A$1:$D$4115,1,FALSE)</f>
        <v>successful</v>
      </c>
      <c r="D2925">
        <v>10</v>
      </c>
      <c r="K2925" t="s">
        <v>8221</v>
      </c>
      <c r="L2925">
        <v>3</v>
      </c>
    </row>
    <row r="2926" spans="1:12" x14ac:dyDescent="0.3">
      <c r="A2926" t="s">
        <v>8219</v>
      </c>
      <c r="C2926" t="str">
        <f>VLOOKUP(KickStarterData!F2926,$A$1:$D$4115,1,FALSE)</f>
        <v>successful</v>
      </c>
      <c r="D2926">
        <v>147</v>
      </c>
      <c r="K2926" t="s">
        <v>8221</v>
      </c>
      <c r="L2926">
        <v>6</v>
      </c>
    </row>
    <row r="2927" spans="1:12" x14ac:dyDescent="0.3">
      <c r="A2927" t="s">
        <v>8219</v>
      </c>
      <c r="C2927" t="str">
        <f>VLOOKUP(KickStarterData!F2927,$A$1:$D$4115,1,FALSE)</f>
        <v>successful</v>
      </c>
      <c r="D2927">
        <v>199</v>
      </c>
      <c r="K2927" t="s">
        <v>8221</v>
      </c>
      <c r="L2927">
        <v>9</v>
      </c>
    </row>
    <row r="2928" spans="1:12" x14ac:dyDescent="0.3">
      <c r="A2928" t="s">
        <v>8219</v>
      </c>
      <c r="C2928" t="str">
        <f>VLOOKUP(KickStarterData!F2928,$A$1:$D$4115,1,FALSE)</f>
        <v>successful</v>
      </c>
      <c r="D2928">
        <v>50</v>
      </c>
      <c r="K2928" t="s">
        <v>8221</v>
      </c>
      <c r="L2928">
        <v>3</v>
      </c>
    </row>
    <row r="2929" spans="1:12" x14ac:dyDescent="0.3">
      <c r="A2929" t="s">
        <v>8219</v>
      </c>
      <c r="C2929" t="str">
        <f>VLOOKUP(KickStarterData!F2929,$A$1:$D$4115,1,FALSE)</f>
        <v>successful</v>
      </c>
      <c r="D2929">
        <v>21</v>
      </c>
      <c r="K2929" t="s">
        <v>8221</v>
      </c>
      <c r="L2929">
        <v>2</v>
      </c>
    </row>
    <row r="2930" spans="1:12" x14ac:dyDescent="0.3">
      <c r="A2930" t="s">
        <v>8219</v>
      </c>
      <c r="C2930" t="str">
        <f>VLOOKUP(KickStarterData!F2930,$A$1:$D$4115,1,FALSE)</f>
        <v>successful</v>
      </c>
      <c r="D2930">
        <v>24</v>
      </c>
      <c r="K2930" t="s">
        <v>8221</v>
      </c>
      <c r="L2930">
        <v>3</v>
      </c>
    </row>
    <row r="2931" spans="1:12" x14ac:dyDescent="0.3">
      <c r="A2931" t="s">
        <v>8219</v>
      </c>
      <c r="C2931" t="str">
        <f>VLOOKUP(KickStarterData!F2931,$A$1:$D$4115,1,FALSE)</f>
        <v>successful</v>
      </c>
      <c r="D2931">
        <v>32</v>
      </c>
      <c r="K2931" t="s">
        <v>8221</v>
      </c>
      <c r="L2931">
        <v>45</v>
      </c>
    </row>
    <row r="2932" spans="1:12" x14ac:dyDescent="0.3">
      <c r="A2932" t="s">
        <v>8219</v>
      </c>
      <c r="C2932" t="str">
        <f>VLOOKUP(KickStarterData!F2932,$A$1:$D$4115,1,FALSE)</f>
        <v>successful</v>
      </c>
      <c r="D2932">
        <v>62</v>
      </c>
      <c r="K2932" t="s">
        <v>8221</v>
      </c>
      <c r="L2932">
        <v>9</v>
      </c>
    </row>
    <row r="2933" spans="1:12" x14ac:dyDescent="0.3">
      <c r="A2933" t="s">
        <v>8219</v>
      </c>
      <c r="C2933" t="str">
        <f>VLOOKUP(KickStarterData!F2933,$A$1:$D$4115,1,FALSE)</f>
        <v>successful</v>
      </c>
      <c r="D2933">
        <v>9</v>
      </c>
      <c r="K2933" t="s">
        <v>8221</v>
      </c>
      <c r="L2933">
        <v>9</v>
      </c>
    </row>
    <row r="2934" spans="1:12" x14ac:dyDescent="0.3">
      <c r="A2934" t="s">
        <v>8219</v>
      </c>
      <c r="C2934" t="str">
        <f>VLOOKUP(KickStarterData!F2934,$A$1:$D$4115,1,FALSE)</f>
        <v>successful</v>
      </c>
      <c r="D2934">
        <v>38</v>
      </c>
      <c r="K2934" t="s">
        <v>8221</v>
      </c>
      <c r="L2934">
        <v>21</v>
      </c>
    </row>
    <row r="2935" spans="1:12" x14ac:dyDescent="0.3">
      <c r="A2935" t="s">
        <v>8219</v>
      </c>
      <c r="C2935" t="str">
        <f>VLOOKUP(KickStarterData!F2935,$A$1:$D$4115,1,FALSE)</f>
        <v>successful</v>
      </c>
      <c r="D2935">
        <v>54</v>
      </c>
      <c r="K2935" t="s">
        <v>8221</v>
      </c>
      <c r="L2935">
        <v>17</v>
      </c>
    </row>
    <row r="2936" spans="1:12" x14ac:dyDescent="0.3">
      <c r="A2936" t="s">
        <v>8219</v>
      </c>
      <c r="C2936" t="str">
        <f>VLOOKUP(KickStarterData!F2936,$A$1:$D$4115,1,FALSE)</f>
        <v>successful</v>
      </c>
      <c r="D2936">
        <v>37</v>
      </c>
      <c r="K2936" t="s">
        <v>8221</v>
      </c>
      <c r="L2936">
        <v>1</v>
      </c>
    </row>
    <row r="2937" spans="1:12" x14ac:dyDescent="0.3">
      <c r="A2937" t="s">
        <v>8219</v>
      </c>
      <c r="C2937" t="str">
        <f>VLOOKUP(KickStarterData!F2937,$A$1:$D$4115,1,FALSE)</f>
        <v>successful</v>
      </c>
      <c r="D2937">
        <v>39</v>
      </c>
      <c r="K2937" t="s">
        <v>8221</v>
      </c>
      <c r="L2937">
        <v>1</v>
      </c>
    </row>
    <row r="2938" spans="1:12" x14ac:dyDescent="0.3">
      <c r="A2938" t="s">
        <v>8219</v>
      </c>
      <c r="C2938" t="str">
        <f>VLOOKUP(KickStarterData!F2938,$A$1:$D$4115,1,FALSE)</f>
        <v>successful</v>
      </c>
      <c r="D2938">
        <v>34</v>
      </c>
      <c r="K2938" t="s">
        <v>8221</v>
      </c>
      <c r="L2938">
        <v>14</v>
      </c>
    </row>
    <row r="2939" spans="1:12" x14ac:dyDescent="0.3">
      <c r="A2939" t="s">
        <v>8219</v>
      </c>
      <c r="C2939" t="str">
        <f>VLOOKUP(KickStarterData!F2939,$A$1:$D$4115,1,FALSE)</f>
        <v>successful</v>
      </c>
      <c r="D2939">
        <v>55</v>
      </c>
      <c r="K2939" t="s">
        <v>8221</v>
      </c>
      <c r="L2939">
        <v>42</v>
      </c>
    </row>
    <row r="2940" spans="1:12" x14ac:dyDescent="0.3">
      <c r="A2940" t="s">
        <v>8219</v>
      </c>
      <c r="C2940" t="str">
        <f>VLOOKUP(KickStarterData!F2940,$A$1:$D$4115,1,FALSE)</f>
        <v>successful</v>
      </c>
      <c r="D2940">
        <v>32</v>
      </c>
      <c r="K2940" t="s">
        <v>8221</v>
      </c>
      <c r="L2940">
        <v>27</v>
      </c>
    </row>
    <row r="2941" spans="1:12" x14ac:dyDescent="0.3">
      <c r="A2941" t="s">
        <v>8219</v>
      </c>
      <c r="C2941" t="str">
        <f>VLOOKUP(KickStarterData!F2941,$A$1:$D$4115,1,FALSE)</f>
        <v>successful</v>
      </c>
      <c r="D2941">
        <v>25</v>
      </c>
      <c r="K2941" t="s">
        <v>8221</v>
      </c>
      <c r="L2941">
        <v>5</v>
      </c>
    </row>
    <row r="2942" spans="1:12" x14ac:dyDescent="0.3">
      <c r="A2942" t="s">
        <v>8219</v>
      </c>
      <c r="C2942" t="str">
        <f>VLOOKUP(KickStarterData!F2942,$A$1:$D$4115,1,FALSE)</f>
        <v>successful</v>
      </c>
      <c r="D2942">
        <v>33</v>
      </c>
      <c r="K2942" t="s">
        <v>8221</v>
      </c>
      <c r="L2942">
        <v>13</v>
      </c>
    </row>
    <row r="2943" spans="1:12" x14ac:dyDescent="0.3">
      <c r="A2943" t="s">
        <v>8221</v>
      </c>
      <c r="C2943" t="str">
        <f>VLOOKUP(KickStarterData!F2943,$A$1:$D$4115,1,FALSE)</f>
        <v>failed</v>
      </c>
      <c r="D2943">
        <v>1</v>
      </c>
      <c r="K2943" t="s">
        <v>8221</v>
      </c>
      <c r="L2943">
        <v>12</v>
      </c>
    </row>
    <row r="2944" spans="1:12" x14ac:dyDescent="0.3">
      <c r="A2944" t="s">
        <v>8221</v>
      </c>
      <c r="C2944" t="str">
        <f>VLOOKUP(KickStarterData!F2944,$A$1:$D$4115,1,FALSE)</f>
        <v>failed</v>
      </c>
      <c r="D2944">
        <v>202</v>
      </c>
      <c r="K2944" t="s">
        <v>8221</v>
      </c>
      <c r="L2944">
        <v>90</v>
      </c>
    </row>
    <row r="2945" spans="1:12" x14ac:dyDescent="0.3">
      <c r="A2945" t="s">
        <v>8221</v>
      </c>
      <c r="C2945" t="str">
        <f>VLOOKUP(KickStarterData!F2945,$A$1:$D$4115,1,FALSE)</f>
        <v>failed</v>
      </c>
      <c r="D2945">
        <v>0</v>
      </c>
      <c r="K2945" t="s">
        <v>8221</v>
      </c>
      <c r="L2945">
        <v>2</v>
      </c>
    </row>
    <row r="2946" spans="1:12" x14ac:dyDescent="0.3">
      <c r="A2946" t="s">
        <v>8221</v>
      </c>
      <c r="C2946" t="str">
        <f>VLOOKUP(KickStarterData!F2946,$A$1:$D$4115,1,FALSE)</f>
        <v>failed</v>
      </c>
      <c r="D2946">
        <v>1</v>
      </c>
      <c r="K2946" t="s">
        <v>8221</v>
      </c>
      <c r="L2946">
        <v>5</v>
      </c>
    </row>
    <row r="2947" spans="1:12" x14ac:dyDescent="0.3">
      <c r="A2947" t="s">
        <v>8221</v>
      </c>
      <c r="C2947" t="str">
        <f>VLOOKUP(KickStarterData!F2947,$A$1:$D$4115,1,FALSE)</f>
        <v>failed</v>
      </c>
      <c r="D2947">
        <v>0</v>
      </c>
      <c r="K2947" t="s">
        <v>8221</v>
      </c>
      <c r="L2947">
        <v>31</v>
      </c>
    </row>
    <row r="2948" spans="1:12" x14ac:dyDescent="0.3">
      <c r="A2948" t="s">
        <v>8221</v>
      </c>
      <c r="C2948" t="str">
        <f>VLOOKUP(KickStarterData!F2948,$A$1:$D$4115,1,FALSE)</f>
        <v>failed</v>
      </c>
      <c r="D2948">
        <v>2</v>
      </c>
      <c r="K2948" t="s">
        <v>8221</v>
      </c>
      <c r="L2948">
        <v>4</v>
      </c>
    </row>
    <row r="2949" spans="1:12" x14ac:dyDescent="0.3">
      <c r="A2949" t="s">
        <v>8221</v>
      </c>
      <c r="C2949" t="str">
        <f>VLOOKUP(KickStarterData!F2949,$A$1:$D$4115,1,FALSE)</f>
        <v>failed</v>
      </c>
      <c r="D2949">
        <v>13</v>
      </c>
      <c r="K2949" t="s">
        <v>8221</v>
      </c>
      <c r="L2949">
        <v>29</v>
      </c>
    </row>
    <row r="2950" spans="1:12" x14ac:dyDescent="0.3">
      <c r="A2950" t="s">
        <v>8221</v>
      </c>
      <c r="C2950" t="str">
        <f>VLOOKUP(KickStarterData!F2950,$A$1:$D$4115,1,FALSE)</f>
        <v>failed</v>
      </c>
      <c r="D2950">
        <v>9</v>
      </c>
      <c r="K2950" t="s">
        <v>8221</v>
      </c>
      <c r="L2950">
        <v>2</v>
      </c>
    </row>
    <row r="2951" spans="1:12" x14ac:dyDescent="0.3">
      <c r="A2951" t="s">
        <v>8221</v>
      </c>
      <c r="C2951" t="str">
        <f>VLOOKUP(KickStarterData!F2951,$A$1:$D$4115,1,FALSE)</f>
        <v>failed</v>
      </c>
      <c r="D2951">
        <v>2</v>
      </c>
      <c r="K2951" t="s">
        <v>8221</v>
      </c>
      <c r="L2951">
        <v>114</v>
      </c>
    </row>
    <row r="2952" spans="1:12" x14ac:dyDescent="0.3">
      <c r="A2952" t="s">
        <v>8221</v>
      </c>
      <c r="C2952" t="str">
        <f>VLOOKUP(KickStarterData!F2952,$A$1:$D$4115,1,FALSE)</f>
        <v>failed</v>
      </c>
      <c r="D2952">
        <v>0</v>
      </c>
      <c r="K2952" t="s">
        <v>8221</v>
      </c>
      <c r="L2952">
        <v>1</v>
      </c>
    </row>
    <row r="2953" spans="1:12" x14ac:dyDescent="0.3">
      <c r="A2953" t="s">
        <v>8220</v>
      </c>
      <c r="C2953" t="str">
        <f>VLOOKUP(KickStarterData!F2953,$A$1:$D$4115,1,FALSE)</f>
        <v>canceled</v>
      </c>
      <c r="D2953">
        <v>58</v>
      </c>
      <c r="K2953" t="s">
        <v>8221</v>
      </c>
      <c r="L2953">
        <v>76</v>
      </c>
    </row>
    <row r="2954" spans="1:12" x14ac:dyDescent="0.3">
      <c r="A2954" t="s">
        <v>8220</v>
      </c>
      <c r="C2954" t="str">
        <f>VLOOKUP(KickStarterData!F2954,$A$1:$D$4115,1,FALSE)</f>
        <v>canceled</v>
      </c>
      <c r="D2954">
        <v>8</v>
      </c>
      <c r="K2954" t="s">
        <v>8221</v>
      </c>
      <c r="L2954">
        <v>9</v>
      </c>
    </row>
    <row r="2955" spans="1:12" x14ac:dyDescent="0.3">
      <c r="A2955" t="s">
        <v>8220</v>
      </c>
      <c r="C2955" t="str">
        <f>VLOOKUP(KickStarterData!F2955,$A$1:$D$4115,1,FALSE)</f>
        <v>canceled</v>
      </c>
      <c r="D2955">
        <v>3</v>
      </c>
      <c r="K2955" t="s">
        <v>8221</v>
      </c>
      <c r="L2955">
        <v>37</v>
      </c>
    </row>
    <row r="2956" spans="1:12" x14ac:dyDescent="0.3">
      <c r="A2956" t="s">
        <v>8220</v>
      </c>
      <c r="C2956" t="str">
        <f>VLOOKUP(KickStarterData!F2956,$A$1:$D$4115,1,FALSE)</f>
        <v>canceled</v>
      </c>
      <c r="D2956">
        <v>0</v>
      </c>
      <c r="K2956" t="s">
        <v>8221</v>
      </c>
      <c r="L2956">
        <v>0</v>
      </c>
    </row>
    <row r="2957" spans="1:12" x14ac:dyDescent="0.3">
      <c r="A2957" t="s">
        <v>8220</v>
      </c>
      <c r="C2957" t="str">
        <f>VLOOKUP(KickStarterData!F2957,$A$1:$D$4115,1,FALSE)</f>
        <v>canceled</v>
      </c>
      <c r="D2957">
        <v>11</v>
      </c>
      <c r="K2957" t="s">
        <v>8221</v>
      </c>
      <c r="L2957">
        <v>1</v>
      </c>
    </row>
    <row r="2958" spans="1:12" x14ac:dyDescent="0.3">
      <c r="A2958" t="s">
        <v>8220</v>
      </c>
      <c r="C2958" t="str">
        <f>VLOOKUP(KickStarterData!F2958,$A$1:$D$4115,1,FALSE)</f>
        <v>canceled</v>
      </c>
      <c r="D2958">
        <v>20</v>
      </c>
      <c r="K2958" t="s">
        <v>8221</v>
      </c>
      <c r="L2958">
        <v>10</v>
      </c>
    </row>
    <row r="2959" spans="1:12" x14ac:dyDescent="0.3">
      <c r="A2959" t="s">
        <v>8220</v>
      </c>
      <c r="C2959" t="str">
        <f>VLOOKUP(KickStarterData!F2959,$A$1:$D$4115,1,FALSE)</f>
        <v>canceled</v>
      </c>
      <c r="D2959">
        <v>3</v>
      </c>
      <c r="K2959" t="s">
        <v>8221</v>
      </c>
      <c r="L2959">
        <v>1</v>
      </c>
    </row>
    <row r="2960" spans="1:12" x14ac:dyDescent="0.3">
      <c r="A2960" t="s">
        <v>8220</v>
      </c>
      <c r="C2960" t="str">
        <f>VLOOKUP(KickStarterData!F2960,$A$1:$D$4115,1,FALSE)</f>
        <v>canceled</v>
      </c>
      <c r="D2960">
        <v>0</v>
      </c>
      <c r="K2960" t="s">
        <v>8221</v>
      </c>
      <c r="L2960">
        <v>2</v>
      </c>
    </row>
    <row r="2961" spans="1:12" x14ac:dyDescent="0.3">
      <c r="A2961" t="s">
        <v>8220</v>
      </c>
      <c r="C2961" t="str">
        <f>VLOOKUP(KickStarterData!F2961,$A$1:$D$4115,1,FALSE)</f>
        <v>canceled</v>
      </c>
      <c r="D2961">
        <v>0</v>
      </c>
      <c r="K2961" t="s">
        <v>8221</v>
      </c>
      <c r="L2961">
        <v>1</v>
      </c>
    </row>
    <row r="2962" spans="1:12" x14ac:dyDescent="0.3">
      <c r="A2962" t="s">
        <v>8220</v>
      </c>
      <c r="C2962" t="str">
        <f>VLOOKUP(KickStarterData!F2962,$A$1:$D$4115,1,FALSE)</f>
        <v>canceled</v>
      </c>
      <c r="D2962">
        <v>0</v>
      </c>
      <c r="K2962" t="s">
        <v>8221</v>
      </c>
      <c r="L2962">
        <v>10</v>
      </c>
    </row>
    <row r="2963" spans="1:12" x14ac:dyDescent="0.3">
      <c r="A2963" t="s">
        <v>8219</v>
      </c>
      <c r="C2963" t="str">
        <f>VLOOKUP(KickStarterData!F2963,$A$1:$D$4115,1,FALSE)</f>
        <v>successful</v>
      </c>
      <c r="D2963">
        <v>108</v>
      </c>
      <c r="K2963" t="s">
        <v>8220</v>
      </c>
      <c r="L2963">
        <v>1</v>
      </c>
    </row>
    <row r="2964" spans="1:12" x14ac:dyDescent="0.3">
      <c r="A2964" t="s">
        <v>8219</v>
      </c>
      <c r="C2964" t="str">
        <f>VLOOKUP(KickStarterData!F2964,$A$1:$D$4115,1,FALSE)</f>
        <v>successful</v>
      </c>
      <c r="D2964">
        <v>20</v>
      </c>
      <c r="K2964" t="s">
        <v>8220</v>
      </c>
      <c r="L2964">
        <v>2</v>
      </c>
    </row>
    <row r="2965" spans="1:12" x14ac:dyDescent="0.3">
      <c r="A2965" t="s">
        <v>8219</v>
      </c>
      <c r="C2965" t="str">
        <f>VLOOKUP(KickStarterData!F2965,$A$1:$D$4115,1,FALSE)</f>
        <v>successful</v>
      </c>
      <c r="D2965">
        <v>98</v>
      </c>
      <c r="K2965" t="s">
        <v>8220</v>
      </c>
      <c r="L2965">
        <v>348</v>
      </c>
    </row>
    <row r="2966" spans="1:12" x14ac:dyDescent="0.3">
      <c r="A2966" t="s">
        <v>8219</v>
      </c>
      <c r="C2966" t="str">
        <f>VLOOKUP(KickStarterData!F2966,$A$1:$D$4115,1,FALSE)</f>
        <v>successful</v>
      </c>
      <c r="D2966">
        <v>196</v>
      </c>
      <c r="K2966" t="s">
        <v>8220</v>
      </c>
      <c r="L2966">
        <v>4</v>
      </c>
    </row>
    <row r="2967" spans="1:12" x14ac:dyDescent="0.3">
      <c r="A2967" t="s">
        <v>8219</v>
      </c>
      <c r="C2967" t="str">
        <f>VLOOKUP(KickStarterData!F2967,$A$1:$D$4115,1,FALSE)</f>
        <v>successful</v>
      </c>
      <c r="D2967">
        <v>39</v>
      </c>
      <c r="K2967" t="s">
        <v>8220</v>
      </c>
      <c r="L2967">
        <v>0</v>
      </c>
    </row>
    <row r="2968" spans="1:12" x14ac:dyDescent="0.3">
      <c r="A2968" t="s">
        <v>8219</v>
      </c>
      <c r="C2968" t="str">
        <f>VLOOKUP(KickStarterData!F2968,$A$1:$D$4115,1,FALSE)</f>
        <v>successful</v>
      </c>
      <c r="D2968">
        <v>128</v>
      </c>
      <c r="K2968" t="s">
        <v>8220</v>
      </c>
      <c r="L2968">
        <v>17</v>
      </c>
    </row>
    <row r="2969" spans="1:12" x14ac:dyDescent="0.3">
      <c r="A2969" t="s">
        <v>8219</v>
      </c>
      <c r="C2969" t="str">
        <f>VLOOKUP(KickStarterData!F2969,$A$1:$D$4115,1,FALSE)</f>
        <v>successful</v>
      </c>
      <c r="D2969">
        <v>71</v>
      </c>
      <c r="K2969" t="s">
        <v>8220</v>
      </c>
      <c r="L2969">
        <v>0</v>
      </c>
    </row>
    <row r="2970" spans="1:12" x14ac:dyDescent="0.3">
      <c r="A2970" t="s">
        <v>8219</v>
      </c>
      <c r="C2970" t="str">
        <f>VLOOKUP(KickStarterData!F2970,$A$1:$D$4115,1,FALSE)</f>
        <v>successful</v>
      </c>
      <c r="D2970">
        <v>47</v>
      </c>
      <c r="K2970" t="s">
        <v>8222</v>
      </c>
      <c r="L2970">
        <v>117</v>
      </c>
    </row>
    <row r="2971" spans="1:12" x14ac:dyDescent="0.3">
      <c r="A2971" t="s">
        <v>8219</v>
      </c>
      <c r="C2971" t="str">
        <f>VLOOKUP(KickStarterData!F2971,$A$1:$D$4115,1,FALSE)</f>
        <v>successful</v>
      </c>
      <c r="D2971">
        <v>17</v>
      </c>
      <c r="K2971" t="s">
        <v>8222</v>
      </c>
      <c r="L2971">
        <v>1</v>
      </c>
    </row>
    <row r="2972" spans="1:12" x14ac:dyDescent="0.3">
      <c r="A2972" t="s">
        <v>8219</v>
      </c>
      <c r="C2972" t="str">
        <f>VLOOKUP(KickStarterData!F2972,$A$1:$D$4115,1,FALSE)</f>
        <v>successful</v>
      </c>
      <c r="D2972">
        <v>91</v>
      </c>
      <c r="K2972" t="s">
        <v>8222</v>
      </c>
      <c r="L2972">
        <v>4</v>
      </c>
    </row>
    <row r="2973" spans="1:12" x14ac:dyDescent="0.3">
      <c r="A2973" t="s">
        <v>8219</v>
      </c>
      <c r="C2973" t="str">
        <f>VLOOKUP(KickStarterData!F2973,$A$1:$D$4115,1,FALSE)</f>
        <v>successful</v>
      </c>
      <c r="D2973">
        <v>43</v>
      </c>
      <c r="K2973" t="s">
        <v>8222</v>
      </c>
      <c r="L2973">
        <v>12</v>
      </c>
    </row>
    <row r="2974" spans="1:12" x14ac:dyDescent="0.3">
      <c r="A2974" t="s">
        <v>8219</v>
      </c>
      <c r="C2974" t="str">
        <f>VLOOKUP(KickStarterData!F2974,$A$1:$D$4115,1,FALSE)</f>
        <v>successful</v>
      </c>
      <c r="D2974">
        <v>17</v>
      </c>
      <c r="K2974" t="s">
        <v>8222</v>
      </c>
      <c r="L2974">
        <v>1</v>
      </c>
    </row>
    <row r="2975" spans="1:12" x14ac:dyDescent="0.3">
      <c r="A2975" t="s">
        <v>8219</v>
      </c>
      <c r="C2975" t="str">
        <f>VLOOKUP(KickStarterData!F2975,$A$1:$D$4115,1,FALSE)</f>
        <v>successful</v>
      </c>
      <c r="D2975">
        <v>33</v>
      </c>
      <c r="K2975" t="s">
        <v>8222</v>
      </c>
      <c r="L2975">
        <v>16</v>
      </c>
    </row>
    <row r="2976" spans="1:12" x14ac:dyDescent="0.3">
      <c r="A2976" t="s">
        <v>8219</v>
      </c>
      <c r="C2976" t="str">
        <f>VLOOKUP(KickStarterData!F2976,$A$1:$D$4115,1,FALSE)</f>
        <v>successful</v>
      </c>
      <c r="D2976">
        <v>87</v>
      </c>
      <c r="K2976" t="s">
        <v>8222</v>
      </c>
      <c r="L2976">
        <v>12</v>
      </c>
    </row>
    <row r="2977" spans="1:12" x14ac:dyDescent="0.3">
      <c r="A2977" t="s">
        <v>8219</v>
      </c>
      <c r="C2977" t="str">
        <f>VLOOKUP(KickStarterData!F2977,$A$1:$D$4115,1,FALSE)</f>
        <v>successful</v>
      </c>
      <c r="D2977">
        <v>113</v>
      </c>
      <c r="K2977" t="s">
        <v>8222</v>
      </c>
      <c r="L2977">
        <v>7</v>
      </c>
    </row>
    <row r="2978" spans="1:12" x14ac:dyDescent="0.3">
      <c r="A2978" t="s">
        <v>8219</v>
      </c>
      <c r="C2978" t="str">
        <f>VLOOKUP(KickStarterData!F2978,$A$1:$D$4115,1,FALSE)</f>
        <v>successful</v>
      </c>
      <c r="D2978">
        <v>14</v>
      </c>
      <c r="K2978" t="s">
        <v>8222</v>
      </c>
      <c r="L2978">
        <v>22</v>
      </c>
    </row>
    <row r="2979" spans="1:12" x14ac:dyDescent="0.3">
      <c r="A2979" t="s">
        <v>8219</v>
      </c>
      <c r="C2979" t="str">
        <f>VLOOKUP(KickStarterData!F2979,$A$1:$D$4115,1,FALSE)</f>
        <v>successful</v>
      </c>
      <c r="D2979">
        <v>30</v>
      </c>
      <c r="K2979" t="s">
        <v>8222</v>
      </c>
      <c r="L2979">
        <v>1</v>
      </c>
    </row>
    <row r="2980" spans="1:12" x14ac:dyDescent="0.3">
      <c r="A2980" t="s">
        <v>8219</v>
      </c>
      <c r="C2980" t="str">
        <f>VLOOKUP(KickStarterData!F2980,$A$1:$D$4115,1,FALSE)</f>
        <v>successful</v>
      </c>
      <c r="D2980">
        <v>16</v>
      </c>
      <c r="K2980" t="s">
        <v>8222</v>
      </c>
      <c r="L2980">
        <v>0</v>
      </c>
    </row>
    <row r="2981" spans="1:12" x14ac:dyDescent="0.3">
      <c r="A2981" t="s">
        <v>8219</v>
      </c>
      <c r="C2981" t="str">
        <f>VLOOKUP(KickStarterData!F2981,$A$1:$D$4115,1,FALSE)</f>
        <v>successful</v>
      </c>
      <c r="D2981">
        <v>46</v>
      </c>
      <c r="K2981" t="s">
        <v>8222</v>
      </c>
      <c r="L2981">
        <v>6</v>
      </c>
    </row>
    <row r="2982" spans="1:12" x14ac:dyDescent="0.3">
      <c r="A2982" t="s">
        <v>8219</v>
      </c>
      <c r="C2982" t="str">
        <f>VLOOKUP(KickStarterData!F2982,$A$1:$D$4115,1,FALSE)</f>
        <v>successful</v>
      </c>
      <c r="D2982">
        <v>24</v>
      </c>
      <c r="K2982" t="s">
        <v>8222</v>
      </c>
      <c r="L2982">
        <v>4</v>
      </c>
    </row>
    <row r="2983" spans="1:12" x14ac:dyDescent="0.3">
      <c r="A2983" t="s">
        <v>8219</v>
      </c>
      <c r="C2983" t="str">
        <f>VLOOKUP(KickStarterData!F2983,$A$1:$D$4115,1,FALSE)</f>
        <v>successful</v>
      </c>
      <c r="D2983">
        <v>97</v>
      </c>
      <c r="K2983" t="s">
        <v>8222</v>
      </c>
      <c r="L2983">
        <v>8</v>
      </c>
    </row>
    <row r="2984" spans="1:12" x14ac:dyDescent="0.3">
      <c r="A2984" t="s">
        <v>8219</v>
      </c>
      <c r="C2984" t="str">
        <f>VLOOKUP(KickStarterData!F2984,$A$1:$D$4115,1,FALSE)</f>
        <v>successful</v>
      </c>
      <c r="D2984">
        <v>59</v>
      </c>
      <c r="K2984" t="s">
        <v>8222</v>
      </c>
      <c r="L2984">
        <v>3</v>
      </c>
    </row>
    <row r="2985" spans="1:12" x14ac:dyDescent="0.3">
      <c r="A2985" t="s">
        <v>8219</v>
      </c>
      <c r="C2985" t="str">
        <f>VLOOKUP(KickStarterData!F2985,$A$1:$D$4115,1,FALSE)</f>
        <v>successful</v>
      </c>
      <c r="D2985">
        <v>1095</v>
      </c>
      <c r="K2985" t="s">
        <v>8222</v>
      </c>
      <c r="L2985">
        <v>0</v>
      </c>
    </row>
    <row r="2986" spans="1:12" x14ac:dyDescent="0.3">
      <c r="A2986" t="s">
        <v>8219</v>
      </c>
      <c r="C2986" t="str">
        <f>VLOOKUP(KickStarterData!F2986,$A$1:$D$4115,1,FALSE)</f>
        <v>successful</v>
      </c>
      <c r="D2986">
        <v>218</v>
      </c>
      <c r="K2986" t="s">
        <v>8222</v>
      </c>
      <c r="L2986">
        <v>30</v>
      </c>
    </row>
    <row r="2987" spans="1:12" x14ac:dyDescent="0.3">
      <c r="A2987" t="s">
        <v>8219</v>
      </c>
      <c r="C2987" t="str">
        <f>VLOOKUP(KickStarterData!F2987,$A$1:$D$4115,1,FALSE)</f>
        <v>successful</v>
      </c>
      <c r="D2987">
        <v>111</v>
      </c>
      <c r="K2987" t="s">
        <v>8222</v>
      </c>
      <c r="L2987">
        <v>0</v>
      </c>
    </row>
    <row r="2988" spans="1:12" x14ac:dyDescent="0.3">
      <c r="A2988" t="s">
        <v>8219</v>
      </c>
      <c r="C2988" t="str">
        <f>VLOOKUP(KickStarterData!F2988,$A$1:$D$4115,1,FALSE)</f>
        <v>successful</v>
      </c>
      <c r="D2988">
        <v>56</v>
      </c>
      <c r="K2988" t="s">
        <v>8222</v>
      </c>
      <c r="L2988">
        <v>12</v>
      </c>
    </row>
    <row r="2989" spans="1:12" x14ac:dyDescent="0.3">
      <c r="A2989" t="s">
        <v>8219</v>
      </c>
      <c r="C2989" t="str">
        <f>VLOOKUP(KickStarterData!F2989,$A$1:$D$4115,1,FALSE)</f>
        <v>successful</v>
      </c>
      <c r="D2989">
        <v>265</v>
      </c>
      <c r="K2989" t="s">
        <v>8219</v>
      </c>
      <c r="L2989">
        <v>213</v>
      </c>
    </row>
    <row r="2990" spans="1:12" x14ac:dyDescent="0.3">
      <c r="A2990" t="s">
        <v>8219</v>
      </c>
      <c r="C2990" t="str">
        <f>VLOOKUP(KickStarterData!F2990,$A$1:$D$4115,1,FALSE)</f>
        <v>successful</v>
      </c>
      <c r="D2990">
        <v>28</v>
      </c>
      <c r="K2990" t="s">
        <v>8219</v>
      </c>
      <c r="L2990">
        <v>57</v>
      </c>
    </row>
    <row r="2991" spans="1:12" x14ac:dyDescent="0.3">
      <c r="A2991" t="s">
        <v>8219</v>
      </c>
      <c r="C2991" t="str">
        <f>VLOOKUP(KickStarterData!F2991,$A$1:$D$4115,1,FALSE)</f>
        <v>successful</v>
      </c>
      <c r="D2991">
        <v>364</v>
      </c>
      <c r="K2991" t="s">
        <v>8219</v>
      </c>
      <c r="L2991">
        <v>25</v>
      </c>
    </row>
    <row r="2992" spans="1:12" x14ac:dyDescent="0.3">
      <c r="A2992" t="s">
        <v>8219</v>
      </c>
      <c r="C2992" t="str">
        <f>VLOOKUP(KickStarterData!F2992,$A$1:$D$4115,1,FALSE)</f>
        <v>successful</v>
      </c>
      <c r="D2992">
        <v>27</v>
      </c>
      <c r="K2992" t="s">
        <v>8219</v>
      </c>
      <c r="L2992">
        <v>104</v>
      </c>
    </row>
    <row r="2993" spans="1:12" x14ac:dyDescent="0.3">
      <c r="A2993" t="s">
        <v>8219</v>
      </c>
      <c r="C2993" t="str">
        <f>VLOOKUP(KickStarterData!F2993,$A$1:$D$4115,1,FALSE)</f>
        <v>successful</v>
      </c>
      <c r="D2993">
        <v>93</v>
      </c>
      <c r="K2993" t="s">
        <v>8219</v>
      </c>
      <c r="L2993">
        <v>34</v>
      </c>
    </row>
    <row r="2994" spans="1:12" x14ac:dyDescent="0.3">
      <c r="A2994" t="s">
        <v>8219</v>
      </c>
      <c r="C2994" t="str">
        <f>VLOOKUP(KickStarterData!F2994,$A$1:$D$4115,1,FALSE)</f>
        <v>successful</v>
      </c>
      <c r="D2994">
        <v>64</v>
      </c>
      <c r="K2994" t="s">
        <v>8219</v>
      </c>
      <c r="L2994">
        <v>67</v>
      </c>
    </row>
    <row r="2995" spans="1:12" x14ac:dyDescent="0.3">
      <c r="A2995" t="s">
        <v>8219</v>
      </c>
      <c r="C2995" t="str">
        <f>VLOOKUP(KickStarterData!F2995,$A$1:$D$4115,1,FALSE)</f>
        <v>successful</v>
      </c>
      <c r="D2995">
        <v>22</v>
      </c>
      <c r="K2995" t="s">
        <v>8219</v>
      </c>
      <c r="L2995">
        <v>241</v>
      </c>
    </row>
    <row r="2996" spans="1:12" x14ac:dyDescent="0.3">
      <c r="A2996" t="s">
        <v>8219</v>
      </c>
      <c r="C2996" t="str">
        <f>VLOOKUP(KickStarterData!F2996,$A$1:$D$4115,1,FALSE)</f>
        <v>successful</v>
      </c>
      <c r="D2996">
        <v>59</v>
      </c>
      <c r="K2996" t="s">
        <v>8219</v>
      </c>
      <c r="L2996">
        <v>123</v>
      </c>
    </row>
    <row r="2997" spans="1:12" x14ac:dyDescent="0.3">
      <c r="A2997" t="s">
        <v>8219</v>
      </c>
      <c r="C2997" t="str">
        <f>VLOOKUP(KickStarterData!F2997,$A$1:$D$4115,1,FALSE)</f>
        <v>successful</v>
      </c>
      <c r="D2997">
        <v>249</v>
      </c>
      <c r="K2997" t="s">
        <v>8219</v>
      </c>
      <c r="L2997">
        <v>302</v>
      </c>
    </row>
    <row r="2998" spans="1:12" x14ac:dyDescent="0.3">
      <c r="A2998" t="s">
        <v>8219</v>
      </c>
      <c r="C2998" t="str">
        <f>VLOOKUP(KickStarterData!F2998,$A$1:$D$4115,1,FALSE)</f>
        <v>successful</v>
      </c>
      <c r="D2998">
        <v>392</v>
      </c>
      <c r="K2998" t="s">
        <v>8219</v>
      </c>
      <c r="L2998">
        <v>89</v>
      </c>
    </row>
    <row r="2999" spans="1:12" x14ac:dyDescent="0.3">
      <c r="A2999" t="s">
        <v>8219</v>
      </c>
      <c r="C2999" t="str">
        <f>VLOOKUP(KickStarterData!F2999,$A$1:$D$4115,1,FALSE)</f>
        <v>successful</v>
      </c>
      <c r="D2999">
        <v>115</v>
      </c>
      <c r="K2999" t="s">
        <v>8219</v>
      </c>
      <c r="L2999">
        <v>41</v>
      </c>
    </row>
    <row r="3000" spans="1:12" x14ac:dyDescent="0.3">
      <c r="A3000" t="s">
        <v>8219</v>
      </c>
      <c r="C3000" t="str">
        <f>VLOOKUP(KickStarterData!F3000,$A$1:$D$4115,1,FALSE)</f>
        <v>successful</v>
      </c>
      <c r="D3000">
        <v>433</v>
      </c>
      <c r="K3000" t="s">
        <v>8219</v>
      </c>
      <c r="L3000">
        <v>69</v>
      </c>
    </row>
    <row r="3001" spans="1:12" x14ac:dyDescent="0.3">
      <c r="A3001" t="s">
        <v>8219</v>
      </c>
      <c r="C3001" t="str">
        <f>VLOOKUP(KickStarterData!F3001,$A$1:$D$4115,1,FALSE)</f>
        <v>successful</v>
      </c>
      <c r="D3001">
        <v>20</v>
      </c>
      <c r="K3001" t="s">
        <v>8219</v>
      </c>
      <c r="L3001">
        <v>52</v>
      </c>
    </row>
    <row r="3002" spans="1:12" x14ac:dyDescent="0.3">
      <c r="A3002" t="s">
        <v>8219</v>
      </c>
      <c r="C3002" t="str">
        <f>VLOOKUP(KickStarterData!F3002,$A$1:$D$4115,1,FALSE)</f>
        <v>successful</v>
      </c>
      <c r="D3002">
        <v>8</v>
      </c>
      <c r="K3002" t="s">
        <v>8219</v>
      </c>
      <c r="L3002">
        <v>57</v>
      </c>
    </row>
    <row r="3003" spans="1:12" x14ac:dyDescent="0.3">
      <c r="A3003" t="s">
        <v>8219</v>
      </c>
      <c r="C3003" t="str">
        <f>VLOOKUP(KickStarterData!F3003,$A$1:$D$4115,1,FALSE)</f>
        <v>successful</v>
      </c>
      <c r="D3003">
        <v>175</v>
      </c>
      <c r="K3003" t="s">
        <v>8219</v>
      </c>
      <c r="L3003">
        <v>74</v>
      </c>
    </row>
    <row r="3004" spans="1:12" x14ac:dyDescent="0.3">
      <c r="A3004" t="s">
        <v>8219</v>
      </c>
      <c r="C3004" t="str">
        <f>VLOOKUP(KickStarterData!F3004,$A$1:$D$4115,1,FALSE)</f>
        <v>successful</v>
      </c>
      <c r="D3004">
        <v>104</v>
      </c>
      <c r="K3004" t="s">
        <v>8219</v>
      </c>
      <c r="L3004">
        <v>63</v>
      </c>
    </row>
    <row r="3005" spans="1:12" x14ac:dyDescent="0.3">
      <c r="A3005" t="s">
        <v>8219</v>
      </c>
      <c r="C3005" t="str">
        <f>VLOOKUP(KickStarterData!F3005,$A$1:$D$4115,1,FALSE)</f>
        <v>successful</v>
      </c>
      <c r="D3005">
        <v>17</v>
      </c>
      <c r="K3005" t="s">
        <v>8219</v>
      </c>
      <c r="L3005">
        <v>72</v>
      </c>
    </row>
    <row r="3006" spans="1:12" x14ac:dyDescent="0.3">
      <c r="A3006" t="s">
        <v>8219</v>
      </c>
      <c r="C3006" t="str">
        <f>VLOOKUP(KickStarterData!F3006,$A$1:$D$4115,1,FALSE)</f>
        <v>successful</v>
      </c>
      <c r="D3006">
        <v>277</v>
      </c>
      <c r="K3006" t="s">
        <v>8219</v>
      </c>
      <c r="L3006">
        <v>71</v>
      </c>
    </row>
    <row r="3007" spans="1:12" x14ac:dyDescent="0.3">
      <c r="A3007" t="s">
        <v>8219</v>
      </c>
      <c r="C3007" t="str">
        <f>VLOOKUP(KickStarterData!F3007,$A$1:$D$4115,1,FALSE)</f>
        <v>successful</v>
      </c>
      <c r="D3007">
        <v>118</v>
      </c>
      <c r="K3007" t="s">
        <v>8219</v>
      </c>
      <c r="L3007">
        <v>21</v>
      </c>
    </row>
    <row r="3008" spans="1:12" x14ac:dyDescent="0.3">
      <c r="A3008" t="s">
        <v>8219</v>
      </c>
      <c r="C3008" t="str">
        <f>VLOOKUP(KickStarterData!F3008,$A$1:$D$4115,1,FALSE)</f>
        <v>successful</v>
      </c>
      <c r="D3008">
        <v>97</v>
      </c>
      <c r="K3008" t="s">
        <v>8219</v>
      </c>
      <c r="L3008">
        <v>930</v>
      </c>
    </row>
    <row r="3009" spans="1:12" x14ac:dyDescent="0.3">
      <c r="A3009" t="s">
        <v>8219</v>
      </c>
      <c r="C3009" t="str">
        <f>VLOOKUP(KickStarterData!F3009,$A$1:$D$4115,1,FALSE)</f>
        <v>successful</v>
      </c>
      <c r="D3009">
        <v>20</v>
      </c>
      <c r="K3009" t="s">
        <v>8219</v>
      </c>
      <c r="L3009">
        <v>55</v>
      </c>
    </row>
    <row r="3010" spans="1:12" x14ac:dyDescent="0.3">
      <c r="A3010" t="s">
        <v>8219</v>
      </c>
      <c r="C3010" t="str">
        <f>VLOOKUP(KickStarterData!F3010,$A$1:$D$4115,1,FALSE)</f>
        <v>successful</v>
      </c>
      <c r="D3010">
        <v>26</v>
      </c>
      <c r="K3010" t="s">
        <v>8219</v>
      </c>
      <c r="L3010">
        <v>61</v>
      </c>
    </row>
    <row r="3011" spans="1:12" x14ac:dyDescent="0.3">
      <c r="A3011" t="s">
        <v>8219</v>
      </c>
      <c r="C3011" t="str">
        <f>VLOOKUP(KickStarterData!F3011,$A$1:$D$4115,1,FALSE)</f>
        <v>successful</v>
      </c>
      <c r="D3011">
        <v>128</v>
      </c>
      <c r="K3011" t="s">
        <v>8219</v>
      </c>
      <c r="L3011">
        <v>82</v>
      </c>
    </row>
    <row r="3012" spans="1:12" x14ac:dyDescent="0.3">
      <c r="A3012" t="s">
        <v>8219</v>
      </c>
      <c r="C3012" t="str">
        <f>VLOOKUP(KickStarterData!F3012,$A$1:$D$4115,1,FALSE)</f>
        <v>successful</v>
      </c>
      <c r="D3012">
        <v>15</v>
      </c>
      <c r="K3012" t="s">
        <v>8219</v>
      </c>
      <c r="L3012">
        <v>71</v>
      </c>
    </row>
    <row r="3013" spans="1:12" x14ac:dyDescent="0.3">
      <c r="A3013" t="s">
        <v>8219</v>
      </c>
      <c r="C3013" t="str">
        <f>VLOOKUP(KickStarterData!F3013,$A$1:$D$4115,1,FALSE)</f>
        <v>successful</v>
      </c>
      <c r="D3013">
        <v>25</v>
      </c>
      <c r="K3013" t="s">
        <v>8219</v>
      </c>
      <c r="L3013">
        <v>117</v>
      </c>
    </row>
    <row r="3014" spans="1:12" x14ac:dyDescent="0.3">
      <c r="A3014" t="s">
        <v>8219</v>
      </c>
      <c r="C3014" t="str">
        <f>VLOOKUP(KickStarterData!F3014,$A$1:$D$4115,1,FALSE)</f>
        <v>successful</v>
      </c>
      <c r="D3014">
        <v>55</v>
      </c>
      <c r="K3014" t="s">
        <v>8219</v>
      </c>
      <c r="L3014">
        <v>29</v>
      </c>
    </row>
    <row r="3015" spans="1:12" x14ac:dyDescent="0.3">
      <c r="A3015" t="s">
        <v>8219</v>
      </c>
      <c r="C3015" t="str">
        <f>VLOOKUP(KickStarterData!F3015,$A$1:$D$4115,1,FALSE)</f>
        <v>successful</v>
      </c>
      <c r="D3015">
        <v>107</v>
      </c>
      <c r="K3015" t="s">
        <v>8219</v>
      </c>
      <c r="L3015">
        <v>74</v>
      </c>
    </row>
    <row r="3016" spans="1:12" x14ac:dyDescent="0.3">
      <c r="A3016" t="s">
        <v>8219</v>
      </c>
      <c r="C3016" t="str">
        <f>VLOOKUP(KickStarterData!F3016,$A$1:$D$4115,1,FALSE)</f>
        <v>successful</v>
      </c>
      <c r="D3016">
        <v>557</v>
      </c>
      <c r="K3016" t="s">
        <v>8219</v>
      </c>
      <c r="L3016">
        <v>23</v>
      </c>
    </row>
    <row r="3017" spans="1:12" x14ac:dyDescent="0.3">
      <c r="A3017" t="s">
        <v>8219</v>
      </c>
      <c r="C3017" t="str">
        <f>VLOOKUP(KickStarterData!F3017,$A$1:$D$4115,1,FALSE)</f>
        <v>successful</v>
      </c>
      <c r="D3017">
        <v>40</v>
      </c>
      <c r="K3017" t="s">
        <v>8219</v>
      </c>
      <c r="L3017">
        <v>60</v>
      </c>
    </row>
    <row r="3018" spans="1:12" x14ac:dyDescent="0.3">
      <c r="A3018" t="s">
        <v>8219</v>
      </c>
      <c r="C3018" t="str">
        <f>VLOOKUP(KickStarterData!F3018,$A$1:$D$4115,1,FALSE)</f>
        <v>successful</v>
      </c>
      <c r="D3018">
        <v>36</v>
      </c>
      <c r="K3018" t="s">
        <v>8219</v>
      </c>
      <c r="L3018">
        <v>55</v>
      </c>
    </row>
    <row r="3019" spans="1:12" x14ac:dyDescent="0.3">
      <c r="A3019" t="s">
        <v>8219</v>
      </c>
      <c r="C3019" t="str">
        <f>VLOOKUP(KickStarterData!F3019,$A$1:$D$4115,1,FALSE)</f>
        <v>successful</v>
      </c>
      <c r="D3019">
        <v>159</v>
      </c>
      <c r="K3019" t="s">
        <v>8219</v>
      </c>
      <c r="L3019">
        <v>51</v>
      </c>
    </row>
    <row r="3020" spans="1:12" x14ac:dyDescent="0.3">
      <c r="A3020" t="s">
        <v>8219</v>
      </c>
      <c r="C3020" t="str">
        <f>VLOOKUP(KickStarterData!F3020,$A$1:$D$4115,1,FALSE)</f>
        <v>successful</v>
      </c>
      <c r="D3020">
        <v>41</v>
      </c>
      <c r="K3020" t="s">
        <v>8219</v>
      </c>
      <c r="L3020">
        <v>78</v>
      </c>
    </row>
    <row r="3021" spans="1:12" x14ac:dyDescent="0.3">
      <c r="A3021" t="s">
        <v>8219</v>
      </c>
      <c r="C3021" t="str">
        <f>VLOOKUP(KickStarterData!F3021,$A$1:$D$4115,1,FALSE)</f>
        <v>successful</v>
      </c>
      <c r="D3021">
        <v>226</v>
      </c>
      <c r="K3021" t="s">
        <v>8219</v>
      </c>
      <c r="L3021">
        <v>62</v>
      </c>
    </row>
    <row r="3022" spans="1:12" x14ac:dyDescent="0.3">
      <c r="A3022" t="s">
        <v>8219</v>
      </c>
      <c r="C3022" t="str">
        <f>VLOOKUP(KickStarterData!F3022,$A$1:$D$4115,1,FALSE)</f>
        <v>successful</v>
      </c>
      <c r="D3022">
        <v>30</v>
      </c>
      <c r="K3022" t="s">
        <v>8219</v>
      </c>
      <c r="L3022">
        <v>45</v>
      </c>
    </row>
    <row r="3023" spans="1:12" x14ac:dyDescent="0.3">
      <c r="A3023" t="s">
        <v>8219</v>
      </c>
      <c r="C3023" t="str">
        <f>VLOOKUP(KickStarterData!F3023,$A$1:$D$4115,1,FALSE)</f>
        <v>successful</v>
      </c>
      <c r="D3023">
        <v>103</v>
      </c>
      <c r="K3023" t="s">
        <v>8219</v>
      </c>
      <c r="L3023">
        <v>15</v>
      </c>
    </row>
    <row r="3024" spans="1:12" x14ac:dyDescent="0.3">
      <c r="A3024" t="s">
        <v>8219</v>
      </c>
      <c r="C3024" t="str">
        <f>VLOOKUP(KickStarterData!F3024,$A$1:$D$4115,1,FALSE)</f>
        <v>successful</v>
      </c>
      <c r="D3024">
        <v>62</v>
      </c>
      <c r="K3024" t="s">
        <v>8219</v>
      </c>
      <c r="L3024">
        <v>151</v>
      </c>
    </row>
    <row r="3025" spans="1:12" x14ac:dyDescent="0.3">
      <c r="A3025" t="s">
        <v>8219</v>
      </c>
      <c r="C3025" t="str">
        <f>VLOOKUP(KickStarterData!F3025,$A$1:$D$4115,1,FALSE)</f>
        <v>successful</v>
      </c>
      <c r="D3025">
        <v>6</v>
      </c>
      <c r="K3025" t="s">
        <v>8219</v>
      </c>
      <c r="L3025">
        <v>68</v>
      </c>
    </row>
    <row r="3026" spans="1:12" x14ac:dyDescent="0.3">
      <c r="A3026" t="s">
        <v>8219</v>
      </c>
      <c r="C3026" t="str">
        <f>VLOOKUP(KickStarterData!F3026,$A$1:$D$4115,1,FALSE)</f>
        <v>successful</v>
      </c>
      <c r="D3026">
        <v>182</v>
      </c>
      <c r="K3026" t="s">
        <v>8219</v>
      </c>
      <c r="L3026">
        <v>46</v>
      </c>
    </row>
    <row r="3027" spans="1:12" x14ac:dyDescent="0.3">
      <c r="A3027" t="s">
        <v>8219</v>
      </c>
      <c r="C3027" t="str">
        <f>VLOOKUP(KickStarterData!F3027,$A$1:$D$4115,1,FALSE)</f>
        <v>successful</v>
      </c>
      <c r="D3027">
        <v>145</v>
      </c>
      <c r="K3027" t="s">
        <v>8219</v>
      </c>
      <c r="L3027">
        <v>24</v>
      </c>
    </row>
    <row r="3028" spans="1:12" x14ac:dyDescent="0.3">
      <c r="A3028" t="s">
        <v>8219</v>
      </c>
      <c r="C3028" t="str">
        <f>VLOOKUP(KickStarterData!F3028,$A$1:$D$4115,1,FALSE)</f>
        <v>successful</v>
      </c>
      <c r="D3028">
        <v>25</v>
      </c>
      <c r="K3028" t="s">
        <v>8219</v>
      </c>
      <c r="L3028">
        <v>70</v>
      </c>
    </row>
    <row r="3029" spans="1:12" x14ac:dyDescent="0.3">
      <c r="A3029" t="s">
        <v>8219</v>
      </c>
      <c r="C3029" t="str">
        <f>VLOOKUP(KickStarterData!F3029,$A$1:$D$4115,1,FALSE)</f>
        <v>successful</v>
      </c>
      <c r="D3029">
        <v>320</v>
      </c>
      <c r="K3029" t="s">
        <v>8219</v>
      </c>
      <c r="L3029">
        <v>244</v>
      </c>
    </row>
    <row r="3030" spans="1:12" x14ac:dyDescent="0.3">
      <c r="A3030" t="s">
        <v>8219</v>
      </c>
      <c r="C3030" t="str">
        <f>VLOOKUP(KickStarterData!F3030,$A$1:$D$4115,1,FALSE)</f>
        <v>successful</v>
      </c>
      <c r="D3030">
        <v>99</v>
      </c>
      <c r="K3030" t="s">
        <v>8221</v>
      </c>
      <c r="L3030">
        <v>9</v>
      </c>
    </row>
    <row r="3031" spans="1:12" x14ac:dyDescent="0.3">
      <c r="A3031" t="s">
        <v>8219</v>
      </c>
      <c r="C3031" t="str">
        <f>VLOOKUP(KickStarterData!F3031,$A$1:$D$4115,1,FALSE)</f>
        <v>successful</v>
      </c>
      <c r="D3031">
        <v>348</v>
      </c>
      <c r="K3031" t="s">
        <v>8221</v>
      </c>
      <c r="L3031">
        <v>19</v>
      </c>
    </row>
    <row r="3032" spans="1:12" x14ac:dyDescent="0.3">
      <c r="A3032" t="s">
        <v>8219</v>
      </c>
      <c r="C3032" t="str">
        <f>VLOOKUP(KickStarterData!F3032,$A$1:$D$4115,1,FALSE)</f>
        <v>successful</v>
      </c>
      <c r="D3032">
        <v>41</v>
      </c>
      <c r="K3032" t="s">
        <v>8221</v>
      </c>
      <c r="L3032">
        <v>0</v>
      </c>
    </row>
    <row r="3033" spans="1:12" x14ac:dyDescent="0.3">
      <c r="A3033" t="s">
        <v>8219</v>
      </c>
      <c r="C3033" t="str">
        <f>VLOOKUP(KickStarterData!F3033,$A$1:$D$4115,1,FALSE)</f>
        <v>successful</v>
      </c>
      <c r="D3033">
        <v>29</v>
      </c>
      <c r="K3033" t="s">
        <v>8221</v>
      </c>
      <c r="L3033">
        <v>4</v>
      </c>
    </row>
    <row r="3034" spans="1:12" x14ac:dyDescent="0.3">
      <c r="A3034" t="s">
        <v>8219</v>
      </c>
      <c r="C3034" t="str">
        <f>VLOOKUP(KickStarterData!F3034,$A$1:$D$4115,1,FALSE)</f>
        <v>successful</v>
      </c>
      <c r="D3034">
        <v>25</v>
      </c>
      <c r="K3034" t="s">
        <v>8221</v>
      </c>
      <c r="L3034">
        <v>8</v>
      </c>
    </row>
    <row r="3035" spans="1:12" x14ac:dyDescent="0.3">
      <c r="A3035" t="s">
        <v>8219</v>
      </c>
      <c r="C3035" t="str">
        <f>VLOOKUP(KickStarterData!F3035,$A$1:$D$4115,1,FALSE)</f>
        <v>successful</v>
      </c>
      <c r="D3035">
        <v>23</v>
      </c>
      <c r="K3035" t="s">
        <v>8221</v>
      </c>
      <c r="L3035">
        <v>24</v>
      </c>
    </row>
    <row r="3036" spans="1:12" x14ac:dyDescent="0.3">
      <c r="A3036" t="s">
        <v>8219</v>
      </c>
      <c r="C3036" t="str">
        <f>VLOOKUP(KickStarterData!F3036,$A$1:$D$4115,1,FALSE)</f>
        <v>successful</v>
      </c>
      <c r="D3036">
        <v>1260</v>
      </c>
      <c r="K3036" t="s">
        <v>8221</v>
      </c>
      <c r="L3036">
        <v>0</v>
      </c>
    </row>
    <row r="3037" spans="1:12" x14ac:dyDescent="0.3">
      <c r="A3037" t="s">
        <v>8219</v>
      </c>
      <c r="C3037" t="str">
        <f>VLOOKUP(KickStarterData!F3037,$A$1:$D$4115,1,FALSE)</f>
        <v>successful</v>
      </c>
      <c r="D3037">
        <v>307</v>
      </c>
      <c r="K3037" t="s">
        <v>8221</v>
      </c>
      <c r="L3037">
        <v>39</v>
      </c>
    </row>
    <row r="3038" spans="1:12" x14ac:dyDescent="0.3">
      <c r="A3038" t="s">
        <v>8219</v>
      </c>
      <c r="C3038" t="str">
        <f>VLOOKUP(KickStarterData!F3038,$A$1:$D$4115,1,FALSE)</f>
        <v>successful</v>
      </c>
      <c r="D3038">
        <v>329</v>
      </c>
      <c r="K3038" t="s">
        <v>8221</v>
      </c>
      <c r="L3038">
        <v>6</v>
      </c>
    </row>
    <row r="3039" spans="1:12" x14ac:dyDescent="0.3">
      <c r="A3039" t="s">
        <v>8219</v>
      </c>
      <c r="C3039" t="str">
        <f>VLOOKUP(KickStarterData!F3039,$A$1:$D$4115,1,FALSE)</f>
        <v>successful</v>
      </c>
      <c r="D3039">
        <v>32</v>
      </c>
      <c r="K3039" t="s">
        <v>8221</v>
      </c>
      <c r="L3039">
        <v>4</v>
      </c>
    </row>
    <row r="3040" spans="1:12" x14ac:dyDescent="0.3">
      <c r="A3040" t="s">
        <v>8219</v>
      </c>
      <c r="C3040" t="str">
        <f>VLOOKUP(KickStarterData!F3040,$A$1:$D$4115,1,FALSE)</f>
        <v>successful</v>
      </c>
      <c r="D3040">
        <v>27</v>
      </c>
      <c r="K3040" t="s">
        <v>8221</v>
      </c>
      <c r="L3040">
        <v>3</v>
      </c>
    </row>
    <row r="3041" spans="1:12" x14ac:dyDescent="0.3">
      <c r="A3041" t="s">
        <v>8219</v>
      </c>
      <c r="C3041" t="str">
        <f>VLOOKUP(KickStarterData!F3041,$A$1:$D$4115,1,FALSE)</f>
        <v>successful</v>
      </c>
      <c r="D3041">
        <v>236</v>
      </c>
      <c r="K3041" t="s">
        <v>8221</v>
      </c>
      <c r="L3041">
        <v>53</v>
      </c>
    </row>
    <row r="3042" spans="1:12" x14ac:dyDescent="0.3">
      <c r="A3042" t="s">
        <v>8219</v>
      </c>
      <c r="C3042" t="str">
        <f>VLOOKUP(KickStarterData!F3042,$A$1:$D$4115,1,FALSE)</f>
        <v>successful</v>
      </c>
      <c r="D3042">
        <v>42</v>
      </c>
      <c r="K3042" t="s">
        <v>8221</v>
      </c>
      <c r="L3042">
        <v>1</v>
      </c>
    </row>
    <row r="3043" spans="1:12" x14ac:dyDescent="0.3">
      <c r="A3043" t="s">
        <v>8219</v>
      </c>
      <c r="C3043" t="str">
        <f>VLOOKUP(KickStarterData!F3043,$A$1:$D$4115,1,FALSE)</f>
        <v>successful</v>
      </c>
      <c r="D3043">
        <v>95</v>
      </c>
      <c r="K3043" t="s">
        <v>8221</v>
      </c>
      <c r="L3043">
        <v>2</v>
      </c>
    </row>
    <row r="3044" spans="1:12" x14ac:dyDescent="0.3">
      <c r="A3044" t="s">
        <v>8219</v>
      </c>
      <c r="C3044" t="str">
        <f>VLOOKUP(KickStarterData!F3044,$A$1:$D$4115,1,FALSE)</f>
        <v>successful</v>
      </c>
      <c r="D3044">
        <v>37</v>
      </c>
      <c r="K3044" t="s">
        <v>8221</v>
      </c>
      <c r="L3044">
        <v>25</v>
      </c>
    </row>
    <row r="3045" spans="1:12" x14ac:dyDescent="0.3">
      <c r="A3045" t="s">
        <v>8219</v>
      </c>
      <c r="C3045" t="str">
        <f>VLOOKUP(KickStarterData!F3045,$A$1:$D$4115,1,FALSE)</f>
        <v>successful</v>
      </c>
      <c r="D3045">
        <v>128</v>
      </c>
      <c r="K3045" t="s">
        <v>8221</v>
      </c>
      <c r="L3045">
        <v>6</v>
      </c>
    </row>
    <row r="3046" spans="1:12" x14ac:dyDescent="0.3">
      <c r="A3046" t="s">
        <v>8219</v>
      </c>
      <c r="C3046" t="str">
        <f>VLOOKUP(KickStarterData!F3046,$A$1:$D$4115,1,FALSE)</f>
        <v>successful</v>
      </c>
      <c r="D3046">
        <v>156</v>
      </c>
      <c r="K3046" t="s">
        <v>8221</v>
      </c>
      <c r="L3046">
        <v>0</v>
      </c>
    </row>
    <row r="3047" spans="1:12" x14ac:dyDescent="0.3">
      <c r="A3047" t="s">
        <v>8219</v>
      </c>
      <c r="C3047" t="str">
        <f>VLOOKUP(KickStarterData!F3047,$A$1:$D$4115,1,FALSE)</f>
        <v>successful</v>
      </c>
      <c r="D3047">
        <v>64</v>
      </c>
      <c r="K3047" t="s">
        <v>8221</v>
      </c>
      <c r="L3047">
        <v>12</v>
      </c>
    </row>
    <row r="3048" spans="1:12" x14ac:dyDescent="0.3">
      <c r="A3048" t="s">
        <v>8219</v>
      </c>
      <c r="C3048" t="str">
        <f>VLOOKUP(KickStarterData!F3048,$A$1:$D$4115,1,FALSE)</f>
        <v>successful</v>
      </c>
      <c r="D3048">
        <v>58</v>
      </c>
      <c r="K3048" t="s">
        <v>8221</v>
      </c>
      <c r="L3048">
        <v>0</v>
      </c>
    </row>
    <row r="3049" spans="1:12" x14ac:dyDescent="0.3">
      <c r="A3049" t="s">
        <v>8219</v>
      </c>
      <c r="C3049" t="str">
        <f>VLOOKUP(KickStarterData!F3049,$A$1:$D$4115,1,FALSE)</f>
        <v>successful</v>
      </c>
      <c r="D3049">
        <v>20</v>
      </c>
      <c r="K3049" t="s">
        <v>8221</v>
      </c>
      <c r="L3049">
        <v>36</v>
      </c>
    </row>
    <row r="3050" spans="1:12" x14ac:dyDescent="0.3">
      <c r="A3050" t="s">
        <v>8219</v>
      </c>
      <c r="C3050" t="str">
        <f>VLOOKUP(KickStarterData!F3050,$A$1:$D$4115,1,FALSE)</f>
        <v>successful</v>
      </c>
      <c r="D3050">
        <v>47</v>
      </c>
      <c r="K3050" t="s">
        <v>8219</v>
      </c>
      <c r="L3050">
        <v>82</v>
      </c>
    </row>
    <row r="3051" spans="1:12" x14ac:dyDescent="0.3">
      <c r="A3051" t="s">
        <v>8219</v>
      </c>
      <c r="C3051" t="str">
        <f>VLOOKUP(KickStarterData!F3051,$A$1:$D$4115,1,FALSE)</f>
        <v>successful</v>
      </c>
      <c r="D3051">
        <v>54</v>
      </c>
      <c r="K3051" t="s">
        <v>8219</v>
      </c>
      <c r="L3051">
        <v>226</v>
      </c>
    </row>
    <row r="3052" spans="1:12" x14ac:dyDescent="0.3">
      <c r="A3052" t="s">
        <v>8219</v>
      </c>
      <c r="C3052" t="str">
        <f>VLOOKUP(KickStarterData!F3052,$A$1:$D$4115,1,FALSE)</f>
        <v>successful</v>
      </c>
      <c r="D3052">
        <v>9</v>
      </c>
      <c r="K3052" t="s">
        <v>8219</v>
      </c>
      <c r="L3052">
        <v>60</v>
      </c>
    </row>
    <row r="3053" spans="1:12" x14ac:dyDescent="0.3">
      <c r="A3053" t="s">
        <v>8221</v>
      </c>
      <c r="C3053" t="str">
        <f>VLOOKUP(KickStarterData!F3053,$A$1:$D$4115,1,FALSE)</f>
        <v>failed</v>
      </c>
      <c r="D3053">
        <v>35</v>
      </c>
      <c r="K3053" t="s">
        <v>8219</v>
      </c>
      <c r="L3053">
        <v>322</v>
      </c>
    </row>
    <row r="3054" spans="1:12" x14ac:dyDescent="0.3">
      <c r="A3054" t="s">
        <v>8221</v>
      </c>
      <c r="C3054" t="str">
        <f>VLOOKUP(KickStarterData!F3054,$A$1:$D$4115,1,FALSE)</f>
        <v>failed</v>
      </c>
      <c r="D3054">
        <v>2</v>
      </c>
      <c r="K3054" t="s">
        <v>8219</v>
      </c>
      <c r="L3054">
        <v>94</v>
      </c>
    </row>
    <row r="3055" spans="1:12" x14ac:dyDescent="0.3">
      <c r="A3055" t="s">
        <v>8221</v>
      </c>
      <c r="C3055" t="str">
        <f>VLOOKUP(KickStarterData!F3055,$A$1:$D$4115,1,FALSE)</f>
        <v>failed</v>
      </c>
      <c r="D3055">
        <v>3</v>
      </c>
      <c r="K3055" t="s">
        <v>8219</v>
      </c>
      <c r="L3055">
        <v>47</v>
      </c>
    </row>
    <row r="3056" spans="1:12" x14ac:dyDescent="0.3">
      <c r="A3056" t="s">
        <v>8221</v>
      </c>
      <c r="C3056" t="str">
        <f>VLOOKUP(KickStarterData!F3056,$A$1:$D$4115,1,FALSE)</f>
        <v>failed</v>
      </c>
      <c r="D3056">
        <v>0</v>
      </c>
      <c r="K3056" t="s">
        <v>8219</v>
      </c>
      <c r="L3056">
        <v>115</v>
      </c>
    </row>
    <row r="3057" spans="1:12" x14ac:dyDescent="0.3">
      <c r="A3057" t="s">
        <v>8221</v>
      </c>
      <c r="C3057" t="str">
        <f>VLOOKUP(KickStarterData!F3057,$A$1:$D$4115,1,FALSE)</f>
        <v>failed</v>
      </c>
      <c r="D3057">
        <v>1</v>
      </c>
      <c r="K3057" t="s">
        <v>8219</v>
      </c>
      <c r="L3057">
        <v>134</v>
      </c>
    </row>
    <row r="3058" spans="1:12" x14ac:dyDescent="0.3">
      <c r="A3058" t="s">
        <v>8221</v>
      </c>
      <c r="C3058" t="str">
        <f>VLOOKUP(KickStarterData!F3058,$A$1:$D$4115,1,FALSE)</f>
        <v>failed</v>
      </c>
      <c r="D3058">
        <v>0</v>
      </c>
      <c r="K3058" t="s">
        <v>8219</v>
      </c>
      <c r="L3058">
        <v>35</v>
      </c>
    </row>
    <row r="3059" spans="1:12" x14ac:dyDescent="0.3">
      <c r="A3059" t="s">
        <v>8221</v>
      </c>
      <c r="C3059" t="str">
        <f>VLOOKUP(KickStarterData!F3059,$A$1:$D$4115,1,FALSE)</f>
        <v>failed</v>
      </c>
      <c r="D3059">
        <v>0</v>
      </c>
      <c r="K3059" t="s">
        <v>8219</v>
      </c>
      <c r="L3059">
        <v>104</v>
      </c>
    </row>
    <row r="3060" spans="1:12" x14ac:dyDescent="0.3">
      <c r="A3060" t="s">
        <v>8221</v>
      </c>
      <c r="C3060" t="str">
        <f>VLOOKUP(KickStarterData!F3060,$A$1:$D$4115,1,FALSE)</f>
        <v>failed</v>
      </c>
      <c r="D3060">
        <v>3</v>
      </c>
      <c r="K3060" t="s">
        <v>8219</v>
      </c>
      <c r="L3060">
        <v>184</v>
      </c>
    </row>
    <row r="3061" spans="1:12" x14ac:dyDescent="0.3">
      <c r="A3061" t="s">
        <v>8221</v>
      </c>
      <c r="C3061" t="str">
        <f>VLOOKUP(KickStarterData!F3061,$A$1:$D$4115,1,FALSE)</f>
        <v>failed</v>
      </c>
      <c r="D3061">
        <v>11</v>
      </c>
      <c r="K3061" t="s">
        <v>8219</v>
      </c>
      <c r="L3061">
        <v>119</v>
      </c>
    </row>
    <row r="3062" spans="1:12" x14ac:dyDescent="0.3">
      <c r="A3062" t="s">
        <v>8221</v>
      </c>
      <c r="C3062" t="str">
        <f>VLOOKUP(KickStarterData!F3062,$A$1:$D$4115,1,FALSE)</f>
        <v>failed</v>
      </c>
      <c r="D3062">
        <v>6</v>
      </c>
      <c r="K3062" t="s">
        <v>8219</v>
      </c>
      <c r="L3062">
        <v>59</v>
      </c>
    </row>
    <row r="3063" spans="1:12" x14ac:dyDescent="0.3">
      <c r="A3063" t="s">
        <v>8221</v>
      </c>
      <c r="C3063" t="str">
        <f>VLOOKUP(KickStarterData!F3063,$A$1:$D$4115,1,FALSE)</f>
        <v>failed</v>
      </c>
      <c r="D3063">
        <v>0</v>
      </c>
      <c r="K3063" t="s">
        <v>8219</v>
      </c>
      <c r="L3063">
        <v>113</v>
      </c>
    </row>
    <row r="3064" spans="1:12" x14ac:dyDescent="0.3">
      <c r="A3064" t="s">
        <v>8221</v>
      </c>
      <c r="C3064" t="str">
        <f>VLOOKUP(KickStarterData!F3064,$A$1:$D$4115,1,FALSE)</f>
        <v>failed</v>
      </c>
      <c r="D3064">
        <v>67</v>
      </c>
      <c r="K3064" t="s">
        <v>8219</v>
      </c>
      <c r="L3064">
        <v>84</v>
      </c>
    </row>
    <row r="3065" spans="1:12" x14ac:dyDescent="0.3">
      <c r="A3065" t="s">
        <v>8221</v>
      </c>
      <c r="C3065" t="str">
        <f>VLOOKUP(KickStarterData!F3065,$A$1:$D$4115,1,FALSE)</f>
        <v>failed</v>
      </c>
      <c r="D3065">
        <v>23</v>
      </c>
      <c r="K3065" t="s">
        <v>8219</v>
      </c>
      <c r="L3065">
        <v>74</v>
      </c>
    </row>
    <row r="3066" spans="1:12" x14ac:dyDescent="0.3">
      <c r="A3066" t="s">
        <v>8221</v>
      </c>
      <c r="C3066" t="str">
        <f>VLOOKUP(KickStarterData!F3066,$A$1:$D$4115,1,FALSE)</f>
        <v>failed</v>
      </c>
      <c r="D3066">
        <v>72</v>
      </c>
      <c r="K3066" t="s">
        <v>8219</v>
      </c>
      <c r="L3066">
        <v>216</v>
      </c>
    </row>
    <row r="3067" spans="1:12" x14ac:dyDescent="0.3">
      <c r="A3067" t="s">
        <v>8221</v>
      </c>
      <c r="C3067" t="str">
        <f>VLOOKUP(KickStarterData!F3067,$A$1:$D$4115,1,FALSE)</f>
        <v>failed</v>
      </c>
      <c r="D3067">
        <v>2</v>
      </c>
      <c r="K3067" t="s">
        <v>8219</v>
      </c>
      <c r="L3067">
        <v>39</v>
      </c>
    </row>
    <row r="3068" spans="1:12" x14ac:dyDescent="0.3">
      <c r="A3068" t="s">
        <v>8221</v>
      </c>
      <c r="C3068" t="str">
        <f>VLOOKUP(KickStarterData!F3068,$A$1:$D$4115,1,FALSE)</f>
        <v>failed</v>
      </c>
      <c r="D3068">
        <v>15</v>
      </c>
      <c r="K3068" t="s">
        <v>8219</v>
      </c>
      <c r="L3068">
        <v>21</v>
      </c>
    </row>
    <row r="3069" spans="1:12" x14ac:dyDescent="0.3">
      <c r="A3069" t="s">
        <v>8221</v>
      </c>
      <c r="C3069" t="str">
        <f>VLOOKUP(KickStarterData!F3069,$A$1:$D$4115,1,FALSE)</f>
        <v>failed</v>
      </c>
      <c r="D3069">
        <v>1</v>
      </c>
      <c r="K3069" t="s">
        <v>8219</v>
      </c>
      <c r="L3069">
        <v>30</v>
      </c>
    </row>
    <row r="3070" spans="1:12" x14ac:dyDescent="0.3">
      <c r="A3070" t="s">
        <v>8221</v>
      </c>
      <c r="C3070" t="str">
        <f>VLOOKUP(KickStarterData!F3070,$A$1:$D$4115,1,FALSE)</f>
        <v>failed</v>
      </c>
      <c r="D3070">
        <v>2</v>
      </c>
      <c r="K3070" t="s">
        <v>8219</v>
      </c>
      <c r="L3070">
        <v>37</v>
      </c>
    </row>
    <row r="3071" spans="1:12" x14ac:dyDescent="0.3">
      <c r="A3071" t="s">
        <v>8221</v>
      </c>
      <c r="C3071" t="str">
        <f>VLOOKUP(KickStarterData!F3071,$A$1:$D$4115,1,FALSE)</f>
        <v>failed</v>
      </c>
      <c r="D3071">
        <v>7</v>
      </c>
      <c r="K3071" t="s">
        <v>8219</v>
      </c>
      <c r="L3071">
        <v>202</v>
      </c>
    </row>
    <row r="3072" spans="1:12" x14ac:dyDescent="0.3">
      <c r="A3072" t="s">
        <v>8221</v>
      </c>
      <c r="C3072" t="str">
        <f>VLOOKUP(KickStarterData!F3072,$A$1:$D$4115,1,FALSE)</f>
        <v>failed</v>
      </c>
      <c r="D3072">
        <v>16</v>
      </c>
      <c r="K3072" t="s">
        <v>8219</v>
      </c>
      <c r="L3072">
        <v>37</v>
      </c>
    </row>
    <row r="3073" spans="1:12" x14ac:dyDescent="0.3">
      <c r="A3073" t="s">
        <v>8221</v>
      </c>
      <c r="C3073" t="str">
        <f>VLOOKUP(KickStarterData!F3073,$A$1:$D$4115,1,FALSE)</f>
        <v>failed</v>
      </c>
      <c r="D3073">
        <v>117</v>
      </c>
      <c r="K3073" t="s">
        <v>8219</v>
      </c>
      <c r="L3073">
        <v>28</v>
      </c>
    </row>
    <row r="3074" spans="1:12" x14ac:dyDescent="0.3">
      <c r="A3074" t="s">
        <v>8221</v>
      </c>
      <c r="C3074" t="str">
        <f>VLOOKUP(KickStarterData!F3074,$A$1:$D$4115,1,FALSE)</f>
        <v>failed</v>
      </c>
      <c r="D3074">
        <v>2</v>
      </c>
      <c r="K3074" t="s">
        <v>8219</v>
      </c>
      <c r="L3074">
        <v>26</v>
      </c>
    </row>
    <row r="3075" spans="1:12" x14ac:dyDescent="0.3">
      <c r="A3075" t="s">
        <v>8221</v>
      </c>
      <c r="C3075" t="str">
        <f>VLOOKUP(KickStarterData!F3075,$A$1:$D$4115,1,FALSE)</f>
        <v>failed</v>
      </c>
      <c r="D3075">
        <v>7</v>
      </c>
      <c r="K3075" t="s">
        <v>8219</v>
      </c>
      <c r="L3075">
        <v>61</v>
      </c>
    </row>
    <row r="3076" spans="1:12" x14ac:dyDescent="0.3">
      <c r="A3076" t="s">
        <v>8221</v>
      </c>
      <c r="C3076" t="str">
        <f>VLOOKUP(KickStarterData!F3076,$A$1:$D$4115,1,FALSE)</f>
        <v>failed</v>
      </c>
      <c r="D3076">
        <v>3</v>
      </c>
      <c r="K3076" t="s">
        <v>8219</v>
      </c>
      <c r="L3076">
        <v>115</v>
      </c>
    </row>
    <row r="3077" spans="1:12" x14ac:dyDescent="0.3">
      <c r="A3077" t="s">
        <v>8221</v>
      </c>
      <c r="C3077" t="str">
        <f>VLOOKUP(KickStarterData!F3077,$A$1:$D$4115,1,FALSE)</f>
        <v>failed</v>
      </c>
      <c r="D3077">
        <v>20</v>
      </c>
      <c r="K3077" t="s">
        <v>8219</v>
      </c>
      <c r="L3077">
        <v>181</v>
      </c>
    </row>
    <row r="3078" spans="1:12" x14ac:dyDescent="0.3">
      <c r="A3078" t="s">
        <v>8221</v>
      </c>
      <c r="C3078" t="str">
        <f>VLOOKUP(KickStarterData!F3078,$A$1:$D$4115,1,FALSE)</f>
        <v>failed</v>
      </c>
      <c r="D3078">
        <v>50</v>
      </c>
      <c r="K3078" t="s">
        <v>8219</v>
      </c>
      <c r="L3078">
        <v>110</v>
      </c>
    </row>
    <row r="3079" spans="1:12" x14ac:dyDescent="0.3">
      <c r="A3079" t="s">
        <v>8221</v>
      </c>
      <c r="C3079" t="str">
        <f>VLOOKUP(KickStarterData!F3079,$A$1:$D$4115,1,FALSE)</f>
        <v>failed</v>
      </c>
      <c r="D3079">
        <v>2</v>
      </c>
      <c r="K3079" t="s">
        <v>8219</v>
      </c>
      <c r="L3079">
        <v>269</v>
      </c>
    </row>
    <row r="3080" spans="1:12" x14ac:dyDescent="0.3">
      <c r="A3080" t="s">
        <v>8221</v>
      </c>
      <c r="C3080" t="str">
        <f>VLOOKUP(KickStarterData!F3080,$A$1:$D$4115,1,FALSE)</f>
        <v>failed</v>
      </c>
      <c r="D3080">
        <v>3</v>
      </c>
      <c r="K3080" t="s">
        <v>8219</v>
      </c>
      <c r="L3080">
        <v>79</v>
      </c>
    </row>
    <row r="3081" spans="1:12" x14ac:dyDescent="0.3">
      <c r="A3081" t="s">
        <v>8221</v>
      </c>
      <c r="C3081" t="str">
        <f>VLOOKUP(KickStarterData!F3081,$A$1:$D$4115,1,FALSE)</f>
        <v>failed</v>
      </c>
      <c r="D3081">
        <v>27</v>
      </c>
      <c r="K3081" t="s">
        <v>8219</v>
      </c>
      <c r="L3081">
        <v>104</v>
      </c>
    </row>
    <row r="3082" spans="1:12" x14ac:dyDescent="0.3">
      <c r="A3082" t="s">
        <v>8221</v>
      </c>
      <c r="C3082" t="str">
        <f>VLOOKUP(KickStarterData!F3082,$A$1:$D$4115,1,FALSE)</f>
        <v>failed</v>
      </c>
      <c r="D3082">
        <v>7</v>
      </c>
      <c r="K3082" t="s">
        <v>8219</v>
      </c>
      <c r="L3082">
        <v>34</v>
      </c>
    </row>
    <row r="3083" spans="1:12" x14ac:dyDescent="0.3">
      <c r="A3083" t="s">
        <v>8221</v>
      </c>
      <c r="C3083" t="str">
        <f>VLOOKUP(KickStarterData!F3083,$A$1:$D$4115,1,FALSE)</f>
        <v>failed</v>
      </c>
      <c r="D3083">
        <v>5</v>
      </c>
      <c r="K3083" t="s">
        <v>8219</v>
      </c>
      <c r="L3083">
        <v>167</v>
      </c>
    </row>
    <row r="3084" spans="1:12" x14ac:dyDescent="0.3">
      <c r="A3084" t="s">
        <v>8221</v>
      </c>
      <c r="C3084" t="str">
        <f>VLOOKUP(KickStarterData!F3084,$A$1:$D$4115,1,FALSE)</f>
        <v>failed</v>
      </c>
      <c r="D3084">
        <v>0</v>
      </c>
      <c r="K3084" t="s">
        <v>8219</v>
      </c>
      <c r="L3084">
        <v>183</v>
      </c>
    </row>
    <row r="3085" spans="1:12" x14ac:dyDescent="0.3">
      <c r="A3085" t="s">
        <v>8221</v>
      </c>
      <c r="C3085" t="str">
        <f>VLOOKUP(KickStarterData!F3085,$A$1:$D$4115,1,FALSE)</f>
        <v>failed</v>
      </c>
      <c r="D3085">
        <v>3</v>
      </c>
      <c r="K3085" t="s">
        <v>8219</v>
      </c>
      <c r="L3085">
        <v>71</v>
      </c>
    </row>
    <row r="3086" spans="1:12" x14ac:dyDescent="0.3">
      <c r="A3086" t="s">
        <v>8221</v>
      </c>
      <c r="C3086" t="str">
        <f>VLOOKUP(KickStarterData!F3086,$A$1:$D$4115,1,FALSE)</f>
        <v>failed</v>
      </c>
      <c r="D3086">
        <v>6</v>
      </c>
      <c r="K3086" t="s">
        <v>8219</v>
      </c>
      <c r="L3086">
        <v>69</v>
      </c>
    </row>
    <row r="3087" spans="1:12" x14ac:dyDescent="0.3">
      <c r="A3087" t="s">
        <v>8221</v>
      </c>
      <c r="C3087" t="str">
        <f>VLOOKUP(KickStarterData!F3087,$A$1:$D$4115,1,FALSE)</f>
        <v>failed</v>
      </c>
      <c r="D3087">
        <v>9</v>
      </c>
      <c r="K3087" t="s">
        <v>8219</v>
      </c>
      <c r="L3087">
        <v>270</v>
      </c>
    </row>
    <row r="3088" spans="1:12" x14ac:dyDescent="0.3">
      <c r="A3088" t="s">
        <v>8221</v>
      </c>
      <c r="C3088" t="str">
        <f>VLOOKUP(KickStarterData!F3088,$A$1:$D$4115,1,FALSE)</f>
        <v>failed</v>
      </c>
      <c r="D3088">
        <v>3</v>
      </c>
      <c r="K3088" t="s">
        <v>8219</v>
      </c>
      <c r="L3088">
        <v>193</v>
      </c>
    </row>
    <row r="3089" spans="1:12" x14ac:dyDescent="0.3">
      <c r="A3089" t="s">
        <v>8221</v>
      </c>
      <c r="C3089" t="str">
        <f>VLOOKUP(KickStarterData!F3089,$A$1:$D$4115,1,FALSE)</f>
        <v>failed</v>
      </c>
      <c r="D3089">
        <v>2</v>
      </c>
      <c r="K3089" t="s">
        <v>8219</v>
      </c>
      <c r="L3089">
        <v>57</v>
      </c>
    </row>
    <row r="3090" spans="1:12" x14ac:dyDescent="0.3">
      <c r="A3090" t="s">
        <v>8221</v>
      </c>
      <c r="C3090" t="str">
        <f>VLOOKUP(KickStarterData!F3090,$A$1:$D$4115,1,FALSE)</f>
        <v>failed</v>
      </c>
      <c r="D3090">
        <v>3</v>
      </c>
      <c r="K3090" t="s">
        <v>8219</v>
      </c>
      <c r="L3090">
        <v>200</v>
      </c>
    </row>
    <row r="3091" spans="1:12" x14ac:dyDescent="0.3">
      <c r="A3091" t="s">
        <v>8221</v>
      </c>
      <c r="C3091" t="str">
        <f>VLOOKUP(KickStarterData!F3091,$A$1:$D$4115,1,FALSE)</f>
        <v>failed</v>
      </c>
      <c r="D3091">
        <v>45</v>
      </c>
      <c r="K3091" t="s">
        <v>8219</v>
      </c>
      <c r="L3091">
        <v>88</v>
      </c>
    </row>
    <row r="3092" spans="1:12" x14ac:dyDescent="0.3">
      <c r="A3092" t="s">
        <v>8221</v>
      </c>
      <c r="C3092" t="str">
        <f>VLOOKUP(KickStarterData!F3092,$A$1:$D$4115,1,FALSE)</f>
        <v>failed</v>
      </c>
      <c r="D3092">
        <v>9</v>
      </c>
      <c r="K3092" t="s">
        <v>8219</v>
      </c>
      <c r="L3092">
        <v>213</v>
      </c>
    </row>
    <row r="3093" spans="1:12" x14ac:dyDescent="0.3">
      <c r="A3093" t="s">
        <v>8221</v>
      </c>
      <c r="C3093" t="str">
        <f>VLOOKUP(KickStarterData!F3093,$A$1:$D$4115,1,FALSE)</f>
        <v>failed</v>
      </c>
      <c r="D3093">
        <v>9</v>
      </c>
      <c r="K3093" t="s">
        <v>8219</v>
      </c>
      <c r="L3093">
        <v>20</v>
      </c>
    </row>
    <row r="3094" spans="1:12" x14ac:dyDescent="0.3">
      <c r="A3094" t="s">
        <v>8221</v>
      </c>
      <c r="C3094" t="str">
        <f>VLOOKUP(KickStarterData!F3094,$A$1:$D$4115,1,FALSE)</f>
        <v>failed</v>
      </c>
      <c r="D3094">
        <v>21</v>
      </c>
      <c r="K3094" t="s">
        <v>8219</v>
      </c>
      <c r="L3094">
        <v>50</v>
      </c>
    </row>
    <row r="3095" spans="1:12" x14ac:dyDescent="0.3">
      <c r="A3095" t="s">
        <v>8221</v>
      </c>
      <c r="C3095" t="str">
        <f>VLOOKUP(KickStarterData!F3095,$A$1:$D$4115,1,FALSE)</f>
        <v>failed</v>
      </c>
      <c r="D3095">
        <v>17</v>
      </c>
      <c r="K3095" t="s">
        <v>8219</v>
      </c>
      <c r="L3095">
        <v>115</v>
      </c>
    </row>
    <row r="3096" spans="1:12" x14ac:dyDescent="0.3">
      <c r="A3096" t="s">
        <v>8221</v>
      </c>
      <c r="C3096" t="str">
        <f>VLOOKUP(KickStarterData!F3096,$A$1:$D$4115,1,FALSE)</f>
        <v>failed</v>
      </c>
      <c r="D3096">
        <v>1</v>
      </c>
      <c r="K3096" t="s">
        <v>8219</v>
      </c>
      <c r="L3096">
        <v>186</v>
      </c>
    </row>
    <row r="3097" spans="1:12" x14ac:dyDescent="0.3">
      <c r="A3097" t="s">
        <v>8221</v>
      </c>
      <c r="C3097" t="str">
        <f>VLOOKUP(KickStarterData!F3097,$A$1:$D$4115,1,FALSE)</f>
        <v>failed</v>
      </c>
      <c r="D3097">
        <v>1</v>
      </c>
      <c r="K3097" t="s">
        <v>8219</v>
      </c>
      <c r="L3097">
        <v>18</v>
      </c>
    </row>
    <row r="3098" spans="1:12" x14ac:dyDescent="0.3">
      <c r="A3098" t="s">
        <v>8221</v>
      </c>
      <c r="C3098" t="str">
        <f>VLOOKUP(KickStarterData!F3098,$A$1:$D$4115,1,FALSE)</f>
        <v>failed</v>
      </c>
      <c r="D3098">
        <v>14</v>
      </c>
      <c r="K3098" t="s">
        <v>8219</v>
      </c>
      <c r="L3098">
        <v>176</v>
      </c>
    </row>
    <row r="3099" spans="1:12" x14ac:dyDescent="0.3">
      <c r="A3099" t="s">
        <v>8221</v>
      </c>
      <c r="C3099" t="str">
        <f>VLOOKUP(KickStarterData!F3099,$A$1:$D$4115,1,FALSE)</f>
        <v>failed</v>
      </c>
      <c r="D3099">
        <v>42</v>
      </c>
      <c r="K3099" t="s">
        <v>8219</v>
      </c>
      <c r="L3099">
        <v>41</v>
      </c>
    </row>
    <row r="3100" spans="1:12" x14ac:dyDescent="0.3">
      <c r="A3100" t="s">
        <v>8221</v>
      </c>
      <c r="C3100" t="str">
        <f>VLOOKUP(KickStarterData!F3100,$A$1:$D$4115,1,FALSE)</f>
        <v>failed</v>
      </c>
      <c r="D3100">
        <v>27</v>
      </c>
      <c r="K3100" t="s">
        <v>8219</v>
      </c>
      <c r="L3100">
        <v>75</v>
      </c>
    </row>
    <row r="3101" spans="1:12" x14ac:dyDescent="0.3">
      <c r="A3101" t="s">
        <v>8221</v>
      </c>
      <c r="C3101" t="str">
        <f>VLOOKUP(KickStarterData!F3101,$A$1:$D$4115,1,FALSE)</f>
        <v>failed</v>
      </c>
      <c r="D3101">
        <v>5</v>
      </c>
      <c r="K3101" t="s">
        <v>8219</v>
      </c>
      <c r="L3101">
        <v>97</v>
      </c>
    </row>
    <row r="3102" spans="1:12" x14ac:dyDescent="0.3">
      <c r="A3102" t="s">
        <v>8221</v>
      </c>
      <c r="C3102" t="str">
        <f>VLOOKUP(KickStarterData!F3102,$A$1:$D$4115,1,FALSE)</f>
        <v>failed</v>
      </c>
      <c r="D3102">
        <v>13</v>
      </c>
      <c r="K3102" t="s">
        <v>8219</v>
      </c>
      <c r="L3102">
        <v>73</v>
      </c>
    </row>
    <row r="3103" spans="1:12" x14ac:dyDescent="0.3">
      <c r="A3103" t="s">
        <v>8221</v>
      </c>
      <c r="C3103" t="str">
        <f>VLOOKUP(KickStarterData!F3103,$A$1:$D$4115,1,FALSE)</f>
        <v>failed</v>
      </c>
      <c r="D3103">
        <v>12</v>
      </c>
      <c r="K3103" t="s">
        <v>8219</v>
      </c>
      <c r="L3103">
        <v>49</v>
      </c>
    </row>
    <row r="3104" spans="1:12" x14ac:dyDescent="0.3">
      <c r="A3104" t="s">
        <v>8221</v>
      </c>
      <c r="C3104" t="str">
        <f>VLOOKUP(KickStarterData!F3104,$A$1:$D$4115,1,FALSE)</f>
        <v>failed</v>
      </c>
      <c r="D3104">
        <v>90</v>
      </c>
      <c r="K3104" t="s">
        <v>8219</v>
      </c>
      <c r="L3104">
        <v>134</v>
      </c>
    </row>
    <row r="3105" spans="1:12" x14ac:dyDescent="0.3">
      <c r="A3105" t="s">
        <v>8221</v>
      </c>
      <c r="C3105" t="str">
        <f>VLOOKUP(KickStarterData!F3105,$A$1:$D$4115,1,FALSE)</f>
        <v>failed</v>
      </c>
      <c r="D3105">
        <v>2</v>
      </c>
      <c r="K3105" t="s">
        <v>8219</v>
      </c>
      <c r="L3105">
        <v>68</v>
      </c>
    </row>
    <row r="3106" spans="1:12" x14ac:dyDescent="0.3">
      <c r="A3106" t="s">
        <v>8221</v>
      </c>
      <c r="C3106" t="str">
        <f>VLOOKUP(KickStarterData!F3106,$A$1:$D$4115,1,FALSE)</f>
        <v>failed</v>
      </c>
      <c r="D3106">
        <v>5</v>
      </c>
      <c r="K3106" t="s">
        <v>8219</v>
      </c>
      <c r="L3106">
        <v>49</v>
      </c>
    </row>
    <row r="3107" spans="1:12" x14ac:dyDescent="0.3">
      <c r="A3107" t="s">
        <v>8221</v>
      </c>
      <c r="C3107" t="str">
        <f>VLOOKUP(KickStarterData!F3107,$A$1:$D$4115,1,FALSE)</f>
        <v>failed</v>
      </c>
      <c r="D3107">
        <v>31</v>
      </c>
      <c r="K3107" t="s">
        <v>8219</v>
      </c>
      <c r="L3107">
        <v>63</v>
      </c>
    </row>
    <row r="3108" spans="1:12" x14ac:dyDescent="0.3">
      <c r="A3108" t="s">
        <v>8221</v>
      </c>
      <c r="C3108" t="str">
        <f>VLOOKUP(KickStarterData!F3108,$A$1:$D$4115,1,FALSE)</f>
        <v>failed</v>
      </c>
      <c r="D3108">
        <v>4</v>
      </c>
      <c r="K3108" t="s">
        <v>8219</v>
      </c>
      <c r="L3108">
        <v>163</v>
      </c>
    </row>
    <row r="3109" spans="1:12" x14ac:dyDescent="0.3">
      <c r="A3109" t="s">
        <v>8221</v>
      </c>
      <c r="C3109" t="str">
        <f>VLOOKUP(KickStarterData!F3109,$A$1:$D$4115,1,FALSE)</f>
        <v>failed</v>
      </c>
      <c r="D3109">
        <v>29</v>
      </c>
      <c r="K3109" t="s">
        <v>8219</v>
      </c>
      <c r="L3109">
        <v>288</v>
      </c>
    </row>
    <row r="3110" spans="1:12" x14ac:dyDescent="0.3">
      <c r="A3110" t="s">
        <v>8221</v>
      </c>
      <c r="C3110" t="str">
        <f>VLOOKUP(KickStarterData!F3110,$A$1:$D$4115,1,FALSE)</f>
        <v>failed</v>
      </c>
      <c r="D3110">
        <v>2</v>
      </c>
      <c r="K3110" t="s">
        <v>8219</v>
      </c>
      <c r="L3110">
        <v>42</v>
      </c>
    </row>
    <row r="3111" spans="1:12" x14ac:dyDescent="0.3">
      <c r="A3111" t="s">
        <v>8221</v>
      </c>
      <c r="C3111" t="str">
        <f>VLOOKUP(KickStarterData!F3111,$A$1:$D$4115,1,FALSE)</f>
        <v>failed</v>
      </c>
      <c r="D3111">
        <v>114</v>
      </c>
      <c r="K3111" t="s">
        <v>8219</v>
      </c>
      <c r="L3111">
        <v>70</v>
      </c>
    </row>
    <row r="3112" spans="1:12" x14ac:dyDescent="0.3">
      <c r="A3112" t="s">
        <v>8221</v>
      </c>
      <c r="C3112" t="str">
        <f>VLOOKUP(KickStarterData!F3112,$A$1:$D$4115,1,FALSE)</f>
        <v>failed</v>
      </c>
      <c r="D3112">
        <v>1</v>
      </c>
      <c r="K3112" t="s">
        <v>8219</v>
      </c>
      <c r="L3112">
        <v>30</v>
      </c>
    </row>
    <row r="3113" spans="1:12" x14ac:dyDescent="0.3">
      <c r="A3113" t="s">
        <v>8221</v>
      </c>
      <c r="C3113" t="str">
        <f>VLOOKUP(KickStarterData!F3113,$A$1:$D$4115,1,FALSE)</f>
        <v>failed</v>
      </c>
      <c r="D3113">
        <v>76</v>
      </c>
      <c r="K3113" t="s">
        <v>8219</v>
      </c>
      <c r="L3113">
        <v>51</v>
      </c>
    </row>
    <row r="3114" spans="1:12" x14ac:dyDescent="0.3">
      <c r="A3114" t="s">
        <v>8221</v>
      </c>
      <c r="C3114" t="str">
        <f>VLOOKUP(KickStarterData!F3114,$A$1:$D$4115,1,FALSE)</f>
        <v>failed</v>
      </c>
      <c r="D3114">
        <v>9</v>
      </c>
      <c r="K3114" t="s">
        <v>8219</v>
      </c>
      <c r="L3114">
        <v>145</v>
      </c>
    </row>
    <row r="3115" spans="1:12" x14ac:dyDescent="0.3">
      <c r="A3115" t="s">
        <v>8221</v>
      </c>
      <c r="C3115" t="str">
        <f>VLOOKUP(KickStarterData!F3115,$A$1:$D$4115,1,FALSE)</f>
        <v>failed</v>
      </c>
      <c r="D3115">
        <v>37</v>
      </c>
      <c r="K3115" t="s">
        <v>8219</v>
      </c>
      <c r="L3115">
        <v>21</v>
      </c>
    </row>
    <row r="3116" spans="1:12" x14ac:dyDescent="0.3">
      <c r="A3116" t="s">
        <v>8221</v>
      </c>
      <c r="C3116" t="str">
        <f>VLOOKUP(KickStarterData!F3116,$A$1:$D$4115,1,FALSE)</f>
        <v>failed</v>
      </c>
      <c r="D3116">
        <v>0</v>
      </c>
      <c r="K3116" t="s">
        <v>8219</v>
      </c>
      <c r="L3116">
        <v>286</v>
      </c>
    </row>
    <row r="3117" spans="1:12" x14ac:dyDescent="0.3">
      <c r="A3117" t="s">
        <v>8221</v>
      </c>
      <c r="C3117" t="str">
        <f>VLOOKUP(KickStarterData!F3117,$A$1:$D$4115,1,FALSE)</f>
        <v>failed</v>
      </c>
      <c r="D3117">
        <v>1</v>
      </c>
      <c r="K3117" t="s">
        <v>8219</v>
      </c>
      <c r="L3117">
        <v>12</v>
      </c>
    </row>
    <row r="3118" spans="1:12" x14ac:dyDescent="0.3">
      <c r="A3118" t="s">
        <v>8221</v>
      </c>
      <c r="C3118" t="str">
        <f>VLOOKUP(KickStarterData!F3118,$A$1:$D$4115,1,FALSE)</f>
        <v>failed</v>
      </c>
      <c r="D3118">
        <v>10</v>
      </c>
      <c r="K3118" t="s">
        <v>8219</v>
      </c>
      <c r="L3118">
        <v>100</v>
      </c>
    </row>
    <row r="3119" spans="1:12" x14ac:dyDescent="0.3">
      <c r="A3119" t="s">
        <v>8221</v>
      </c>
      <c r="C3119" t="str">
        <f>VLOOKUP(KickStarterData!F3119,$A$1:$D$4115,1,FALSE)</f>
        <v>failed</v>
      </c>
      <c r="D3119">
        <v>1</v>
      </c>
      <c r="K3119" t="s">
        <v>8219</v>
      </c>
      <c r="L3119">
        <v>100</v>
      </c>
    </row>
    <row r="3120" spans="1:12" x14ac:dyDescent="0.3">
      <c r="A3120" t="s">
        <v>8221</v>
      </c>
      <c r="C3120" t="str">
        <f>VLOOKUP(KickStarterData!F3120,$A$1:$D$4115,1,FALSE)</f>
        <v>failed</v>
      </c>
      <c r="D3120">
        <v>2</v>
      </c>
      <c r="K3120" t="s">
        <v>8219</v>
      </c>
      <c r="L3120">
        <v>34</v>
      </c>
    </row>
    <row r="3121" spans="1:12" x14ac:dyDescent="0.3">
      <c r="A3121" t="s">
        <v>8221</v>
      </c>
      <c r="C3121" t="str">
        <f>VLOOKUP(KickStarterData!F3121,$A$1:$D$4115,1,FALSE)</f>
        <v>failed</v>
      </c>
      <c r="D3121">
        <v>1</v>
      </c>
      <c r="K3121" t="s">
        <v>8219</v>
      </c>
      <c r="L3121">
        <v>63</v>
      </c>
    </row>
    <row r="3122" spans="1:12" x14ac:dyDescent="0.3">
      <c r="A3122" t="s">
        <v>8221</v>
      </c>
      <c r="C3122" t="str">
        <f>VLOOKUP(KickStarterData!F3122,$A$1:$D$4115,1,FALSE)</f>
        <v>failed</v>
      </c>
      <c r="D3122">
        <v>10</v>
      </c>
      <c r="K3122" t="s">
        <v>8219</v>
      </c>
      <c r="L3122">
        <v>30</v>
      </c>
    </row>
    <row r="3123" spans="1:12" x14ac:dyDescent="0.3">
      <c r="A3123" t="s">
        <v>8220</v>
      </c>
      <c r="C3123" t="str">
        <f>VLOOKUP(KickStarterData!F3123,$A$1:$D$4115,1,FALSE)</f>
        <v>canceled</v>
      </c>
      <c r="D3123">
        <v>1</v>
      </c>
      <c r="K3123" t="s">
        <v>8219</v>
      </c>
      <c r="L3123">
        <v>47</v>
      </c>
    </row>
    <row r="3124" spans="1:12" x14ac:dyDescent="0.3">
      <c r="A3124" t="s">
        <v>8220</v>
      </c>
      <c r="C3124" t="str">
        <f>VLOOKUP(KickStarterData!F3124,$A$1:$D$4115,1,FALSE)</f>
        <v>canceled</v>
      </c>
      <c r="D3124">
        <v>2</v>
      </c>
      <c r="K3124" t="s">
        <v>8219</v>
      </c>
      <c r="L3124">
        <v>237</v>
      </c>
    </row>
    <row r="3125" spans="1:12" x14ac:dyDescent="0.3">
      <c r="A3125" t="s">
        <v>8220</v>
      </c>
      <c r="C3125" t="str">
        <f>VLOOKUP(KickStarterData!F3125,$A$1:$D$4115,1,FALSE)</f>
        <v>canceled</v>
      </c>
      <c r="D3125">
        <v>348</v>
      </c>
      <c r="K3125" t="s">
        <v>8219</v>
      </c>
      <c r="L3125">
        <v>47</v>
      </c>
    </row>
    <row r="3126" spans="1:12" x14ac:dyDescent="0.3">
      <c r="A3126" t="s">
        <v>8220</v>
      </c>
      <c r="C3126" t="str">
        <f>VLOOKUP(KickStarterData!F3126,$A$1:$D$4115,1,FALSE)</f>
        <v>canceled</v>
      </c>
      <c r="D3126">
        <v>4</v>
      </c>
      <c r="K3126" t="s">
        <v>8219</v>
      </c>
      <c r="L3126">
        <v>15</v>
      </c>
    </row>
    <row r="3127" spans="1:12" x14ac:dyDescent="0.3">
      <c r="A3127" t="s">
        <v>8220</v>
      </c>
      <c r="C3127" t="str">
        <f>VLOOKUP(KickStarterData!F3127,$A$1:$D$4115,1,FALSE)</f>
        <v>canceled</v>
      </c>
      <c r="D3127">
        <v>0</v>
      </c>
      <c r="K3127" t="s">
        <v>8219</v>
      </c>
      <c r="L3127">
        <v>81</v>
      </c>
    </row>
    <row r="3128" spans="1:12" x14ac:dyDescent="0.3">
      <c r="A3128" t="s">
        <v>8220</v>
      </c>
      <c r="C3128" t="str">
        <f>VLOOKUP(KickStarterData!F3128,$A$1:$D$4115,1,FALSE)</f>
        <v>canceled</v>
      </c>
      <c r="D3128">
        <v>17</v>
      </c>
      <c r="K3128" t="s">
        <v>8219</v>
      </c>
      <c r="L3128">
        <v>122</v>
      </c>
    </row>
    <row r="3129" spans="1:12" x14ac:dyDescent="0.3">
      <c r="A3129" t="s">
        <v>8220</v>
      </c>
      <c r="C3129" t="str">
        <f>VLOOKUP(KickStarterData!F3129,$A$1:$D$4115,1,FALSE)</f>
        <v>canceled</v>
      </c>
      <c r="D3129">
        <v>0</v>
      </c>
      <c r="K3129" t="s">
        <v>8219</v>
      </c>
      <c r="L3129">
        <v>34</v>
      </c>
    </row>
    <row r="3130" spans="1:12" x14ac:dyDescent="0.3">
      <c r="A3130" t="s">
        <v>8222</v>
      </c>
      <c r="C3130" t="str">
        <f>VLOOKUP(KickStarterData!F3130,$A$1:$D$4115,1,FALSE)</f>
        <v>live</v>
      </c>
      <c r="D3130">
        <v>117</v>
      </c>
      <c r="K3130" t="s">
        <v>8219</v>
      </c>
      <c r="L3130">
        <v>207</v>
      </c>
    </row>
    <row r="3131" spans="1:12" x14ac:dyDescent="0.3">
      <c r="A3131" t="s">
        <v>8222</v>
      </c>
      <c r="C3131" t="str">
        <f>VLOOKUP(KickStarterData!F3131,$A$1:$D$4115,1,FALSE)</f>
        <v>live</v>
      </c>
      <c r="D3131">
        <v>1</v>
      </c>
      <c r="K3131" t="s">
        <v>8219</v>
      </c>
      <c r="L3131">
        <v>25</v>
      </c>
    </row>
    <row r="3132" spans="1:12" x14ac:dyDescent="0.3">
      <c r="A3132" t="s">
        <v>8222</v>
      </c>
      <c r="C3132" t="str">
        <f>VLOOKUP(KickStarterData!F3132,$A$1:$D$4115,1,FALSE)</f>
        <v>live</v>
      </c>
      <c r="D3132">
        <v>4</v>
      </c>
      <c r="K3132" t="s">
        <v>8219</v>
      </c>
      <c r="L3132">
        <v>72</v>
      </c>
    </row>
    <row r="3133" spans="1:12" x14ac:dyDescent="0.3">
      <c r="A3133" t="s">
        <v>8222</v>
      </c>
      <c r="C3133" t="str">
        <f>VLOOKUP(KickStarterData!F3133,$A$1:$D$4115,1,FALSE)</f>
        <v>live</v>
      </c>
      <c r="D3133">
        <v>12</v>
      </c>
      <c r="K3133" t="s">
        <v>8219</v>
      </c>
      <c r="L3133">
        <v>14</v>
      </c>
    </row>
    <row r="3134" spans="1:12" x14ac:dyDescent="0.3">
      <c r="A3134" t="s">
        <v>8222</v>
      </c>
      <c r="C3134" t="str">
        <f>VLOOKUP(KickStarterData!F3134,$A$1:$D$4115,1,FALSE)</f>
        <v>live</v>
      </c>
      <c r="D3134">
        <v>1</v>
      </c>
      <c r="K3134" t="s">
        <v>8219</v>
      </c>
      <c r="L3134">
        <v>15</v>
      </c>
    </row>
    <row r="3135" spans="1:12" x14ac:dyDescent="0.3">
      <c r="A3135" t="s">
        <v>8222</v>
      </c>
      <c r="C3135" t="str">
        <f>VLOOKUP(KickStarterData!F3135,$A$1:$D$4115,1,FALSE)</f>
        <v>live</v>
      </c>
      <c r="D3135">
        <v>16</v>
      </c>
      <c r="K3135" t="s">
        <v>8219</v>
      </c>
      <c r="L3135">
        <v>91</v>
      </c>
    </row>
    <row r="3136" spans="1:12" x14ac:dyDescent="0.3">
      <c r="A3136" t="s">
        <v>8222</v>
      </c>
      <c r="C3136" t="str">
        <f>VLOOKUP(KickStarterData!F3136,$A$1:$D$4115,1,FALSE)</f>
        <v>live</v>
      </c>
      <c r="D3136">
        <v>12</v>
      </c>
      <c r="K3136" t="s">
        <v>8219</v>
      </c>
      <c r="L3136">
        <v>24</v>
      </c>
    </row>
    <row r="3137" spans="1:12" x14ac:dyDescent="0.3">
      <c r="A3137" t="s">
        <v>8222</v>
      </c>
      <c r="C3137" t="str">
        <f>VLOOKUP(KickStarterData!F3137,$A$1:$D$4115,1,FALSE)</f>
        <v>live</v>
      </c>
      <c r="D3137">
        <v>7</v>
      </c>
      <c r="K3137" t="s">
        <v>8219</v>
      </c>
      <c r="L3137">
        <v>27</v>
      </c>
    </row>
    <row r="3138" spans="1:12" x14ac:dyDescent="0.3">
      <c r="A3138" t="s">
        <v>8222</v>
      </c>
      <c r="C3138" t="str">
        <f>VLOOKUP(KickStarterData!F3138,$A$1:$D$4115,1,FALSE)</f>
        <v>live</v>
      </c>
      <c r="D3138">
        <v>22</v>
      </c>
      <c r="K3138" t="s">
        <v>8219</v>
      </c>
      <c r="L3138">
        <v>47</v>
      </c>
    </row>
    <row r="3139" spans="1:12" x14ac:dyDescent="0.3">
      <c r="A3139" t="s">
        <v>8222</v>
      </c>
      <c r="C3139" t="str">
        <f>VLOOKUP(KickStarterData!F3139,$A$1:$D$4115,1,FALSE)</f>
        <v>live</v>
      </c>
      <c r="D3139">
        <v>1</v>
      </c>
      <c r="K3139" t="s">
        <v>8219</v>
      </c>
      <c r="L3139">
        <v>44</v>
      </c>
    </row>
    <row r="3140" spans="1:12" x14ac:dyDescent="0.3">
      <c r="A3140" t="s">
        <v>8222</v>
      </c>
      <c r="C3140" t="str">
        <f>VLOOKUP(KickStarterData!F3140,$A$1:$D$4115,1,FALSE)</f>
        <v>live</v>
      </c>
      <c r="D3140">
        <v>0</v>
      </c>
      <c r="K3140" t="s">
        <v>8219</v>
      </c>
      <c r="L3140">
        <v>72</v>
      </c>
    </row>
    <row r="3141" spans="1:12" x14ac:dyDescent="0.3">
      <c r="A3141" t="s">
        <v>8222</v>
      </c>
      <c r="C3141" t="str">
        <f>VLOOKUP(KickStarterData!F3141,$A$1:$D$4115,1,FALSE)</f>
        <v>live</v>
      </c>
      <c r="D3141">
        <v>6</v>
      </c>
      <c r="K3141" t="s">
        <v>8219</v>
      </c>
      <c r="L3141">
        <v>63</v>
      </c>
    </row>
    <row r="3142" spans="1:12" x14ac:dyDescent="0.3">
      <c r="A3142" t="s">
        <v>8222</v>
      </c>
      <c r="C3142" t="str">
        <f>VLOOKUP(KickStarterData!F3142,$A$1:$D$4115,1,FALSE)</f>
        <v>live</v>
      </c>
      <c r="D3142">
        <v>4</v>
      </c>
      <c r="K3142" t="s">
        <v>8219</v>
      </c>
      <c r="L3142">
        <v>88</v>
      </c>
    </row>
    <row r="3143" spans="1:12" x14ac:dyDescent="0.3">
      <c r="A3143" t="s">
        <v>8222</v>
      </c>
      <c r="C3143" t="str">
        <f>VLOOKUP(KickStarterData!F3143,$A$1:$D$4115,1,FALSE)</f>
        <v>live</v>
      </c>
      <c r="D3143">
        <v>8</v>
      </c>
      <c r="K3143" t="s">
        <v>8219</v>
      </c>
      <c r="L3143">
        <v>70</v>
      </c>
    </row>
    <row r="3144" spans="1:12" x14ac:dyDescent="0.3">
      <c r="A3144" t="s">
        <v>8222</v>
      </c>
      <c r="C3144" t="str">
        <f>VLOOKUP(KickStarterData!F3144,$A$1:$D$4115,1,FALSE)</f>
        <v>live</v>
      </c>
      <c r="D3144">
        <v>3</v>
      </c>
      <c r="K3144" t="s">
        <v>8219</v>
      </c>
      <c r="L3144">
        <v>50</v>
      </c>
    </row>
    <row r="3145" spans="1:12" x14ac:dyDescent="0.3">
      <c r="A3145" t="s">
        <v>8222</v>
      </c>
      <c r="C3145" t="str">
        <f>VLOOKUP(KickStarterData!F3145,$A$1:$D$4115,1,FALSE)</f>
        <v>live</v>
      </c>
      <c r="D3145">
        <v>0</v>
      </c>
      <c r="K3145" t="s">
        <v>8219</v>
      </c>
      <c r="L3145">
        <v>35</v>
      </c>
    </row>
    <row r="3146" spans="1:12" x14ac:dyDescent="0.3">
      <c r="A3146" t="s">
        <v>8222</v>
      </c>
      <c r="C3146" t="str">
        <f>VLOOKUP(KickStarterData!F3146,$A$1:$D$4115,1,FALSE)</f>
        <v>live</v>
      </c>
      <c r="D3146">
        <v>30</v>
      </c>
      <c r="K3146" t="s">
        <v>8219</v>
      </c>
      <c r="L3146">
        <v>175</v>
      </c>
    </row>
    <row r="3147" spans="1:12" x14ac:dyDescent="0.3">
      <c r="A3147" t="s">
        <v>8222</v>
      </c>
      <c r="C3147" t="str">
        <f>VLOOKUP(KickStarterData!F3147,$A$1:$D$4115,1,FALSE)</f>
        <v>live</v>
      </c>
      <c r="D3147">
        <v>0</v>
      </c>
      <c r="K3147" t="s">
        <v>8219</v>
      </c>
      <c r="L3147">
        <v>20</v>
      </c>
    </row>
    <row r="3148" spans="1:12" x14ac:dyDescent="0.3">
      <c r="A3148" t="s">
        <v>8222</v>
      </c>
      <c r="C3148" t="str">
        <f>VLOOKUP(KickStarterData!F3148,$A$1:$D$4115,1,FALSE)</f>
        <v>live</v>
      </c>
      <c r="D3148">
        <v>12</v>
      </c>
      <c r="K3148" t="s">
        <v>8219</v>
      </c>
      <c r="L3148">
        <v>54</v>
      </c>
    </row>
    <row r="3149" spans="1:12" x14ac:dyDescent="0.3">
      <c r="A3149" t="s">
        <v>8219</v>
      </c>
      <c r="C3149" t="str">
        <f>VLOOKUP(KickStarterData!F3149,$A$1:$D$4115,1,FALSE)</f>
        <v>successful</v>
      </c>
      <c r="D3149">
        <v>213</v>
      </c>
      <c r="K3149" t="s">
        <v>8219</v>
      </c>
      <c r="L3149">
        <v>20</v>
      </c>
    </row>
    <row r="3150" spans="1:12" x14ac:dyDescent="0.3">
      <c r="A3150" t="s">
        <v>8219</v>
      </c>
      <c r="C3150" t="str">
        <f>VLOOKUP(KickStarterData!F3150,$A$1:$D$4115,1,FALSE)</f>
        <v>successful</v>
      </c>
      <c r="D3150">
        <v>57</v>
      </c>
      <c r="K3150" t="s">
        <v>8219</v>
      </c>
      <c r="L3150">
        <v>57</v>
      </c>
    </row>
    <row r="3151" spans="1:12" x14ac:dyDescent="0.3">
      <c r="A3151" t="s">
        <v>8219</v>
      </c>
      <c r="C3151" t="str">
        <f>VLOOKUP(KickStarterData!F3151,$A$1:$D$4115,1,FALSE)</f>
        <v>successful</v>
      </c>
      <c r="D3151">
        <v>25</v>
      </c>
      <c r="K3151" t="s">
        <v>8219</v>
      </c>
      <c r="L3151">
        <v>31</v>
      </c>
    </row>
    <row r="3152" spans="1:12" x14ac:dyDescent="0.3">
      <c r="A3152" t="s">
        <v>8219</v>
      </c>
      <c r="C3152" t="str">
        <f>VLOOKUP(KickStarterData!F3152,$A$1:$D$4115,1,FALSE)</f>
        <v>successful</v>
      </c>
      <c r="D3152">
        <v>104</v>
      </c>
      <c r="K3152" t="s">
        <v>8219</v>
      </c>
      <c r="L3152">
        <v>31</v>
      </c>
    </row>
    <row r="3153" spans="1:12" x14ac:dyDescent="0.3">
      <c r="A3153" t="s">
        <v>8219</v>
      </c>
      <c r="C3153" t="str">
        <f>VLOOKUP(KickStarterData!F3153,$A$1:$D$4115,1,FALSE)</f>
        <v>successful</v>
      </c>
      <c r="D3153">
        <v>34</v>
      </c>
      <c r="K3153" t="s">
        <v>8219</v>
      </c>
      <c r="L3153">
        <v>45</v>
      </c>
    </row>
    <row r="3154" spans="1:12" x14ac:dyDescent="0.3">
      <c r="A3154" t="s">
        <v>8219</v>
      </c>
      <c r="C3154" t="str">
        <f>VLOOKUP(KickStarterData!F3154,$A$1:$D$4115,1,FALSE)</f>
        <v>successful</v>
      </c>
      <c r="D3154">
        <v>67</v>
      </c>
      <c r="K3154" t="s">
        <v>8219</v>
      </c>
      <c r="L3154">
        <v>41</v>
      </c>
    </row>
    <row r="3155" spans="1:12" x14ac:dyDescent="0.3">
      <c r="A3155" t="s">
        <v>8219</v>
      </c>
      <c r="C3155" t="str">
        <f>VLOOKUP(KickStarterData!F3155,$A$1:$D$4115,1,FALSE)</f>
        <v>successful</v>
      </c>
      <c r="D3155">
        <v>241</v>
      </c>
      <c r="K3155" t="s">
        <v>8219</v>
      </c>
      <c r="L3155">
        <v>29</v>
      </c>
    </row>
    <row r="3156" spans="1:12" x14ac:dyDescent="0.3">
      <c r="A3156" t="s">
        <v>8219</v>
      </c>
      <c r="C3156" t="str">
        <f>VLOOKUP(KickStarterData!F3156,$A$1:$D$4115,1,FALSE)</f>
        <v>successful</v>
      </c>
      <c r="D3156">
        <v>123</v>
      </c>
      <c r="K3156" t="s">
        <v>8219</v>
      </c>
      <c r="L3156">
        <v>58</v>
      </c>
    </row>
    <row r="3157" spans="1:12" x14ac:dyDescent="0.3">
      <c r="A3157" t="s">
        <v>8219</v>
      </c>
      <c r="C3157" t="str">
        <f>VLOOKUP(KickStarterData!F3157,$A$1:$D$4115,1,FALSE)</f>
        <v>successful</v>
      </c>
      <c r="D3157">
        <v>302</v>
      </c>
      <c r="K3157" t="s">
        <v>8219</v>
      </c>
      <c r="L3157">
        <v>89</v>
      </c>
    </row>
    <row r="3158" spans="1:12" x14ac:dyDescent="0.3">
      <c r="A3158" t="s">
        <v>8219</v>
      </c>
      <c r="C3158" t="str">
        <f>VLOOKUP(KickStarterData!F3158,$A$1:$D$4115,1,FALSE)</f>
        <v>successful</v>
      </c>
      <c r="D3158">
        <v>89</v>
      </c>
      <c r="K3158" t="s">
        <v>8219</v>
      </c>
      <c r="L3158">
        <v>125</v>
      </c>
    </row>
    <row r="3159" spans="1:12" x14ac:dyDescent="0.3">
      <c r="A3159" t="s">
        <v>8219</v>
      </c>
      <c r="C3159" t="str">
        <f>VLOOKUP(KickStarterData!F3159,$A$1:$D$4115,1,FALSE)</f>
        <v>successful</v>
      </c>
      <c r="D3159">
        <v>41</v>
      </c>
      <c r="K3159" t="s">
        <v>8219</v>
      </c>
      <c r="L3159">
        <v>18</v>
      </c>
    </row>
    <row r="3160" spans="1:12" x14ac:dyDescent="0.3">
      <c r="A3160" t="s">
        <v>8219</v>
      </c>
      <c r="C3160" t="str">
        <f>VLOOKUP(KickStarterData!F3160,$A$1:$D$4115,1,FALSE)</f>
        <v>successful</v>
      </c>
      <c r="D3160">
        <v>69</v>
      </c>
      <c r="K3160" t="s">
        <v>8219</v>
      </c>
      <c r="L3160">
        <v>32</v>
      </c>
    </row>
    <row r="3161" spans="1:12" x14ac:dyDescent="0.3">
      <c r="A3161" t="s">
        <v>8219</v>
      </c>
      <c r="C3161" t="str">
        <f>VLOOKUP(KickStarterData!F3161,$A$1:$D$4115,1,FALSE)</f>
        <v>successful</v>
      </c>
      <c r="D3161">
        <v>52</v>
      </c>
      <c r="K3161" t="s">
        <v>8219</v>
      </c>
      <c r="L3161">
        <v>16</v>
      </c>
    </row>
    <row r="3162" spans="1:12" x14ac:dyDescent="0.3">
      <c r="A3162" t="s">
        <v>8219</v>
      </c>
      <c r="C3162" t="str">
        <f>VLOOKUP(KickStarterData!F3162,$A$1:$D$4115,1,FALSE)</f>
        <v>successful</v>
      </c>
      <c r="D3162">
        <v>57</v>
      </c>
      <c r="K3162" t="s">
        <v>8219</v>
      </c>
      <c r="L3162">
        <v>38</v>
      </c>
    </row>
    <row r="3163" spans="1:12" x14ac:dyDescent="0.3">
      <c r="A3163" t="s">
        <v>8219</v>
      </c>
      <c r="C3163" t="str">
        <f>VLOOKUP(KickStarterData!F3163,$A$1:$D$4115,1,FALSE)</f>
        <v>successful</v>
      </c>
      <c r="D3163">
        <v>74</v>
      </c>
      <c r="K3163" t="s">
        <v>8219</v>
      </c>
      <c r="L3163">
        <v>15</v>
      </c>
    </row>
    <row r="3164" spans="1:12" x14ac:dyDescent="0.3">
      <c r="A3164" t="s">
        <v>8219</v>
      </c>
      <c r="C3164" t="str">
        <f>VLOOKUP(KickStarterData!F3164,$A$1:$D$4115,1,FALSE)</f>
        <v>successful</v>
      </c>
      <c r="D3164">
        <v>63</v>
      </c>
      <c r="K3164" t="s">
        <v>8219</v>
      </c>
      <c r="L3164">
        <v>23</v>
      </c>
    </row>
    <row r="3165" spans="1:12" x14ac:dyDescent="0.3">
      <c r="A3165" t="s">
        <v>8219</v>
      </c>
      <c r="C3165" t="str">
        <f>VLOOKUP(KickStarterData!F3165,$A$1:$D$4115,1,FALSE)</f>
        <v>successful</v>
      </c>
      <c r="D3165">
        <v>72</v>
      </c>
      <c r="K3165" t="s">
        <v>8219</v>
      </c>
      <c r="L3165">
        <v>49</v>
      </c>
    </row>
    <row r="3166" spans="1:12" x14ac:dyDescent="0.3">
      <c r="A3166" t="s">
        <v>8219</v>
      </c>
      <c r="C3166" t="str">
        <f>VLOOKUP(KickStarterData!F3166,$A$1:$D$4115,1,FALSE)</f>
        <v>successful</v>
      </c>
      <c r="D3166">
        <v>71</v>
      </c>
      <c r="K3166" t="s">
        <v>8219</v>
      </c>
      <c r="L3166">
        <v>10</v>
      </c>
    </row>
    <row r="3167" spans="1:12" x14ac:dyDescent="0.3">
      <c r="A3167" t="s">
        <v>8219</v>
      </c>
      <c r="C3167" t="str">
        <f>VLOOKUP(KickStarterData!F3167,$A$1:$D$4115,1,FALSE)</f>
        <v>successful</v>
      </c>
      <c r="D3167">
        <v>21</v>
      </c>
      <c r="K3167" t="s">
        <v>8219</v>
      </c>
      <c r="L3167">
        <v>15</v>
      </c>
    </row>
    <row r="3168" spans="1:12" x14ac:dyDescent="0.3">
      <c r="A3168" t="s">
        <v>8219</v>
      </c>
      <c r="C3168" t="str">
        <f>VLOOKUP(KickStarterData!F3168,$A$1:$D$4115,1,FALSE)</f>
        <v>successful</v>
      </c>
      <c r="D3168">
        <v>930</v>
      </c>
      <c r="K3168" t="s">
        <v>8219</v>
      </c>
      <c r="L3168">
        <v>57</v>
      </c>
    </row>
    <row r="3169" spans="1:12" x14ac:dyDescent="0.3">
      <c r="A3169" t="s">
        <v>8219</v>
      </c>
      <c r="C3169" t="str">
        <f>VLOOKUP(KickStarterData!F3169,$A$1:$D$4115,1,FALSE)</f>
        <v>successful</v>
      </c>
      <c r="D3169">
        <v>55</v>
      </c>
      <c r="K3169" t="s">
        <v>8219</v>
      </c>
      <c r="L3169">
        <v>33</v>
      </c>
    </row>
    <row r="3170" spans="1:12" x14ac:dyDescent="0.3">
      <c r="A3170" t="s">
        <v>8219</v>
      </c>
      <c r="C3170" t="str">
        <f>VLOOKUP(KickStarterData!F3170,$A$1:$D$4115,1,FALSE)</f>
        <v>successful</v>
      </c>
      <c r="D3170">
        <v>61</v>
      </c>
      <c r="K3170" t="s">
        <v>8219</v>
      </c>
      <c r="L3170">
        <v>9</v>
      </c>
    </row>
    <row r="3171" spans="1:12" x14ac:dyDescent="0.3">
      <c r="A3171" t="s">
        <v>8219</v>
      </c>
      <c r="C3171" t="str">
        <f>VLOOKUP(KickStarterData!F3171,$A$1:$D$4115,1,FALSE)</f>
        <v>successful</v>
      </c>
      <c r="D3171">
        <v>82</v>
      </c>
      <c r="K3171" t="s">
        <v>8219</v>
      </c>
      <c r="L3171">
        <v>26</v>
      </c>
    </row>
    <row r="3172" spans="1:12" x14ac:dyDescent="0.3">
      <c r="A3172" t="s">
        <v>8219</v>
      </c>
      <c r="C3172" t="str">
        <f>VLOOKUP(KickStarterData!F3172,$A$1:$D$4115,1,FALSE)</f>
        <v>successful</v>
      </c>
      <c r="D3172">
        <v>71</v>
      </c>
      <c r="K3172" t="s">
        <v>8219</v>
      </c>
      <c r="L3172">
        <v>69</v>
      </c>
    </row>
    <row r="3173" spans="1:12" x14ac:dyDescent="0.3">
      <c r="A3173" t="s">
        <v>8219</v>
      </c>
      <c r="C3173" t="str">
        <f>VLOOKUP(KickStarterData!F3173,$A$1:$D$4115,1,FALSE)</f>
        <v>successful</v>
      </c>
      <c r="D3173">
        <v>117</v>
      </c>
      <c r="K3173" t="s">
        <v>8219</v>
      </c>
      <c r="L3173">
        <v>65</v>
      </c>
    </row>
    <row r="3174" spans="1:12" x14ac:dyDescent="0.3">
      <c r="A3174" t="s">
        <v>8219</v>
      </c>
      <c r="C3174" t="str">
        <f>VLOOKUP(KickStarterData!F3174,$A$1:$D$4115,1,FALSE)</f>
        <v>successful</v>
      </c>
      <c r="D3174">
        <v>29</v>
      </c>
      <c r="K3174" t="s">
        <v>8219</v>
      </c>
      <c r="L3174">
        <v>83</v>
      </c>
    </row>
    <row r="3175" spans="1:12" x14ac:dyDescent="0.3">
      <c r="A3175" t="s">
        <v>8219</v>
      </c>
      <c r="C3175" t="str">
        <f>VLOOKUP(KickStarterData!F3175,$A$1:$D$4115,1,FALSE)</f>
        <v>successful</v>
      </c>
      <c r="D3175">
        <v>74</v>
      </c>
      <c r="K3175" t="s">
        <v>8219</v>
      </c>
      <c r="L3175">
        <v>111</v>
      </c>
    </row>
    <row r="3176" spans="1:12" x14ac:dyDescent="0.3">
      <c r="A3176" t="s">
        <v>8219</v>
      </c>
      <c r="C3176" t="str">
        <f>VLOOKUP(KickStarterData!F3176,$A$1:$D$4115,1,FALSE)</f>
        <v>successful</v>
      </c>
      <c r="D3176">
        <v>23</v>
      </c>
      <c r="K3176" t="s">
        <v>8219</v>
      </c>
      <c r="L3176">
        <v>46</v>
      </c>
    </row>
    <row r="3177" spans="1:12" x14ac:dyDescent="0.3">
      <c r="A3177" t="s">
        <v>8219</v>
      </c>
      <c r="C3177" t="str">
        <f>VLOOKUP(KickStarterData!F3177,$A$1:$D$4115,1,FALSE)</f>
        <v>successful</v>
      </c>
      <c r="D3177">
        <v>60</v>
      </c>
      <c r="K3177" t="s">
        <v>8219</v>
      </c>
      <c r="L3177">
        <v>63</v>
      </c>
    </row>
    <row r="3178" spans="1:12" x14ac:dyDescent="0.3">
      <c r="A3178" t="s">
        <v>8219</v>
      </c>
      <c r="C3178" t="str">
        <f>VLOOKUP(KickStarterData!F3178,$A$1:$D$4115,1,FALSE)</f>
        <v>successful</v>
      </c>
      <c r="D3178">
        <v>55</v>
      </c>
      <c r="K3178" t="s">
        <v>8219</v>
      </c>
      <c r="L3178">
        <v>9</v>
      </c>
    </row>
    <row r="3179" spans="1:12" x14ac:dyDescent="0.3">
      <c r="A3179" t="s">
        <v>8219</v>
      </c>
      <c r="C3179" t="str">
        <f>VLOOKUP(KickStarterData!F3179,$A$1:$D$4115,1,FALSE)</f>
        <v>successful</v>
      </c>
      <c r="D3179">
        <v>51</v>
      </c>
      <c r="K3179" t="s">
        <v>8219</v>
      </c>
      <c r="L3179">
        <v>34</v>
      </c>
    </row>
    <row r="3180" spans="1:12" x14ac:dyDescent="0.3">
      <c r="A3180" t="s">
        <v>8219</v>
      </c>
      <c r="C3180" t="str">
        <f>VLOOKUP(KickStarterData!F3180,$A$1:$D$4115,1,FALSE)</f>
        <v>successful</v>
      </c>
      <c r="D3180">
        <v>78</v>
      </c>
      <c r="K3180" t="s">
        <v>8219</v>
      </c>
      <c r="L3180">
        <v>112</v>
      </c>
    </row>
    <row r="3181" spans="1:12" x14ac:dyDescent="0.3">
      <c r="A3181" t="s">
        <v>8219</v>
      </c>
      <c r="C3181" t="str">
        <f>VLOOKUP(KickStarterData!F3181,$A$1:$D$4115,1,FALSE)</f>
        <v>successful</v>
      </c>
      <c r="D3181">
        <v>62</v>
      </c>
      <c r="K3181" t="s">
        <v>8219</v>
      </c>
      <c r="L3181">
        <v>47</v>
      </c>
    </row>
    <row r="3182" spans="1:12" x14ac:dyDescent="0.3">
      <c r="A3182" t="s">
        <v>8219</v>
      </c>
      <c r="C3182" t="str">
        <f>VLOOKUP(KickStarterData!F3182,$A$1:$D$4115,1,FALSE)</f>
        <v>successful</v>
      </c>
      <c r="D3182">
        <v>45</v>
      </c>
      <c r="K3182" t="s">
        <v>8219</v>
      </c>
      <c r="L3182">
        <v>38</v>
      </c>
    </row>
    <row r="3183" spans="1:12" x14ac:dyDescent="0.3">
      <c r="A3183" t="s">
        <v>8219</v>
      </c>
      <c r="C3183" t="str">
        <f>VLOOKUP(KickStarterData!F3183,$A$1:$D$4115,1,FALSE)</f>
        <v>successful</v>
      </c>
      <c r="D3183">
        <v>15</v>
      </c>
      <c r="K3183" t="s">
        <v>8219</v>
      </c>
      <c r="L3183">
        <v>28</v>
      </c>
    </row>
    <row r="3184" spans="1:12" x14ac:dyDescent="0.3">
      <c r="A3184" t="s">
        <v>8219</v>
      </c>
      <c r="C3184" t="str">
        <f>VLOOKUP(KickStarterData!F3184,$A$1:$D$4115,1,FALSE)</f>
        <v>successful</v>
      </c>
      <c r="D3184">
        <v>151</v>
      </c>
      <c r="K3184" t="s">
        <v>8219</v>
      </c>
      <c r="L3184">
        <v>78</v>
      </c>
    </row>
    <row r="3185" spans="1:12" x14ac:dyDescent="0.3">
      <c r="A3185" t="s">
        <v>8219</v>
      </c>
      <c r="C3185" t="str">
        <f>VLOOKUP(KickStarterData!F3185,$A$1:$D$4115,1,FALSE)</f>
        <v>successful</v>
      </c>
      <c r="D3185">
        <v>68</v>
      </c>
      <c r="K3185" t="s">
        <v>8219</v>
      </c>
      <c r="L3185">
        <v>23</v>
      </c>
    </row>
    <row r="3186" spans="1:12" x14ac:dyDescent="0.3">
      <c r="A3186" t="s">
        <v>8219</v>
      </c>
      <c r="C3186" t="str">
        <f>VLOOKUP(KickStarterData!F3186,$A$1:$D$4115,1,FALSE)</f>
        <v>successful</v>
      </c>
      <c r="D3186">
        <v>46</v>
      </c>
      <c r="K3186" t="s">
        <v>8219</v>
      </c>
      <c r="L3186">
        <v>40</v>
      </c>
    </row>
    <row r="3187" spans="1:12" x14ac:dyDescent="0.3">
      <c r="A3187" t="s">
        <v>8219</v>
      </c>
      <c r="C3187" t="str">
        <f>VLOOKUP(KickStarterData!F3187,$A$1:$D$4115,1,FALSE)</f>
        <v>successful</v>
      </c>
      <c r="D3187">
        <v>24</v>
      </c>
      <c r="K3187" t="s">
        <v>8219</v>
      </c>
      <c r="L3187">
        <v>13</v>
      </c>
    </row>
    <row r="3188" spans="1:12" x14ac:dyDescent="0.3">
      <c r="A3188" t="s">
        <v>8219</v>
      </c>
      <c r="C3188" t="str">
        <f>VLOOKUP(KickStarterData!F3188,$A$1:$D$4115,1,FALSE)</f>
        <v>successful</v>
      </c>
      <c r="D3188">
        <v>70</v>
      </c>
      <c r="K3188" t="s">
        <v>8219</v>
      </c>
      <c r="L3188">
        <v>18</v>
      </c>
    </row>
    <row r="3189" spans="1:12" x14ac:dyDescent="0.3">
      <c r="A3189" t="s">
        <v>8219</v>
      </c>
      <c r="C3189" t="str">
        <f>VLOOKUP(KickStarterData!F3189,$A$1:$D$4115,1,FALSE)</f>
        <v>successful</v>
      </c>
      <c r="D3189">
        <v>244</v>
      </c>
      <c r="K3189" t="s">
        <v>8219</v>
      </c>
      <c r="L3189">
        <v>22</v>
      </c>
    </row>
    <row r="3190" spans="1:12" x14ac:dyDescent="0.3">
      <c r="A3190" t="s">
        <v>8221</v>
      </c>
      <c r="C3190" t="str">
        <f>VLOOKUP(KickStarterData!F3190,$A$1:$D$4115,1,FALSE)</f>
        <v>failed</v>
      </c>
      <c r="D3190">
        <v>9</v>
      </c>
      <c r="K3190" t="s">
        <v>8219</v>
      </c>
      <c r="L3190">
        <v>79</v>
      </c>
    </row>
    <row r="3191" spans="1:12" x14ac:dyDescent="0.3">
      <c r="A3191" t="s">
        <v>8221</v>
      </c>
      <c r="C3191" t="str">
        <f>VLOOKUP(KickStarterData!F3191,$A$1:$D$4115,1,FALSE)</f>
        <v>failed</v>
      </c>
      <c r="D3191">
        <v>19</v>
      </c>
      <c r="K3191" t="s">
        <v>8219</v>
      </c>
      <c r="L3191">
        <v>14</v>
      </c>
    </row>
    <row r="3192" spans="1:12" x14ac:dyDescent="0.3">
      <c r="A3192" t="s">
        <v>8221</v>
      </c>
      <c r="C3192" t="str">
        <f>VLOOKUP(KickStarterData!F3192,$A$1:$D$4115,1,FALSE)</f>
        <v>failed</v>
      </c>
      <c r="D3192">
        <v>0</v>
      </c>
      <c r="K3192" t="s">
        <v>8219</v>
      </c>
      <c r="L3192">
        <v>51</v>
      </c>
    </row>
    <row r="3193" spans="1:12" x14ac:dyDescent="0.3">
      <c r="A3193" t="s">
        <v>8221</v>
      </c>
      <c r="C3193" t="str">
        <f>VLOOKUP(KickStarterData!F3193,$A$1:$D$4115,1,FALSE)</f>
        <v>failed</v>
      </c>
      <c r="D3193">
        <v>4</v>
      </c>
      <c r="K3193" t="s">
        <v>8219</v>
      </c>
      <c r="L3193">
        <v>54</v>
      </c>
    </row>
    <row r="3194" spans="1:12" x14ac:dyDescent="0.3">
      <c r="A3194" t="s">
        <v>8221</v>
      </c>
      <c r="C3194" t="str">
        <f>VLOOKUP(KickStarterData!F3194,$A$1:$D$4115,1,FALSE)</f>
        <v>failed</v>
      </c>
      <c r="D3194">
        <v>8</v>
      </c>
      <c r="K3194" t="s">
        <v>8219</v>
      </c>
      <c r="L3194">
        <v>70</v>
      </c>
    </row>
    <row r="3195" spans="1:12" x14ac:dyDescent="0.3">
      <c r="A3195" t="s">
        <v>8221</v>
      </c>
      <c r="C3195" t="str">
        <f>VLOOKUP(KickStarterData!F3195,$A$1:$D$4115,1,FALSE)</f>
        <v>failed</v>
      </c>
      <c r="D3195">
        <v>24</v>
      </c>
      <c r="K3195" t="s">
        <v>8219</v>
      </c>
      <c r="L3195">
        <v>44</v>
      </c>
    </row>
    <row r="3196" spans="1:12" x14ac:dyDescent="0.3">
      <c r="A3196" t="s">
        <v>8221</v>
      </c>
      <c r="C3196" t="str">
        <f>VLOOKUP(KickStarterData!F3196,$A$1:$D$4115,1,FALSE)</f>
        <v>failed</v>
      </c>
      <c r="D3196">
        <v>0</v>
      </c>
      <c r="K3196" t="s">
        <v>8219</v>
      </c>
      <c r="L3196">
        <v>55</v>
      </c>
    </row>
    <row r="3197" spans="1:12" x14ac:dyDescent="0.3">
      <c r="A3197" t="s">
        <v>8221</v>
      </c>
      <c r="C3197" t="str">
        <f>VLOOKUP(KickStarterData!F3197,$A$1:$D$4115,1,FALSE)</f>
        <v>failed</v>
      </c>
      <c r="D3197">
        <v>39</v>
      </c>
      <c r="K3197" t="s">
        <v>8219</v>
      </c>
      <c r="L3197">
        <v>15</v>
      </c>
    </row>
    <row r="3198" spans="1:12" x14ac:dyDescent="0.3">
      <c r="A3198" t="s">
        <v>8221</v>
      </c>
      <c r="C3198" t="str">
        <f>VLOOKUP(KickStarterData!F3198,$A$1:$D$4115,1,FALSE)</f>
        <v>failed</v>
      </c>
      <c r="D3198">
        <v>6</v>
      </c>
      <c r="K3198" t="s">
        <v>8219</v>
      </c>
      <c r="L3198">
        <v>27</v>
      </c>
    </row>
    <row r="3199" spans="1:12" x14ac:dyDescent="0.3">
      <c r="A3199" t="s">
        <v>8221</v>
      </c>
      <c r="C3199" t="str">
        <f>VLOOKUP(KickStarterData!F3199,$A$1:$D$4115,1,FALSE)</f>
        <v>failed</v>
      </c>
      <c r="D3199">
        <v>4</v>
      </c>
      <c r="K3199" t="s">
        <v>8219</v>
      </c>
      <c r="L3199">
        <v>21</v>
      </c>
    </row>
    <row r="3200" spans="1:12" x14ac:dyDescent="0.3">
      <c r="A3200" t="s">
        <v>8221</v>
      </c>
      <c r="C3200" t="str">
        <f>VLOOKUP(KickStarterData!F3200,$A$1:$D$4115,1,FALSE)</f>
        <v>failed</v>
      </c>
      <c r="D3200">
        <v>3</v>
      </c>
      <c r="K3200" t="s">
        <v>8219</v>
      </c>
      <c r="L3200">
        <v>162</v>
      </c>
    </row>
    <row r="3201" spans="1:12" x14ac:dyDescent="0.3">
      <c r="A3201" t="s">
        <v>8221</v>
      </c>
      <c r="C3201" t="str">
        <f>VLOOKUP(KickStarterData!F3201,$A$1:$D$4115,1,FALSE)</f>
        <v>failed</v>
      </c>
      <c r="D3201">
        <v>53</v>
      </c>
      <c r="K3201" t="s">
        <v>8219</v>
      </c>
      <c r="L3201">
        <v>23</v>
      </c>
    </row>
    <row r="3202" spans="1:12" x14ac:dyDescent="0.3">
      <c r="A3202" t="s">
        <v>8221</v>
      </c>
      <c r="C3202" t="str">
        <f>VLOOKUP(KickStarterData!F3202,$A$1:$D$4115,1,FALSE)</f>
        <v>failed</v>
      </c>
      <c r="D3202">
        <v>1</v>
      </c>
      <c r="K3202" t="s">
        <v>8219</v>
      </c>
      <c r="L3202">
        <v>72</v>
      </c>
    </row>
    <row r="3203" spans="1:12" x14ac:dyDescent="0.3">
      <c r="A3203" t="s">
        <v>8221</v>
      </c>
      <c r="C3203" t="str">
        <f>VLOOKUP(KickStarterData!F3203,$A$1:$D$4115,1,FALSE)</f>
        <v>failed</v>
      </c>
      <c r="D3203">
        <v>2</v>
      </c>
      <c r="K3203" t="s">
        <v>8219</v>
      </c>
      <c r="L3203">
        <v>68</v>
      </c>
    </row>
    <row r="3204" spans="1:12" x14ac:dyDescent="0.3">
      <c r="A3204" t="s">
        <v>8221</v>
      </c>
      <c r="C3204" t="str">
        <f>VLOOKUP(KickStarterData!F3204,$A$1:$D$4115,1,FALSE)</f>
        <v>failed</v>
      </c>
      <c r="D3204">
        <v>25</v>
      </c>
      <c r="K3204" t="s">
        <v>8219</v>
      </c>
      <c r="L3204">
        <v>20</v>
      </c>
    </row>
    <row r="3205" spans="1:12" x14ac:dyDescent="0.3">
      <c r="A3205" t="s">
        <v>8221</v>
      </c>
      <c r="C3205" t="str">
        <f>VLOOKUP(KickStarterData!F3205,$A$1:$D$4115,1,FALSE)</f>
        <v>failed</v>
      </c>
      <c r="D3205">
        <v>6</v>
      </c>
      <c r="K3205" t="s">
        <v>8219</v>
      </c>
      <c r="L3205">
        <v>26</v>
      </c>
    </row>
    <row r="3206" spans="1:12" x14ac:dyDescent="0.3">
      <c r="A3206" t="s">
        <v>8221</v>
      </c>
      <c r="C3206" t="str">
        <f>VLOOKUP(KickStarterData!F3206,$A$1:$D$4115,1,FALSE)</f>
        <v>failed</v>
      </c>
      <c r="D3206">
        <v>0</v>
      </c>
      <c r="K3206" t="s">
        <v>8219</v>
      </c>
      <c r="L3206">
        <v>72</v>
      </c>
    </row>
    <row r="3207" spans="1:12" x14ac:dyDescent="0.3">
      <c r="A3207" t="s">
        <v>8221</v>
      </c>
      <c r="C3207" t="str">
        <f>VLOOKUP(KickStarterData!F3207,$A$1:$D$4115,1,FALSE)</f>
        <v>failed</v>
      </c>
      <c r="D3207">
        <v>12</v>
      </c>
      <c r="K3207" t="s">
        <v>8219</v>
      </c>
      <c r="L3207">
        <v>3</v>
      </c>
    </row>
    <row r="3208" spans="1:12" x14ac:dyDescent="0.3">
      <c r="A3208" t="s">
        <v>8221</v>
      </c>
      <c r="C3208" t="str">
        <f>VLOOKUP(KickStarterData!F3208,$A$1:$D$4115,1,FALSE)</f>
        <v>failed</v>
      </c>
      <c r="D3208">
        <v>0</v>
      </c>
      <c r="K3208" t="s">
        <v>8219</v>
      </c>
      <c r="L3208">
        <v>18</v>
      </c>
    </row>
    <row r="3209" spans="1:12" x14ac:dyDescent="0.3">
      <c r="A3209" t="s">
        <v>8221</v>
      </c>
      <c r="C3209" t="str">
        <f>VLOOKUP(KickStarterData!F3209,$A$1:$D$4115,1,FALSE)</f>
        <v>failed</v>
      </c>
      <c r="D3209">
        <v>36</v>
      </c>
      <c r="K3209" t="s">
        <v>8219</v>
      </c>
      <c r="L3209">
        <v>30</v>
      </c>
    </row>
    <row r="3210" spans="1:12" x14ac:dyDescent="0.3">
      <c r="A3210" t="s">
        <v>8219</v>
      </c>
      <c r="C3210" t="str">
        <f>VLOOKUP(KickStarterData!F3210,$A$1:$D$4115,1,FALSE)</f>
        <v>successful</v>
      </c>
      <c r="D3210">
        <v>82</v>
      </c>
      <c r="K3210" t="s">
        <v>8219</v>
      </c>
      <c r="L3210">
        <v>23</v>
      </c>
    </row>
    <row r="3211" spans="1:12" x14ac:dyDescent="0.3">
      <c r="A3211" t="s">
        <v>8219</v>
      </c>
      <c r="C3211" t="str">
        <f>VLOOKUP(KickStarterData!F3211,$A$1:$D$4115,1,FALSE)</f>
        <v>successful</v>
      </c>
      <c r="D3211">
        <v>226</v>
      </c>
      <c r="K3211" t="s">
        <v>8219</v>
      </c>
      <c r="L3211">
        <v>54</v>
      </c>
    </row>
    <row r="3212" spans="1:12" x14ac:dyDescent="0.3">
      <c r="A3212" t="s">
        <v>8219</v>
      </c>
      <c r="C3212" t="str">
        <f>VLOOKUP(KickStarterData!F3212,$A$1:$D$4115,1,FALSE)</f>
        <v>successful</v>
      </c>
      <c r="D3212">
        <v>60</v>
      </c>
      <c r="K3212" t="s">
        <v>8219</v>
      </c>
      <c r="L3212">
        <v>26</v>
      </c>
    </row>
    <row r="3213" spans="1:12" x14ac:dyDescent="0.3">
      <c r="A3213" t="s">
        <v>8219</v>
      </c>
      <c r="C3213" t="str">
        <f>VLOOKUP(KickStarterData!F3213,$A$1:$D$4115,1,FALSE)</f>
        <v>successful</v>
      </c>
      <c r="D3213">
        <v>322</v>
      </c>
      <c r="K3213" t="s">
        <v>8219</v>
      </c>
      <c r="L3213">
        <v>9</v>
      </c>
    </row>
    <row r="3214" spans="1:12" x14ac:dyDescent="0.3">
      <c r="A3214" t="s">
        <v>8219</v>
      </c>
      <c r="C3214" t="str">
        <f>VLOOKUP(KickStarterData!F3214,$A$1:$D$4115,1,FALSE)</f>
        <v>successful</v>
      </c>
      <c r="D3214">
        <v>94</v>
      </c>
      <c r="K3214" t="s">
        <v>8219</v>
      </c>
      <c r="L3214">
        <v>27</v>
      </c>
    </row>
    <row r="3215" spans="1:12" x14ac:dyDescent="0.3">
      <c r="A3215" t="s">
        <v>8219</v>
      </c>
      <c r="C3215" t="str">
        <f>VLOOKUP(KickStarterData!F3215,$A$1:$D$4115,1,FALSE)</f>
        <v>successful</v>
      </c>
      <c r="D3215">
        <v>47</v>
      </c>
      <c r="K3215" t="s">
        <v>8219</v>
      </c>
      <c r="L3215">
        <v>30</v>
      </c>
    </row>
    <row r="3216" spans="1:12" x14ac:dyDescent="0.3">
      <c r="A3216" t="s">
        <v>8219</v>
      </c>
      <c r="C3216" t="str">
        <f>VLOOKUP(KickStarterData!F3216,$A$1:$D$4115,1,FALSE)</f>
        <v>successful</v>
      </c>
      <c r="D3216">
        <v>115</v>
      </c>
      <c r="K3216" t="s">
        <v>8219</v>
      </c>
      <c r="L3216">
        <v>52</v>
      </c>
    </row>
    <row r="3217" spans="1:12" x14ac:dyDescent="0.3">
      <c r="A3217" t="s">
        <v>8219</v>
      </c>
      <c r="C3217" t="str">
        <f>VLOOKUP(KickStarterData!F3217,$A$1:$D$4115,1,FALSE)</f>
        <v>successful</v>
      </c>
      <c r="D3217">
        <v>134</v>
      </c>
      <c r="K3217" t="s">
        <v>8219</v>
      </c>
      <c r="L3217">
        <v>17</v>
      </c>
    </row>
    <row r="3218" spans="1:12" x14ac:dyDescent="0.3">
      <c r="A3218" t="s">
        <v>8219</v>
      </c>
      <c r="C3218" t="str">
        <f>VLOOKUP(KickStarterData!F3218,$A$1:$D$4115,1,FALSE)</f>
        <v>successful</v>
      </c>
      <c r="D3218">
        <v>35</v>
      </c>
      <c r="K3218" t="s">
        <v>8219</v>
      </c>
      <c r="L3218">
        <v>19</v>
      </c>
    </row>
    <row r="3219" spans="1:12" x14ac:dyDescent="0.3">
      <c r="A3219" t="s">
        <v>8219</v>
      </c>
      <c r="C3219" t="str">
        <f>VLOOKUP(KickStarterData!F3219,$A$1:$D$4115,1,FALSE)</f>
        <v>successful</v>
      </c>
      <c r="D3219">
        <v>104</v>
      </c>
      <c r="K3219" t="s">
        <v>8219</v>
      </c>
      <c r="L3219">
        <v>77</v>
      </c>
    </row>
    <row r="3220" spans="1:12" x14ac:dyDescent="0.3">
      <c r="A3220" t="s">
        <v>8219</v>
      </c>
      <c r="C3220" t="str">
        <f>VLOOKUP(KickStarterData!F3220,$A$1:$D$4115,1,FALSE)</f>
        <v>successful</v>
      </c>
      <c r="D3220">
        <v>184</v>
      </c>
      <c r="K3220" t="s">
        <v>8219</v>
      </c>
      <c r="L3220">
        <v>21</v>
      </c>
    </row>
    <row r="3221" spans="1:12" x14ac:dyDescent="0.3">
      <c r="A3221" t="s">
        <v>8219</v>
      </c>
      <c r="C3221" t="str">
        <f>VLOOKUP(KickStarterData!F3221,$A$1:$D$4115,1,FALSE)</f>
        <v>successful</v>
      </c>
      <c r="D3221">
        <v>119</v>
      </c>
      <c r="K3221" t="s">
        <v>8219</v>
      </c>
      <c r="L3221">
        <v>38</v>
      </c>
    </row>
    <row r="3222" spans="1:12" x14ac:dyDescent="0.3">
      <c r="A3222" t="s">
        <v>8219</v>
      </c>
      <c r="C3222" t="str">
        <f>VLOOKUP(KickStarterData!F3222,$A$1:$D$4115,1,FALSE)</f>
        <v>successful</v>
      </c>
      <c r="D3222">
        <v>59</v>
      </c>
      <c r="K3222" t="s">
        <v>8219</v>
      </c>
      <c r="L3222">
        <v>28</v>
      </c>
    </row>
    <row r="3223" spans="1:12" x14ac:dyDescent="0.3">
      <c r="A3223" t="s">
        <v>8219</v>
      </c>
      <c r="C3223" t="str">
        <f>VLOOKUP(KickStarterData!F3223,$A$1:$D$4115,1,FALSE)</f>
        <v>successful</v>
      </c>
      <c r="D3223">
        <v>113</v>
      </c>
      <c r="K3223" t="s">
        <v>8219</v>
      </c>
      <c r="L3223">
        <v>48</v>
      </c>
    </row>
    <row r="3224" spans="1:12" x14ac:dyDescent="0.3">
      <c r="A3224" t="s">
        <v>8219</v>
      </c>
      <c r="C3224" t="str">
        <f>VLOOKUP(KickStarterData!F3224,$A$1:$D$4115,1,FALSE)</f>
        <v>successful</v>
      </c>
      <c r="D3224">
        <v>84</v>
      </c>
      <c r="K3224" t="s">
        <v>8219</v>
      </c>
      <c r="L3224">
        <v>46</v>
      </c>
    </row>
    <row r="3225" spans="1:12" x14ac:dyDescent="0.3">
      <c r="A3225" t="s">
        <v>8219</v>
      </c>
      <c r="C3225" t="str">
        <f>VLOOKUP(KickStarterData!F3225,$A$1:$D$4115,1,FALSE)</f>
        <v>successful</v>
      </c>
      <c r="D3225">
        <v>74</v>
      </c>
      <c r="K3225" t="s">
        <v>8219</v>
      </c>
      <c r="L3225">
        <v>30</v>
      </c>
    </row>
    <row r="3226" spans="1:12" x14ac:dyDescent="0.3">
      <c r="A3226" t="s">
        <v>8219</v>
      </c>
      <c r="C3226" t="str">
        <f>VLOOKUP(KickStarterData!F3226,$A$1:$D$4115,1,FALSE)</f>
        <v>successful</v>
      </c>
      <c r="D3226">
        <v>216</v>
      </c>
      <c r="K3226" t="s">
        <v>8219</v>
      </c>
      <c r="L3226">
        <v>64</v>
      </c>
    </row>
    <row r="3227" spans="1:12" x14ac:dyDescent="0.3">
      <c r="A3227" t="s">
        <v>8219</v>
      </c>
      <c r="C3227" t="str">
        <f>VLOOKUP(KickStarterData!F3227,$A$1:$D$4115,1,FALSE)</f>
        <v>successful</v>
      </c>
      <c r="D3227">
        <v>39</v>
      </c>
      <c r="K3227" t="s">
        <v>8219</v>
      </c>
      <c r="L3227">
        <v>15</v>
      </c>
    </row>
    <row r="3228" spans="1:12" x14ac:dyDescent="0.3">
      <c r="A3228" t="s">
        <v>8219</v>
      </c>
      <c r="C3228" t="str">
        <f>VLOOKUP(KickStarterData!F3228,$A$1:$D$4115,1,FALSE)</f>
        <v>successful</v>
      </c>
      <c r="D3228">
        <v>21</v>
      </c>
      <c r="K3228" t="s">
        <v>8219</v>
      </c>
      <c r="L3228">
        <v>41</v>
      </c>
    </row>
    <row r="3229" spans="1:12" x14ac:dyDescent="0.3">
      <c r="A3229" t="s">
        <v>8219</v>
      </c>
      <c r="C3229" t="str">
        <f>VLOOKUP(KickStarterData!F3229,$A$1:$D$4115,1,FALSE)</f>
        <v>successful</v>
      </c>
      <c r="D3229">
        <v>30</v>
      </c>
      <c r="K3229" t="s">
        <v>8219</v>
      </c>
      <c r="L3229">
        <v>35</v>
      </c>
    </row>
    <row r="3230" spans="1:12" x14ac:dyDescent="0.3">
      <c r="A3230" t="s">
        <v>8219</v>
      </c>
      <c r="C3230" t="str">
        <f>VLOOKUP(KickStarterData!F3230,$A$1:$D$4115,1,FALSE)</f>
        <v>successful</v>
      </c>
      <c r="D3230">
        <v>37</v>
      </c>
      <c r="K3230" t="s">
        <v>8219</v>
      </c>
      <c r="L3230">
        <v>45</v>
      </c>
    </row>
    <row r="3231" spans="1:12" x14ac:dyDescent="0.3">
      <c r="A3231" t="s">
        <v>8219</v>
      </c>
      <c r="C3231" t="str">
        <f>VLOOKUP(KickStarterData!F3231,$A$1:$D$4115,1,FALSE)</f>
        <v>successful</v>
      </c>
      <c r="D3231">
        <v>202</v>
      </c>
      <c r="K3231" t="s">
        <v>8219</v>
      </c>
      <c r="L3231">
        <v>62</v>
      </c>
    </row>
    <row r="3232" spans="1:12" x14ac:dyDescent="0.3">
      <c r="A3232" t="s">
        <v>8219</v>
      </c>
      <c r="C3232" t="str">
        <f>VLOOKUP(KickStarterData!F3232,$A$1:$D$4115,1,FALSE)</f>
        <v>successful</v>
      </c>
      <c r="D3232">
        <v>37</v>
      </c>
      <c r="K3232" t="s">
        <v>8219</v>
      </c>
      <c r="L3232">
        <v>22</v>
      </c>
    </row>
    <row r="3233" spans="1:12" x14ac:dyDescent="0.3">
      <c r="A3233" t="s">
        <v>8219</v>
      </c>
      <c r="C3233" t="str">
        <f>VLOOKUP(KickStarterData!F3233,$A$1:$D$4115,1,FALSE)</f>
        <v>successful</v>
      </c>
      <c r="D3233">
        <v>28</v>
      </c>
      <c r="K3233" t="s">
        <v>8219</v>
      </c>
      <c r="L3233">
        <v>18</v>
      </c>
    </row>
    <row r="3234" spans="1:12" x14ac:dyDescent="0.3">
      <c r="A3234" t="s">
        <v>8219</v>
      </c>
      <c r="C3234" t="str">
        <f>VLOOKUP(KickStarterData!F3234,$A$1:$D$4115,1,FALSE)</f>
        <v>successful</v>
      </c>
      <c r="D3234">
        <v>26</v>
      </c>
      <c r="K3234" t="s">
        <v>8219</v>
      </c>
      <c r="L3234">
        <v>12</v>
      </c>
    </row>
    <row r="3235" spans="1:12" x14ac:dyDescent="0.3">
      <c r="A3235" t="s">
        <v>8219</v>
      </c>
      <c r="C3235" t="str">
        <f>VLOOKUP(KickStarterData!F3235,$A$1:$D$4115,1,FALSE)</f>
        <v>successful</v>
      </c>
      <c r="D3235">
        <v>61</v>
      </c>
      <c r="K3235" t="s">
        <v>8219</v>
      </c>
      <c r="L3235">
        <v>44</v>
      </c>
    </row>
    <row r="3236" spans="1:12" x14ac:dyDescent="0.3">
      <c r="A3236" t="s">
        <v>8219</v>
      </c>
      <c r="C3236" t="str">
        <f>VLOOKUP(KickStarterData!F3236,$A$1:$D$4115,1,FALSE)</f>
        <v>successful</v>
      </c>
      <c r="D3236">
        <v>115</v>
      </c>
      <c r="K3236" t="s">
        <v>8219</v>
      </c>
      <c r="L3236">
        <v>27</v>
      </c>
    </row>
    <row r="3237" spans="1:12" x14ac:dyDescent="0.3">
      <c r="A3237" t="s">
        <v>8219</v>
      </c>
      <c r="C3237" t="str">
        <f>VLOOKUP(KickStarterData!F3237,$A$1:$D$4115,1,FALSE)</f>
        <v>successful</v>
      </c>
      <c r="D3237">
        <v>181</v>
      </c>
      <c r="K3237" t="s">
        <v>8219</v>
      </c>
      <c r="L3237">
        <v>38</v>
      </c>
    </row>
    <row r="3238" spans="1:12" x14ac:dyDescent="0.3">
      <c r="A3238" t="s">
        <v>8219</v>
      </c>
      <c r="C3238" t="str">
        <f>VLOOKUP(KickStarterData!F3238,$A$1:$D$4115,1,FALSE)</f>
        <v>successful</v>
      </c>
      <c r="D3238">
        <v>110</v>
      </c>
      <c r="K3238" t="s">
        <v>8219</v>
      </c>
      <c r="L3238">
        <v>28</v>
      </c>
    </row>
    <row r="3239" spans="1:12" x14ac:dyDescent="0.3">
      <c r="A3239" t="s">
        <v>8219</v>
      </c>
      <c r="C3239" t="str">
        <f>VLOOKUP(KickStarterData!F3239,$A$1:$D$4115,1,FALSE)</f>
        <v>successful</v>
      </c>
      <c r="D3239">
        <v>269</v>
      </c>
      <c r="K3239" t="s">
        <v>8219</v>
      </c>
      <c r="L3239">
        <v>24</v>
      </c>
    </row>
    <row r="3240" spans="1:12" x14ac:dyDescent="0.3">
      <c r="A3240" t="s">
        <v>8219</v>
      </c>
      <c r="C3240" t="str">
        <f>VLOOKUP(KickStarterData!F3240,$A$1:$D$4115,1,FALSE)</f>
        <v>successful</v>
      </c>
      <c r="D3240">
        <v>79</v>
      </c>
      <c r="K3240" t="s">
        <v>8219</v>
      </c>
      <c r="L3240">
        <v>65</v>
      </c>
    </row>
    <row r="3241" spans="1:12" x14ac:dyDescent="0.3">
      <c r="A3241" t="s">
        <v>8219</v>
      </c>
      <c r="C3241" t="str">
        <f>VLOOKUP(KickStarterData!F3241,$A$1:$D$4115,1,FALSE)</f>
        <v>successful</v>
      </c>
      <c r="D3241">
        <v>104</v>
      </c>
      <c r="K3241" t="s">
        <v>8219</v>
      </c>
      <c r="L3241">
        <v>46</v>
      </c>
    </row>
    <row r="3242" spans="1:12" x14ac:dyDescent="0.3">
      <c r="A3242" t="s">
        <v>8219</v>
      </c>
      <c r="C3242" t="str">
        <f>VLOOKUP(KickStarterData!F3242,$A$1:$D$4115,1,FALSE)</f>
        <v>successful</v>
      </c>
      <c r="D3242">
        <v>34</v>
      </c>
      <c r="K3242" t="s">
        <v>8219</v>
      </c>
      <c r="L3242">
        <v>85</v>
      </c>
    </row>
    <row r="3243" spans="1:12" x14ac:dyDescent="0.3">
      <c r="A3243" t="s">
        <v>8219</v>
      </c>
      <c r="C3243" t="str">
        <f>VLOOKUP(KickStarterData!F3243,$A$1:$D$4115,1,FALSE)</f>
        <v>successful</v>
      </c>
      <c r="D3243">
        <v>167</v>
      </c>
      <c r="K3243" t="s">
        <v>8219</v>
      </c>
      <c r="L3243">
        <v>66</v>
      </c>
    </row>
    <row r="3244" spans="1:12" x14ac:dyDescent="0.3">
      <c r="A3244" t="s">
        <v>8219</v>
      </c>
      <c r="C3244" t="str">
        <f>VLOOKUP(KickStarterData!F3244,$A$1:$D$4115,1,FALSE)</f>
        <v>successful</v>
      </c>
      <c r="D3244">
        <v>183</v>
      </c>
      <c r="K3244" t="s">
        <v>8219</v>
      </c>
      <c r="L3244">
        <v>165</v>
      </c>
    </row>
    <row r="3245" spans="1:12" x14ac:dyDescent="0.3">
      <c r="A3245" t="s">
        <v>8219</v>
      </c>
      <c r="C3245" t="str">
        <f>VLOOKUP(KickStarterData!F3245,$A$1:$D$4115,1,FALSE)</f>
        <v>successful</v>
      </c>
      <c r="D3245">
        <v>71</v>
      </c>
      <c r="K3245" t="s">
        <v>8219</v>
      </c>
      <c r="L3245">
        <v>17</v>
      </c>
    </row>
    <row r="3246" spans="1:12" x14ac:dyDescent="0.3">
      <c r="A3246" t="s">
        <v>8219</v>
      </c>
      <c r="C3246" t="str">
        <f>VLOOKUP(KickStarterData!F3246,$A$1:$D$4115,1,FALSE)</f>
        <v>successful</v>
      </c>
      <c r="D3246">
        <v>69</v>
      </c>
      <c r="K3246" t="s">
        <v>8219</v>
      </c>
      <c r="L3246">
        <v>3</v>
      </c>
    </row>
    <row r="3247" spans="1:12" x14ac:dyDescent="0.3">
      <c r="A3247" t="s">
        <v>8219</v>
      </c>
      <c r="C3247" t="str">
        <f>VLOOKUP(KickStarterData!F3247,$A$1:$D$4115,1,FALSE)</f>
        <v>successful</v>
      </c>
      <c r="D3247">
        <v>270</v>
      </c>
      <c r="K3247" t="s">
        <v>8219</v>
      </c>
      <c r="L3247">
        <v>17</v>
      </c>
    </row>
    <row r="3248" spans="1:12" x14ac:dyDescent="0.3">
      <c r="A3248" t="s">
        <v>8219</v>
      </c>
      <c r="C3248" t="str">
        <f>VLOOKUP(KickStarterData!F3248,$A$1:$D$4115,1,FALSE)</f>
        <v>successful</v>
      </c>
      <c r="D3248">
        <v>193</v>
      </c>
      <c r="K3248" t="s">
        <v>8219</v>
      </c>
      <c r="L3248">
        <v>91</v>
      </c>
    </row>
    <row r="3249" spans="1:12" x14ac:dyDescent="0.3">
      <c r="A3249" t="s">
        <v>8219</v>
      </c>
      <c r="C3249" t="str">
        <f>VLOOKUP(KickStarterData!F3249,$A$1:$D$4115,1,FALSE)</f>
        <v>successful</v>
      </c>
      <c r="D3249">
        <v>57</v>
      </c>
      <c r="K3249" t="s">
        <v>8219</v>
      </c>
      <c r="L3249">
        <v>67</v>
      </c>
    </row>
    <row r="3250" spans="1:12" x14ac:dyDescent="0.3">
      <c r="A3250" t="s">
        <v>8219</v>
      </c>
      <c r="C3250" t="str">
        <f>VLOOKUP(KickStarterData!F3250,$A$1:$D$4115,1,FALSE)</f>
        <v>successful</v>
      </c>
      <c r="D3250">
        <v>200</v>
      </c>
      <c r="K3250" t="s">
        <v>8219</v>
      </c>
      <c r="L3250">
        <v>18</v>
      </c>
    </row>
    <row r="3251" spans="1:12" x14ac:dyDescent="0.3">
      <c r="A3251" t="s">
        <v>8219</v>
      </c>
      <c r="C3251" t="str">
        <f>VLOOKUP(KickStarterData!F3251,$A$1:$D$4115,1,FALSE)</f>
        <v>successful</v>
      </c>
      <c r="D3251">
        <v>88</v>
      </c>
      <c r="K3251" t="s">
        <v>8219</v>
      </c>
      <c r="L3251">
        <v>21</v>
      </c>
    </row>
    <row r="3252" spans="1:12" x14ac:dyDescent="0.3">
      <c r="A3252" t="s">
        <v>8219</v>
      </c>
      <c r="C3252" t="str">
        <f>VLOOKUP(KickStarterData!F3252,$A$1:$D$4115,1,FALSE)</f>
        <v>successful</v>
      </c>
      <c r="D3252">
        <v>213</v>
      </c>
      <c r="K3252" t="s">
        <v>8219</v>
      </c>
      <c r="L3252">
        <v>40</v>
      </c>
    </row>
    <row r="3253" spans="1:12" x14ac:dyDescent="0.3">
      <c r="A3253" t="s">
        <v>8219</v>
      </c>
      <c r="C3253" t="str">
        <f>VLOOKUP(KickStarterData!F3253,$A$1:$D$4115,1,FALSE)</f>
        <v>successful</v>
      </c>
      <c r="D3253">
        <v>20</v>
      </c>
      <c r="K3253" t="s">
        <v>8219</v>
      </c>
      <c r="L3253">
        <v>78</v>
      </c>
    </row>
    <row r="3254" spans="1:12" x14ac:dyDescent="0.3">
      <c r="A3254" t="s">
        <v>8219</v>
      </c>
      <c r="C3254" t="str">
        <f>VLOOKUP(KickStarterData!F3254,$A$1:$D$4115,1,FALSE)</f>
        <v>successful</v>
      </c>
      <c r="D3254">
        <v>50</v>
      </c>
      <c r="K3254" t="s">
        <v>8219</v>
      </c>
      <c r="L3254">
        <v>26</v>
      </c>
    </row>
    <row r="3255" spans="1:12" x14ac:dyDescent="0.3">
      <c r="A3255" t="s">
        <v>8219</v>
      </c>
      <c r="C3255" t="str">
        <f>VLOOKUP(KickStarterData!F3255,$A$1:$D$4115,1,FALSE)</f>
        <v>successful</v>
      </c>
      <c r="D3255">
        <v>115</v>
      </c>
      <c r="K3255" t="s">
        <v>8219</v>
      </c>
      <c r="L3255">
        <v>14</v>
      </c>
    </row>
    <row r="3256" spans="1:12" x14ac:dyDescent="0.3">
      <c r="A3256" t="s">
        <v>8219</v>
      </c>
      <c r="C3256" t="str">
        <f>VLOOKUP(KickStarterData!F3256,$A$1:$D$4115,1,FALSE)</f>
        <v>successful</v>
      </c>
      <c r="D3256">
        <v>186</v>
      </c>
      <c r="K3256" t="s">
        <v>8219</v>
      </c>
      <c r="L3256">
        <v>44</v>
      </c>
    </row>
    <row r="3257" spans="1:12" x14ac:dyDescent="0.3">
      <c r="A3257" t="s">
        <v>8219</v>
      </c>
      <c r="C3257" t="str">
        <f>VLOOKUP(KickStarterData!F3257,$A$1:$D$4115,1,FALSE)</f>
        <v>successful</v>
      </c>
      <c r="D3257">
        <v>18</v>
      </c>
      <c r="K3257" t="s">
        <v>8219</v>
      </c>
      <c r="L3257">
        <v>9</v>
      </c>
    </row>
    <row r="3258" spans="1:12" x14ac:dyDescent="0.3">
      <c r="A3258" t="s">
        <v>8219</v>
      </c>
      <c r="C3258" t="str">
        <f>VLOOKUP(KickStarterData!F3258,$A$1:$D$4115,1,FALSE)</f>
        <v>successful</v>
      </c>
      <c r="D3258">
        <v>176</v>
      </c>
      <c r="K3258" t="s">
        <v>8219</v>
      </c>
      <c r="L3258">
        <v>30</v>
      </c>
    </row>
    <row r="3259" spans="1:12" x14ac:dyDescent="0.3">
      <c r="A3259" t="s">
        <v>8219</v>
      </c>
      <c r="C3259" t="str">
        <f>VLOOKUP(KickStarterData!F3259,$A$1:$D$4115,1,FALSE)</f>
        <v>successful</v>
      </c>
      <c r="D3259">
        <v>41</v>
      </c>
      <c r="K3259" t="s">
        <v>8219</v>
      </c>
      <c r="L3259">
        <v>45</v>
      </c>
    </row>
    <row r="3260" spans="1:12" x14ac:dyDescent="0.3">
      <c r="A3260" t="s">
        <v>8219</v>
      </c>
      <c r="C3260" t="str">
        <f>VLOOKUP(KickStarterData!F3260,$A$1:$D$4115,1,FALSE)</f>
        <v>successful</v>
      </c>
      <c r="D3260">
        <v>75</v>
      </c>
      <c r="K3260" t="s">
        <v>8219</v>
      </c>
      <c r="L3260">
        <v>56</v>
      </c>
    </row>
    <row r="3261" spans="1:12" x14ac:dyDescent="0.3">
      <c r="A3261" t="s">
        <v>8219</v>
      </c>
      <c r="C3261" t="str">
        <f>VLOOKUP(KickStarterData!F3261,$A$1:$D$4115,1,FALSE)</f>
        <v>successful</v>
      </c>
      <c r="D3261">
        <v>97</v>
      </c>
      <c r="K3261" t="s">
        <v>8219</v>
      </c>
      <c r="L3261">
        <v>46</v>
      </c>
    </row>
    <row r="3262" spans="1:12" x14ac:dyDescent="0.3">
      <c r="A3262" t="s">
        <v>8219</v>
      </c>
      <c r="C3262" t="str">
        <f>VLOOKUP(KickStarterData!F3262,$A$1:$D$4115,1,FALSE)</f>
        <v>successful</v>
      </c>
      <c r="D3262">
        <v>73</v>
      </c>
      <c r="K3262" t="s">
        <v>8219</v>
      </c>
      <c r="L3262">
        <v>34</v>
      </c>
    </row>
    <row r="3263" spans="1:12" x14ac:dyDescent="0.3">
      <c r="A3263" t="s">
        <v>8219</v>
      </c>
      <c r="C3263" t="str">
        <f>VLOOKUP(KickStarterData!F3263,$A$1:$D$4115,1,FALSE)</f>
        <v>successful</v>
      </c>
      <c r="D3263">
        <v>49</v>
      </c>
      <c r="K3263" t="s">
        <v>8219</v>
      </c>
      <c r="L3263">
        <v>98</v>
      </c>
    </row>
    <row r="3264" spans="1:12" x14ac:dyDescent="0.3">
      <c r="A3264" t="s">
        <v>8219</v>
      </c>
      <c r="C3264" t="str">
        <f>VLOOKUP(KickStarterData!F3264,$A$1:$D$4115,1,FALSE)</f>
        <v>successful</v>
      </c>
      <c r="D3264">
        <v>134</v>
      </c>
      <c r="K3264" t="s">
        <v>8219</v>
      </c>
      <c r="L3264">
        <v>46</v>
      </c>
    </row>
    <row r="3265" spans="1:12" x14ac:dyDescent="0.3">
      <c r="A3265" t="s">
        <v>8219</v>
      </c>
      <c r="C3265" t="str">
        <f>VLOOKUP(KickStarterData!F3265,$A$1:$D$4115,1,FALSE)</f>
        <v>successful</v>
      </c>
      <c r="D3265">
        <v>68</v>
      </c>
      <c r="K3265" t="s">
        <v>8219</v>
      </c>
      <c r="L3265">
        <v>10</v>
      </c>
    </row>
    <row r="3266" spans="1:12" x14ac:dyDescent="0.3">
      <c r="A3266" t="s">
        <v>8219</v>
      </c>
      <c r="C3266" t="str">
        <f>VLOOKUP(KickStarterData!F3266,$A$1:$D$4115,1,FALSE)</f>
        <v>successful</v>
      </c>
      <c r="D3266">
        <v>49</v>
      </c>
      <c r="K3266" t="s">
        <v>8219</v>
      </c>
      <c r="L3266">
        <v>76</v>
      </c>
    </row>
    <row r="3267" spans="1:12" x14ac:dyDescent="0.3">
      <c r="A3267" t="s">
        <v>8219</v>
      </c>
      <c r="C3267" t="str">
        <f>VLOOKUP(KickStarterData!F3267,$A$1:$D$4115,1,FALSE)</f>
        <v>successful</v>
      </c>
      <c r="D3267">
        <v>63</v>
      </c>
      <c r="K3267" t="s">
        <v>8219</v>
      </c>
      <c r="L3267">
        <v>104</v>
      </c>
    </row>
    <row r="3268" spans="1:12" x14ac:dyDescent="0.3">
      <c r="A3268" t="s">
        <v>8219</v>
      </c>
      <c r="C3268" t="str">
        <f>VLOOKUP(KickStarterData!F3268,$A$1:$D$4115,1,FALSE)</f>
        <v>successful</v>
      </c>
      <c r="D3268">
        <v>163</v>
      </c>
      <c r="K3268" t="s">
        <v>8219</v>
      </c>
      <c r="L3268">
        <v>87</v>
      </c>
    </row>
    <row r="3269" spans="1:12" x14ac:dyDescent="0.3">
      <c r="A3269" t="s">
        <v>8219</v>
      </c>
      <c r="C3269" t="str">
        <f>VLOOKUP(KickStarterData!F3269,$A$1:$D$4115,1,FALSE)</f>
        <v>successful</v>
      </c>
      <c r="D3269">
        <v>288</v>
      </c>
      <c r="K3269" t="s">
        <v>8219</v>
      </c>
      <c r="L3269">
        <v>29</v>
      </c>
    </row>
    <row r="3270" spans="1:12" x14ac:dyDescent="0.3">
      <c r="A3270" t="s">
        <v>8219</v>
      </c>
      <c r="C3270" t="str">
        <f>VLOOKUP(KickStarterData!F3270,$A$1:$D$4115,1,FALSE)</f>
        <v>successful</v>
      </c>
      <c r="D3270">
        <v>42</v>
      </c>
      <c r="K3270" t="s">
        <v>8219</v>
      </c>
      <c r="L3270">
        <v>51</v>
      </c>
    </row>
    <row r="3271" spans="1:12" x14ac:dyDescent="0.3">
      <c r="A3271" t="s">
        <v>8219</v>
      </c>
      <c r="C3271" t="str">
        <f>VLOOKUP(KickStarterData!F3271,$A$1:$D$4115,1,FALSE)</f>
        <v>successful</v>
      </c>
      <c r="D3271">
        <v>70</v>
      </c>
      <c r="K3271" t="s">
        <v>8219</v>
      </c>
      <c r="L3271">
        <v>12</v>
      </c>
    </row>
    <row r="3272" spans="1:12" x14ac:dyDescent="0.3">
      <c r="A3272" t="s">
        <v>8219</v>
      </c>
      <c r="C3272" t="str">
        <f>VLOOKUP(KickStarterData!F3272,$A$1:$D$4115,1,FALSE)</f>
        <v>successful</v>
      </c>
      <c r="D3272">
        <v>30</v>
      </c>
      <c r="K3272" t="s">
        <v>8219</v>
      </c>
      <c r="L3272">
        <v>72</v>
      </c>
    </row>
    <row r="3273" spans="1:12" x14ac:dyDescent="0.3">
      <c r="A3273" t="s">
        <v>8219</v>
      </c>
      <c r="C3273" t="str">
        <f>VLOOKUP(KickStarterData!F3273,$A$1:$D$4115,1,FALSE)</f>
        <v>successful</v>
      </c>
      <c r="D3273">
        <v>51</v>
      </c>
      <c r="K3273" t="s">
        <v>8219</v>
      </c>
      <c r="L3273">
        <v>21</v>
      </c>
    </row>
    <row r="3274" spans="1:12" x14ac:dyDescent="0.3">
      <c r="A3274" t="s">
        <v>8219</v>
      </c>
      <c r="C3274" t="str">
        <f>VLOOKUP(KickStarterData!F3274,$A$1:$D$4115,1,FALSE)</f>
        <v>successful</v>
      </c>
      <c r="D3274">
        <v>145</v>
      </c>
      <c r="K3274" t="s">
        <v>8219</v>
      </c>
      <c r="L3274">
        <v>42</v>
      </c>
    </row>
    <row r="3275" spans="1:12" x14ac:dyDescent="0.3">
      <c r="A3275" t="s">
        <v>8219</v>
      </c>
      <c r="C3275" t="str">
        <f>VLOOKUP(KickStarterData!F3275,$A$1:$D$4115,1,FALSE)</f>
        <v>successful</v>
      </c>
      <c r="D3275">
        <v>21</v>
      </c>
      <c r="K3275" t="s">
        <v>8219</v>
      </c>
      <c r="L3275">
        <v>71</v>
      </c>
    </row>
    <row r="3276" spans="1:12" x14ac:dyDescent="0.3">
      <c r="A3276" t="s">
        <v>8219</v>
      </c>
      <c r="C3276" t="str">
        <f>VLOOKUP(KickStarterData!F3276,$A$1:$D$4115,1,FALSE)</f>
        <v>successful</v>
      </c>
      <c r="D3276">
        <v>286</v>
      </c>
      <c r="K3276" t="s">
        <v>8219</v>
      </c>
      <c r="L3276">
        <v>168</v>
      </c>
    </row>
    <row r="3277" spans="1:12" x14ac:dyDescent="0.3">
      <c r="A3277" t="s">
        <v>8219</v>
      </c>
      <c r="C3277" t="str">
        <f>VLOOKUP(KickStarterData!F3277,$A$1:$D$4115,1,FALSE)</f>
        <v>successful</v>
      </c>
      <c r="D3277">
        <v>12</v>
      </c>
      <c r="K3277" t="s">
        <v>8219</v>
      </c>
      <c r="L3277">
        <v>19</v>
      </c>
    </row>
    <row r="3278" spans="1:12" x14ac:dyDescent="0.3">
      <c r="A3278" t="s">
        <v>8219</v>
      </c>
      <c r="C3278" t="str">
        <f>VLOOKUP(KickStarterData!F3278,$A$1:$D$4115,1,FALSE)</f>
        <v>successful</v>
      </c>
      <c r="D3278">
        <v>100</v>
      </c>
      <c r="K3278" t="s">
        <v>8219</v>
      </c>
      <c r="L3278">
        <v>37</v>
      </c>
    </row>
    <row r="3279" spans="1:12" x14ac:dyDescent="0.3">
      <c r="A3279" t="s">
        <v>8219</v>
      </c>
      <c r="C3279" t="str">
        <f>VLOOKUP(KickStarterData!F3279,$A$1:$D$4115,1,FALSE)</f>
        <v>successful</v>
      </c>
      <c r="D3279">
        <v>100</v>
      </c>
      <c r="K3279" t="s">
        <v>8219</v>
      </c>
      <c r="L3279">
        <v>36</v>
      </c>
    </row>
    <row r="3280" spans="1:12" x14ac:dyDescent="0.3">
      <c r="A3280" t="s">
        <v>8219</v>
      </c>
      <c r="C3280" t="str">
        <f>VLOOKUP(KickStarterData!F3280,$A$1:$D$4115,1,FALSE)</f>
        <v>successful</v>
      </c>
      <c r="D3280">
        <v>34</v>
      </c>
      <c r="K3280" t="s">
        <v>8219</v>
      </c>
      <c r="L3280">
        <v>14</v>
      </c>
    </row>
    <row r="3281" spans="1:12" x14ac:dyDescent="0.3">
      <c r="A3281" t="s">
        <v>8219</v>
      </c>
      <c r="C3281" t="str">
        <f>VLOOKUP(KickStarterData!F3281,$A$1:$D$4115,1,FALSE)</f>
        <v>successful</v>
      </c>
      <c r="D3281">
        <v>63</v>
      </c>
      <c r="K3281" t="s">
        <v>8219</v>
      </c>
      <c r="L3281">
        <v>18</v>
      </c>
    </row>
    <row r="3282" spans="1:12" x14ac:dyDescent="0.3">
      <c r="A3282" t="s">
        <v>8219</v>
      </c>
      <c r="C3282" t="str">
        <f>VLOOKUP(KickStarterData!F3282,$A$1:$D$4115,1,FALSE)</f>
        <v>successful</v>
      </c>
      <c r="D3282">
        <v>30</v>
      </c>
      <c r="K3282" t="s">
        <v>8219</v>
      </c>
      <c r="L3282">
        <v>82</v>
      </c>
    </row>
    <row r="3283" spans="1:12" x14ac:dyDescent="0.3">
      <c r="A3283" t="s">
        <v>8219</v>
      </c>
      <c r="C3283" t="str">
        <f>VLOOKUP(KickStarterData!F3283,$A$1:$D$4115,1,FALSE)</f>
        <v>successful</v>
      </c>
      <c r="D3283">
        <v>47</v>
      </c>
      <c r="K3283" t="s">
        <v>8219</v>
      </c>
      <c r="L3283">
        <v>43</v>
      </c>
    </row>
    <row r="3284" spans="1:12" x14ac:dyDescent="0.3">
      <c r="A3284" t="s">
        <v>8219</v>
      </c>
      <c r="C3284" t="str">
        <f>VLOOKUP(KickStarterData!F3284,$A$1:$D$4115,1,FALSE)</f>
        <v>successful</v>
      </c>
      <c r="D3284">
        <v>237</v>
      </c>
      <c r="K3284" t="s">
        <v>8219</v>
      </c>
      <c r="L3284">
        <v>8</v>
      </c>
    </row>
    <row r="3285" spans="1:12" x14ac:dyDescent="0.3">
      <c r="A3285" t="s">
        <v>8219</v>
      </c>
      <c r="C3285" t="str">
        <f>VLOOKUP(KickStarterData!F3285,$A$1:$D$4115,1,FALSE)</f>
        <v>successful</v>
      </c>
      <c r="D3285">
        <v>47</v>
      </c>
      <c r="K3285" t="s">
        <v>8219</v>
      </c>
      <c r="L3285">
        <v>45</v>
      </c>
    </row>
    <row r="3286" spans="1:12" x14ac:dyDescent="0.3">
      <c r="A3286" t="s">
        <v>8219</v>
      </c>
      <c r="C3286" t="str">
        <f>VLOOKUP(KickStarterData!F3286,$A$1:$D$4115,1,FALSE)</f>
        <v>successful</v>
      </c>
      <c r="D3286">
        <v>15</v>
      </c>
      <c r="K3286" t="s">
        <v>8219</v>
      </c>
      <c r="L3286">
        <v>20</v>
      </c>
    </row>
    <row r="3287" spans="1:12" x14ac:dyDescent="0.3">
      <c r="A3287" t="s">
        <v>8219</v>
      </c>
      <c r="C3287" t="str">
        <f>VLOOKUP(KickStarterData!F3287,$A$1:$D$4115,1,FALSE)</f>
        <v>successful</v>
      </c>
      <c r="D3287">
        <v>81</v>
      </c>
      <c r="K3287" t="s">
        <v>8219</v>
      </c>
      <c r="L3287">
        <v>31</v>
      </c>
    </row>
    <row r="3288" spans="1:12" x14ac:dyDescent="0.3">
      <c r="A3288" t="s">
        <v>8219</v>
      </c>
      <c r="C3288" t="str">
        <f>VLOOKUP(KickStarterData!F3288,$A$1:$D$4115,1,FALSE)</f>
        <v>successful</v>
      </c>
      <c r="D3288">
        <v>122</v>
      </c>
      <c r="K3288" t="s">
        <v>8219</v>
      </c>
      <c r="L3288">
        <v>25</v>
      </c>
    </row>
    <row r="3289" spans="1:12" x14ac:dyDescent="0.3">
      <c r="A3289" t="s">
        <v>8219</v>
      </c>
      <c r="C3289" t="str">
        <f>VLOOKUP(KickStarterData!F3289,$A$1:$D$4115,1,FALSE)</f>
        <v>successful</v>
      </c>
      <c r="D3289">
        <v>34</v>
      </c>
      <c r="K3289" t="s">
        <v>8219</v>
      </c>
      <c r="L3289">
        <v>14</v>
      </c>
    </row>
    <row r="3290" spans="1:12" x14ac:dyDescent="0.3">
      <c r="A3290" t="s">
        <v>8219</v>
      </c>
      <c r="C3290" t="str">
        <f>VLOOKUP(KickStarterData!F3290,$A$1:$D$4115,1,FALSE)</f>
        <v>successful</v>
      </c>
      <c r="D3290">
        <v>207</v>
      </c>
      <c r="K3290" t="s">
        <v>8219</v>
      </c>
      <c r="L3290">
        <v>45</v>
      </c>
    </row>
    <row r="3291" spans="1:12" x14ac:dyDescent="0.3">
      <c r="A3291" t="s">
        <v>8219</v>
      </c>
      <c r="C3291" t="str">
        <f>VLOOKUP(KickStarterData!F3291,$A$1:$D$4115,1,FALSE)</f>
        <v>successful</v>
      </c>
      <c r="D3291">
        <v>25</v>
      </c>
      <c r="K3291" t="s">
        <v>8219</v>
      </c>
      <c r="L3291">
        <v>20</v>
      </c>
    </row>
    <row r="3292" spans="1:12" x14ac:dyDescent="0.3">
      <c r="A3292" t="s">
        <v>8219</v>
      </c>
      <c r="C3292" t="str">
        <f>VLOOKUP(KickStarterData!F3292,$A$1:$D$4115,1,FALSE)</f>
        <v>successful</v>
      </c>
      <c r="D3292">
        <v>72</v>
      </c>
      <c r="K3292" t="s">
        <v>8219</v>
      </c>
      <c r="L3292">
        <v>39</v>
      </c>
    </row>
    <row r="3293" spans="1:12" x14ac:dyDescent="0.3">
      <c r="A3293" t="s">
        <v>8219</v>
      </c>
      <c r="C3293" t="str">
        <f>VLOOKUP(KickStarterData!F3293,$A$1:$D$4115,1,FALSE)</f>
        <v>successful</v>
      </c>
      <c r="D3293">
        <v>14</v>
      </c>
      <c r="K3293" t="s">
        <v>8219</v>
      </c>
      <c r="L3293">
        <v>16</v>
      </c>
    </row>
    <row r="3294" spans="1:12" x14ac:dyDescent="0.3">
      <c r="A3294" t="s">
        <v>8219</v>
      </c>
      <c r="C3294" t="str">
        <f>VLOOKUP(KickStarterData!F3294,$A$1:$D$4115,1,FALSE)</f>
        <v>successful</v>
      </c>
      <c r="D3294">
        <v>15</v>
      </c>
      <c r="K3294" t="s">
        <v>8219</v>
      </c>
      <c r="L3294">
        <v>37</v>
      </c>
    </row>
    <row r="3295" spans="1:12" x14ac:dyDescent="0.3">
      <c r="A3295" t="s">
        <v>8219</v>
      </c>
      <c r="C3295" t="str">
        <f>VLOOKUP(KickStarterData!F3295,$A$1:$D$4115,1,FALSE)</f>
        <v>successful</v>
      </c>
      <c r="D3295">
        <v>91</v>
      </c>
      <c r="K3295" t="s">
        <v>8219</v>
      </c>
      <c r="L3295">
        <v>14</v>
      </c>
    </row>
    <row r="3296" spans="1:12" x14ac:dyDescent="0.3">
      <c r="A3296" t="s">
        <v>8219</v>
      </c>
      <c r="C3296" t="str">
        <f>VLOOKUP(KickStarterData!F3296,$A$1:$D$4115,1,FALSE)</f>
        <v>successful</v>
      </c>
      <c r="D3296">
        <v>24</v>
      </c>
      <c r="K3296" t="s">
        <v>8219</v>
      </c>
      <c r="L3296">
        <v>21</v>
      </c>
    </row>
    <row r="3297" spans="1:12" x14ac:dyDescent="0.3">
      <c r="A3297" t="s">
        <v>8219</v>
      </c>
      <c r="C3297" t="str">
        <f>VLOOKUP(KickStarterData!F3297,$A$1:$D$4115,1,FALSE)</f>
        <v>successful</v>
      </c>
      <c r="D3297">
        <v>27</v>
      </c>
      <c r="K3297" t="s">
        <v>8219</v>
      </c>
      <c r="L3297">
        <v>69</v>
      </c>
    </row>
    <row r="3298" spans="1:12" x14ac:dyDescent="0.3">
      <c r="A3298" t="s">
        <v>8219</v>
      </c>
      <c r="C3298" t="str">
        <f>VLOOKUP(KickStarterData!F3298,$A$1:$D$4115,1,FALSE)</f>
        <v>successful</v>
      </c>
      <c r="D3298">
        <v>47</v>
      </c>
      <c r="K3298" t="s">
        <v>8219</v>
      </c>
      <c r="L3298">
        <v>16</v>
      </c>
    </row>
    <row r="3299" spans="1:12" x14ac:dyDescent="0.3">
      <c r="A3299" t="s">
        <v>8219</v>
      </c>
      <c r="C3299" t="str">
        <f>VLOOKUP(KickStarterData!F3299,$A$1:$D$4115,1,FALSE)</f>
        <v>successful</v>
      </c>
      <c r="D3299">
        <v>44</v>
      </c>
      <c r="K3299" t="s">
        <v>8219</v>
      </c>
      <c r="L3299">
        <v>55</v>
      </c>
    </row>
    <row r="3300" spans="1:12" x14ac:dyDescent="0.3">
      <c r="A3300" t="s">
        <v>8219</v>
      </c>
      <c r="C3300" t="str">
        <f>VLOOKUP(KickStarterData!F3300,$A$1:$D$4115,1,FALSE)</f>
        <v>successful</v>
      </c>
      <c r="D3300">
        <v>72</v>
      </c>
      <c r="K3300" t="s">
        <v>8219</v>
      </c>
      <c r="L3300">
        <v>27</v>
      </c>
    </row>
    <row r="3301" spans="1:12" x14ac:dyDescent="0.3">
      <c r="A3301" t="s">
        <v>8219</v>
      </c>
      <c r="C3301" t="str">
        <f>VLOOKUP(KickStarterData!F3301,$A$1:$D$4115,1,FALSE)</f>
        <v>successful</v>
      </c>
      <c r="D3301">
        <v>63</v>
      </c>
      <c r="K3301" t="s">
        <v>8219</v>
      </c>
      <c r="L3301">
        <v>36</v>
      </c>
    </row>
    <row r="3302" spans="1:12" x14ac:dyDescent="0.3">
      <c r="A3302" t="s">
        <v>8219</v>
      </c>
      <c r="C3302" t="str">
        <f>VLOOKUP(KickStarterData!F3302,$A$1:$D$4115,1,FALSE)</f>
        <v>successful</v>
      </c>
      <c r="D3302">
        <v>88</v>
      </c>
      <c r="K3302" t="s">
        <v>8219</v>
      </c>
      <c r="L3302">
        <v>19</v>
      </c>
    </row>
    <row r="3303" spans="1:12" x14ac:dyDescent="0.3">
      <c r="A3303" t="s">
        <v>8219</v>
      </c>
      <c r="C3303" t="str">
        <f>VLOOKUP(KickStarterData!F3303,$A$1:$D$4115,1,FALSE)</f>
        <v>successful</v>
      </c>
      <c r="D3303">
        <v>70</v>
      </c>
      <c r="K3303" t="s">
        <v>8219</v>
      </c>
      <c r="L3303">
        <v>12</v>
      </c>
    </row>
    <row r="3304" spans="1:12" x14ac:dyDescent="0.3">
      <c r="A3304" t="s">
        <v>8219</v>
      </c>
      <c r="C3304" t="str">
        <f>VLOOKUP(KickStarterData!F3304,$A$1:$D$4115,1,FALSE)</f>
        <v>successful</v>
      </c>
      <c r="D3304">
        <v>50</v>
      </c>
      <c r="K3304" t="s">
        <v>8219</v>
      </c>
      <c r="L3304">
        <v>17</v>
      </c>
    </row>
    <row r="3305" spans="1:12" x14ac:dyDescent="0.3">
      <c r="A3305" t="s">
        <v>8219</v>
      </c>
      <c r="C3305" t="str">
        <f>VLOOKUP(KickStarterData!F3305,$A$1:$D$4115,1,FALSE)</f>
        <v>successful</v>
      </c>
      <c r="D3305">
        <v>35</v>
      </c>
      <c r="K3305" t="s">
        <v>8219</v>
      </c>
      <c r="L3305">
        <v>114</v>
      </c>
    </row>
    <row r="3306" spans="1:12" x14ac:dyDescent="0.3">
      <c r="A3306" t="s">
        <v>8219</v>
      </c>
      <c r="C3306" t="str">
        <f>VLOOKUP(KickStarterData!F3306,$A$1:$D$4115,1,FALSE)</f>
        <v>successful</v>
      </c>
      <c r="D3306">
        <v>175</v>
      </c>
      <c r="K3306" t="s">
        <v>8219</v>
      </c>
      <c r="L3306">
        <v>93</v>
      </c>
    </row>
    <row r="3307" spans="1:12" x14ac:dyDescent="0.3">
      <c r="A3307" t="s">
        <v>8219</v>
      </c>
      <c r="C3307" t="str">
        <f>VLOOKUP(KickStarterData!F3307,$A$1:$D$4115,1,FALSE)</f>
        <v>successful</v>
      </c>
      <c r="D3307">
        <v>20</v>
      </c>
      <c r="K3307" t="s">
        <v>8219</v>
      </c>
      <c r="L3307">
        <v>36</v>
      </c>
    </row>
    <row r="3308" spans="1:12" x14ac:dyDescent="0.3">
      <c r="A3308" t="s">
        <v>8219</v>
      </c>
      <c r="C3308" t="str">
        <f>VLOOKUP(KickStarterData!F3308,$A$1:$D$4115,1,FALSE)</f>
        <v>successful</v>
      </c>
      <c r="D3308">
        <v>54</v>
      </c>
      <c r="K3308" t="s">
        <v>8219</v>
      </c>
      <c r="L3308">
        <v>61</v>
      </c>
    </row>
    <row r="3309" spans="1:12" x14ac:dyDescent="0.3">
      <c r="A3309" t="s">
        <v>8219</v>
      </c>
      <c r="C3309" t="str">
        <f>VLOOKUP(KickStarterData!F3309,$A$1:$D$4115,1,FALSE)</f>
        <v>successful</v>
      </c>
      <c r="D3309">
        <v>20</v>
      </c>
      <c r="K3309" t="s">
        <v>8219</v>
      </c>
      <c r="L3309">
        <v>47</v>
      </c>
    </row>
    <row r="3310" spans="1:12" x14ac:dyDescent="0.3">
      <c r="A3310" t="s">
        <v>8219</v>
      </c>
      <c r="C3310" t="str">
        <f>VLOOKUP(KickStarterData!F3310,$A$1:$D$4115,1,FALSE)</f>
        <v>successful</v>
      </c>
      <c r="D3310">
        <v>57</v>
      </c>
      <c r="K3310" t="s">
        <v>8219</v>
      </c>
      <c r="L3310">
        <v>17</v>
      </c>
    </row>
    <row r="3311" spans="1:12" x14ac:dyDescent="0.3">
      <c r="A3311" t="s">
        <v>8219</v>
      </c>
      <c r="C3311" t="str">
        <f>VLOOKUP(KickStarterData!F3311,$A$1:$D$4115,1,FALSE)</f>
        <v>successful</v>
      </c>
      <c r="D3311">
        <v>31</v>
      </c>
      <c r="K3311" t="s">
        <v>8219</v>
      </c>
      <c r="L3311">
        <v>63</v>
      </c>
    </row>
    <row r="3312" spans="1:12" x14ac:dyDescent="0.3">
      <c r="A3312" t="s">
        <v>8219</v>
      </c>
      <c r="C3312" t="str">
        <f>VLOOKUP(KickStarterData!F3312,$A$1:$D$4115,1,FALSE)</f>
        <v>successful</v>
      </c>
      <c r="D3312">
        <v>31</v>
      </c>
      <c r="K3312" t="s">
        <v>8219</v>
      </c>
      <c r="L3312">
        <v>9</v>
      </c>
    </row>
    <row r="3313" spans="1:12" x14ac:dyDescent="0.3">
      <c r="A3313" t="s">
        <v>8219</v>
      </c>
      <c r="C3313" t="str">
        <f>VLOOKUP(KickStarterData!F3313,$A$1:$D$4115,1,FALSE)</f>
        <v>successful</v>
      </c>
      <c r="D3313">
        <v>45</v>
      </c>
      <c r="K3313" t="s">
        <v>8219</v>
      </c>
      <c r="L3313">
        <v>30</v>
      </c>
    </row>
    <row r="3314" spans="1:12" x14ac:dyDescent="0.3">
      <c r="A3314" t="s">
        <v>8219</v>
      </c>
      <c r="C3314" t="str">
        <f>VLOOKUP(KickStarterData!F3314,$A$1:$D$4115,1,FALSE)</f>
        <v>successful</v>
      </c>
      <c r="D3314">
        <v>41</v>
      </c>
      <c r="K3314" t="s">
        <v>8219</v>
      </c>
      <c r="L3314">
        <v>23</v>
      </c>
    </row>
    <row r="3315" spans="1:12" x14ac:dyDescent="0.3">
      <c r="A3315" t="s">
        <v>8219</v>
      </c>
      <c r="C3315" t="str">
        <f>VLOOKUP(KickStarterData!F3315,$A$1:$D$4115,1,FALSE)</f>
        <v>successful</v>
      </c>
      <c r="D3315">
        <v>29</v>
      </c>
      <c r="K3315" t="s">
        <v>8219</v>
      </c>
      <c r="L3315">
        <v>33</v>
      </c>
    </row>
    <row r="3316" spans="1:12" x14ac:dyDescent="0.3">
      <c r="A3316" t="s">
        <v>8219</v>
      </c>
      <c r="C3316" t="str">
        <f>VLOOKUP(KickStarterData!F3316,$A$1:$D$4115,1,FALSE)</f>
        <v>successful</v>
      </c>
      <c r="D3316">
        <v>58</v>
      </c>
      <c r="K3316" t="s">
        <v>8219</v>
      </c>
      <c r="L3316">
        <v>39</v>
      </c>
    </row>
    <row r="3317" spans="1:12" x14ac:dyDescent="0.3">
      <c r="A3317" t="s">
        <v>8219</v>
      </c>
      <c r="C3317" t="str">
        <f>VLOOKUP(KickStarterData!F3317,$A$1:$D$4115,1,FALSE)</f>
        <v>successful</v>
      </c>
      <c r="D3317">
        <v>89</v>
      </c>
      <c r="K3317" t="s">
        <v>8219</v>
      </c>
      <c r="L3317">
        <v>17</v>
      </c>
    </row>
    <row r="3318" spans="1:12" x14ac:dyDescent="0.3">
      <c r="A3318" t="s">
        <v>8219</v>
      </c>
      <c r="C3318" t="str">
        <f>VLOOKUP(KickStarterData!F3318,$A$1:$D$4115,1,FALSE)</f>
        <v>successful</v>
      </c>
      <c r="D3318">
        <v>125</v>
      </c>
      <c r="K3318" t="s">
        <v>8219</v>
      </c>
      <c r="L3318">
        <v>6</v>
      </c>
    </row>
    <row r="3319" spans="1:12" x14ac:dyDescent="0.3">
      <c r="A3319" t="s">
        <v>8219</v>
      </c>
      <c r="C3319" t="str">
        <f>VLOOKUP(KickStarterData!F3319,$A$1:$D$4115,1,FALSE)</f>
        <v>successful</v>
      </c>
      <c r="D3319">
        <v>18</v>
      </c>
      <c r="K3319" t="s">
        <v>8219</v>
      </c>
      <c r="L3319">
        <v>39</v>
      </c>
    </row>
    <row r="3320" spans="1:12" x14ac:dyDescent="0.3">
      <c r="A3320" t="s">
        <v>8219</v>
      </c>
      <c r="C3320" t="str">
        <f>VLOOKUP(KickStarterData!F3320,$A$1:$D$4115,1,FALSE)</f>
        <v>successful</v>
      </c>
      <c r="D3320">
        <v>32</v>
      </c>
      <c r="K3320" t="s">
        <v>8219</v>
      </c>
      <c r="L3320">
        <v>57</v>
      </c>
    </row>
    <row r="3321" spans="1:12" x14ac:dyDescent="0.3">
      <c r="A3321" t="s">
        <v>8219</v>
      </c>
      <c r="C3321" t="str">
        <f>VLOOKUP(KickStarterData!F3321,$A$1:$D$4115,1,FALSE)</f>
        <v>successful</v>
      </c>
      <c r="D3321">
        <v>16</v>
      </c>
      <c r="K3321" t="s">
        <v>8219</v>
      </c>
      <c r="L3321">
        <v>56</v>
      </c>
    </row>
    <row r="3322" spans="1:12" x14ac:dyDescent="0.3">
      <c r="A3322" t="s">
        <v>8219</v>
      </c>
      <c r="C3322" t="str">
        <f>VLOOKUP(KickStarterData!F3322,$A$1:$D$4115,1,FALSE)</f>
        <v>successful</v>
      </c>
      <c r="D3322">
        <v>38</v>
      </c>
      <c r="K3322" t="s">
        <v>8219</v>
      </c>
      <c r="L3322">
        <v>13</v>
      </c>
    </row>
    <row r="3323" spans="1:12" x14ac:dyDescent="0.3">
      <c r="A3323" t="s">
        <v>8219</v>
      </c>
      <c r="C3323" t="str">
        <f>VLOOKUP(KickStarterData!F3323,$A$1:$D$4115,1,FALSE)</f>
        <v>successful</v>
      </c>
      <c r="D3323">
        <v>15</v>
      </c>
      <c r="K3323" t="s">
        <v>8219</v>
      </c>
      <c r="L3323">
        <v>95</v>
      </c>
    </row>
    <row r="3324" spans="1:12" x14ac:dyDescent="0.3">
      <c r="A3324" t="s">
        <v>8219</v>
      </c>
      <c r="C3324" t="str">
        <f>VLOOKUP(KickStarterData!F3324,$A$1:$D$4115,1,FALSE)</f>
        <v>successful</v>
      </c>
      <c r="D3324">
        <v>23</v>
      </c>
      <c r="K3324" t="s">
        <v>8219</v>
      </c>
      <c r="L3324">
        <v>80</v>
      </c>
    </row>
    <row r="3325" spans="1:12" x14ac:dyDescent="0.3">
      <c r="A3325" t="s">
        <v>8219</v>
      </c>
      <c r="C3325" t="str">
        <f>VLOOKUP(KickStarterData!F3325,$A$1:$D$4115,1,FALSE)</f>
        <v>successful</v>
      </c>
      <c r="D3325">
        <v>49</v>
      </c>
      <c r="K3325" t="s">
        <v>8219</v>
      </c>
      <c r="L3325">
        <v>133</v>
      </c>
    </row>
    <row r="3326" spans="1:12" x14ac:dyDescent="0.3">
      <c r="A3326" t="s">
        <v>8219</v>
      </c>
      <c r="C3326" t="str">
        <f>VLOOKUP(KickStarterData!F3326,$A$1:$D$4115,1,FALSE)</f>
        <v>successful</v>
      </c>
      <c r="D3326">
        <v>10</v>
      </c>
      <c r="K3326" t="s">
        <v>8219</v>
      </c>
      <c r="L3326">
        <v>44</v>
      </c>
    </row>
    <row r="3327" spans="1:12" x14ac:dyDescent="0.3">
      <c r="A3327" t="s">
        <v>8219</v>
      </c>
      <c r="C3327" t="str">
        <f>VLOOKUP(KickStarterData!F3327,$A$1:$D$4115,1,FALSE)</f>
        <v>successful</v>
      </c>
      <c r="D3327">
        <v>15</v>
      </c>
      <c r="K3327" t="s">
        <v>8219</v>
      </c>
      <c r="L3327">
        <v>30</v>
      </c>
    </row>
    <row r="3328" spans="1:12" x14ac:dyDescent="0.3">
      <c r="A3328" t="s">
        <v>8219</v>
      </c>
      <c r="C3328" t="str">
        <f>VLOOKUP(KickStarterData!F3328,$A$1:$D$4115,1,FALSE)</f>
        <v>successful</v>
      </c>
      <c r="D3328">
        <v>57</v>
      </c>
      <c r="K3328" t="s">
        <v>8219</v>
      </c>
      <c r="L3328">
        <v>56</v>
      </c>
    </row>
    <row r="3329" spans="1:12" x14ac:dyDescent="0.3">
      <c r="A3329" t="s">
        <v>8219</v>
      </c>
      <c r="C3329" t="str">
        <f>VLOOKUP(KickStarterData!F3329,$A$1:$D$4115,1,FALSE)</f>
        <v>successful</v>
      </c>
      <c r="D3329">
        <v>33</v>
      </c>
      <c r="K3329" t="s">
        <v>8219</v>
      </c>
      <c r="L3329">
        <v>66</v>
      </c>
    </row>
    <row r="3330" spans="1:12" x14ac:dyDescent="0.3">
      <c r="A3330" t="s">
        <v>8219</v>
      </c>
      <c r="C3330" t="str">
        <f>VLOOKUP(KickStarterData!F3330,$A$1:$D$4115,1,FALSE)</f>
        <v>successful</v>
      </c>
      <c r="D3330">
        <v>9</v>
      </c>
      <c r="K3330" t="s">
        <v>8219</v>
      </c>
      <c r="L3330">
        <v>29</v>
      </c>
    </row>
    <row r="3331" spans="1:12" x14ac:dyDescent="0.3">
      <c r="A3331" t="s">
        <v>8219</v>
      </c>
      <c r="C3331" t="str">
        <f>VLOOKUP(KickStarterData!F3331,$A$1:$D$4115,1,FALSE)</f>
        <v>successful</v>
      </c>
      <c r="D3331">
        <v>26</v>
      </c>
      <c r="K3331" t="s">
        <v>8219</v>
      </c>
      <c r="L3331">
        <v>72</v>
      </c>
    </row>
    <row r="3332" spans="1:12" x14ac:dyDescent="0.3">
      <c r="A3332" t="s">
        <v>8219</v>
      </c>
      <c r="C3332" t="str">
        <f>VLOOKUP(KickStarterData!F3332,$A$1:$D$4115,1,FALSE)</f>
        <v>successful</v>
      </c>
      <c r="D3332">
        <v>69</v>
      </c>
      <c r="K3332" t="s">
        <v>8219</v>
      </c>
      <c r="L3332">
        <v>27</v>
      </c>
    </row>
    <row r="3333" spans="1:12" x14ac:dyDescent="0.3">
      <c r="A3333" t="s">
        <v>8219</v>
      </c>
      <c r="C3333" t="str">
        <f>VLOOKUP(KickStarterData!F3333,$A$1:$D$4115,1,FALSE)</f>
        <v>successful</v>
      </c>
      <c r="D3333">
        <v>65</v>
      </c>
      <c r="K3333" t="s">
        <v>8219</v>
      </c>
      <c r="L3333">
        <v>10</v>
      </c>
    </row>
    <row r="3334" spans="1:12" x14ac:dyDescent="0.3">
      <c r="A3334" t="s">
        <v>8219</v>
      </c>
      <c r="C3334" t="str">
        <f>VLOOKUP(KickStarterData!F3334,$A$1:$D$4115,1,FALSE)</f>
        <v>successful</v>
      </c>
      <c r="D3334">
        <v>83</v>
      </c>
      <c r="K3334" t="s">
        <v>8219</v>
      </c>
      <c r="L3334">
        <v>35</v>
      </c>
    </row>
    <row r="3335" spans="1:12" x14ac:dyDescent="0.3">
      <c r="A3335" t="s">
        <v>8219</v>
      </c>
      <c r="C3335" t="str">
        <f>VLOOKUP(KickStarterData!F3335,$A$1:$D$4115,1,FALSE)</f>
        <v>successful</v>
      </c>
      <c r="D3335">
        <v>111</v>
      </c>
      <c r="K3335" t="s">
        <v>8219</v>
      </c>
      <c r="L3335">
        <v>29</v>
      </c>
    </row>
    <row r="3336" spans="1:12" x14ac:dyDescent="0.3">
      <c r="A3336" t="s">
        <v>8219</v>
      </c>
      <c r="C3336" t="str">
        <f>VLOOKUP(KickStarterData!F3336,$A$1:$D$4115,1,FALSE)</f>
        <v>successful</v>
      </c>
      <c r="D3336">
        <v>46</v>
      </c>
      <c r="K3336" t="s">
        <v>8219</v>
      </c>
      <c r="L3336">
        <v>13</v>
      </c>
    </row>
    <row r="3337" spans="1:12" x14ac:dyDescent="0.3">
      <c r="A3337" t="s">
        <v>8219</v>
      </c>
      <c r="C3337" t="str">
        <f>VLOOKUP(KickStarterData!F3337,$A$1:$D$4115,1,FALSE)</f>
        <v>successful</v>
      </c>
      <c r="D3337">
        <v>63</v>
      </c>
      <c r="K3337" t="s">
        <v>8219</v>
      </c>
      <c r="L3337">
        <v>72</v>
      </c>
    </row>
    <row r="3338" spans="1:12" x14ac:dyDescent="0.3">
      <c r="A3338" t="s">
        <v>8219</v>
      </c>
      <c r="C3338" t="str">
        <f>VLOOKUP(KickStarterData!F3338,$A$1:$D$4115,1,FALSE)</f>
        <v>successful</v>
      </c>
      <c r="D3338">
        <v>9</v>
      </c>
      <c r="K3338" t="s">
        <v>8219</v>
      </c>
      <c r="L3338">
        <v>78</v>
      </c>
    </row>
    <row r="3339" spans="1:12" x14ac:dyDescent="0.3">
      <c r="A3339" t="s">
        <v>8219</v>
      </c>
      <c r="C3339" t="str">
        <f>VLOOKUP(KickStarterData!F3339,$A$1:$D$4115,1,FALSE)</f>
        <v>successful</v>
      </c>
      <c r="D3339">
        <v>34</v>
      </c>
      <c r="K3339" t="s">
        <v>8219</v>
      </c>
      <c r="L3339">
        <v>49</v>
      </c>
    </row>
    <row r="3340" spans="1:12" x14ac:dyDescent="0.3">
      <c r="A3340" t="s">
        <v>8219</v>
      </c>
      <c r="C3340" t="str">
        <f>VLOOKUP(KickStarterData!F3340,$A$1:$D$4115,1,FALSE)</f>
        <v>successful</v>
      </c>
      <c r="D3340">
        <v>112</v>
      </c>
      <c r="K3340" t="s">
        <v>8219</v>
      </c>
      <c r="L3340">
        <v>42</v>
      </c>
    </row>
    <row r="3341" spans="1:12" x14ac:dyDescent="0.3">
      <c r="A3341" t="s">
        <v>8219</v>
      </c>
      <c r="C3341" t="str">
        <f>VLOOKUP(KickStarterData!F3341,$A$1:$D$4115,1,FALSE)</f>
        <v>successful</v>
      </c>
      <c r="D3341">
        <v>47</v>
      </c>
      <c r="K3341" t="s">
        <v>8219</v>
      </c>
      <c r="L3341">
        <v>35</v>
      </c>
    </row>
    <row r="3342" spans="1:12" x14ac:dyDescent="0.3">
      <c r="A3342" t="s">
        <v>8219</v>
      </c>
      <c r="C3342" t="str">
        <f>VLOOKUP(KickStarterData!F3342,$A$1:$D$4115,1,FALSE)</f>
        <v>successful</v>
      </c>
      <c r="D3342">
        <v>38</v>
      </c>
      <c r="K3342" t="s">
        <v>8219</v>
      </c>
      <c r="L3342">
        <v>42</v>
      </c>
    </row>
    <row r="3343" spans="1:12" x14ac:dyDescent="0.3">
      <c r="A3343" t="s">
        <v>8219</v>
      </c>
      <c r="C3343" t="str">
        <f>VLOOKUP(KickStarterData!F3343,$A$1:$D$4115,1,FALSE)</f>
        <v>successful</v>
      </c>
      <c r="D3343">
        <v>28</v>
      </c>
      <c r="K3343" t="s">
        <v>8219</v>
      </c>
      <c r="L3343">
        <v>42</v>
      </c>
    </row>
    <row r="3344" spans="1:12" x14ac:dyDescent="0.3">
      <c r="A3344" t="s">
        <v>8219</v>
      </c>
      <c r="C3344" t="str">
        <f>VLOOKUP(KickStarterData!F3344,$A$1:$D$4115,1,FALSE)</f>
        <v>successful</v>
      </c>
      <c r="D3344">
        <v>78</v>
      </c>
      <c r="K3344" t="s">
        <v>8219</v>
      </c>
      <c r="L3344">
        <v>31</v>
      </c>
    </row>
    <row r="3345" spans="1:12" x14ac:dyDescent="0.3">
      <c r="A3345" t="s">
        <v>8219</v>
      </c>
      <c r="C3345" t="str">
        <f>VLOOKUP(KickStarterData!F3345,$A$1:$D$4115,1,FALSE)</f>
        <v>successful</v>
      </c>
      <c r="D3345">
        <v>23</v>
      </c>
      <c r="K3345" t="s">
        <v>8219</v>
      </c>
      <c r="L3345">
        <v>38</v>
      </c>
    </row>
    <row r="3346" spans="1:12" x14ac:dyDescent="0.3">
      <c r="A3346" t="s">
        <v>8219</v>
      </c>
      <c r="C3346" t="str">
        <f>VLOOKUP(KickStarterData!F3346,$A$1:$D$4115,1,FALSE)</f>
        <v>successful</v>
      </c>
      <c r="D3346">
        <v>40</v>
      </c>
      <c r="K3346" t="s">
        <v>8219</v>
      </c>
      <c r="L3346">
        <v>8</v>
      </c>
    </row>
    <row r="3347" spans="1:12" x14ac:dyDescent="0.3">
      <c r="A3347" t="s">
        <v>8219</v>
      </c>
      <c r="C3347" t="str">
        <f>VLOOKUP(KickStarterData!F3347,$A$1:$D$4115,1,FALSE)</f>
        <v>successful</v>
      </c>
      <c r="D3347">
        <v>13</v>
      </c>
      <c r="K3347" t="s">
        <v>8219</v>
      </c>
      <c r="L3347">
        <v>39</v>
      </c>
    </row>
    <row r="3348" spans="1:12" x14ac:dyDescent="0.3">
      <c r="A3348" t="s">
        <v>8219</v>
      </c>
      <c r="C3348" t="str">
        <f>VLOOKUP(KickStarterData!F3348,$A$1:$D$4115,1,FALSE)</f>
        <v>successful</v>
      </c>
      <c r="D3348">
        <v>18</v>
      </c>
      <c r="K3348" t="s">
        <v>8219</v>
      </c>
      <c r="L3348">
        <v>29</v>
      </c>
    </row>
    <row r="3349" spans="1:12" x14ac:dyDescent="0.3">
      <c r="A3349" t="s">
        <v>8219</v>
      </c>
      <c r="C3349" t="str">
        <f>VLOOKUP(KickStarterData!F3349,$A$1:$D$4115,1,FALSE)</f>
        <v>successful</v>
      </c>
      <c r="D3349">
        <v>22</v>
      </c>
      <c r="K3349" t="s">
        <v>8219</v>
      </c>
      <c r="L3349">
        <v>72</v>
      </c>
    </row>
    <row r="3350" spans="1:12" x14ac:dyDescent="0.3">
      <c r="A3350" t="s">
        <v>8219</v>
      </c>
      <c r="C3350" t="str">
        <f>VLOOKUP(KickStarterData!F3350,$A$1:$D$4115,1,FALSE)</f>
        <v>successful</v>
      </c>
      <c r="D3350">
        <v>79</v>
      </c>
      <c r="K3350" t="s">
        <v>8219</v>
      </c>
      <c r="L3350">
        <v>15</v>
      </c>
    </row>
    <row r="3351" spans="1:12" x14ac:dyDescent="0.3">
      <c r="A3351" t="s">
        <v>8219</v>
      </c>
      <c r="C3351" t="str">
        <f>VLOOKUP(KickStarterData!F3351,$A$1:$D$4115,1,FALSE)</f>
        <v>successful</v>
      </c>
      <c r="D3351">
        <v>14</v>
      </c>
      <c r="K3351" t="s">
        <v>8219</v>
      </c>
      <c r="L3351">
        <v>33</v>
      </c>
    </row>
    <row r="3352" spans="1:12" x14ac:dyDescent="0.3">
      <c r="A3352" t="s">
        <v>8219</v>
      </c>
      <c r="C3352" t="str">
        <f>VLOOKUP(KickStarterData!F3352,$A$1:$D$4115,1,FALSE)</f>
        <v>successful</v>
      </c>
      <c r="D3352">
        <v>51</v>
      </c>
      <c r="K3352" t="s">
        <v>8219</v>
      </c>
      <c r="L3352">
        <v>15</v>
      </c>
    </row>
    <row r="3353" spans="1:12" x14ac:dyDescent="0.3">
      <c r="A3353" t="s">
        <v>8219</v>
      </c>
      <c r="C3353" t="str">
        <f>VLOOKUP(KickStarterData!F3353,$A$1:$D$4115,1,FALSE)</f>
        <v>successful</v>
      </c>
      <c r="D3353">
        <v>54</v>
      </c>
      <c r="K3353" t="s">
        <v>8219</v>
      </c>
      <c r="L3353">
        <v>19</v>
      </c>
    </row>
    <row r="3354" spans="1:12" x14ac:dyDescent="0.3">
      <c r="A3354" t="s">
        <v>8219</v>
      </c>
      <c r="C3354" t="str">
        <f>VLOOKUP(KickStarterData!F3354,$A$1:$D$4115,1,FALSE)</f>
        <v>successful</v>
      </c>
      <c r="D3354">
        <v>70</v>
      </c>
      <c r="K3354" t="s">
        <v>8219</v>
      </c>
      <c r="L3354">
        <v>17</v>
      </c>
    </row>
    <row r="3355" spans="1:12" x14ac:dyDescent="0.3">
      <c r="A3355" t="s">
        <v>8219</v>
      </c>
      <c r="C3355" t="str">
        <f>VLOOKUP(KickStarterData!F3355,$A$1:$D$4115,1,FALSE)</f>
        <v>successful</v>
      </c>
      <c r="D3355">
        <v>44</v>
      </c>
      <c r="K3355" t="s">
        <v>8219</v>
      </c>
      <c r="L3355">
        <v>44</v>
      </c>
    </row>
    <row r="3356" spans="1:12" x14ac:dyDescent="0.3">
      <c r="A3356" t="s">
        <v>8219</v>
      </c>
      <c r="C3356" t="str">
        <f>VLOOKUP(KickStarterData!F3356,$A$1:$D$4115,1,FALSE)</f>
        <v>successful</v>
      </c>
      <c r="D3356">
        <v>55</v>
      </c>
      <c r="K3356" t="s">
        <v>8219</v>
      </c>
      <c r="L3356">
        <v>10</v>
      </c>
    </row>
    <row r="3357" spans="1:12" x14ac:dyDescent="0.3">
      <c r="A3357" t="s">
        <v>8219</v>
      </c>
      <c r="C3357" t="str">
        <f>VLOOKUP(KickStarterData!F3357,$A$1:$D$4115,1,FALSE)</f>
        <v>successful</v>
      </c>
      <c r="D3357">
        <v>15</v>
      </c>
      <c r="K3357" t="s">
        <v>8219</v>
      </c>
      <c r="L3357">
        <v>46</v>
      </c>
    </row>
    <row r="3358" spans="1:12" x14ac:dyDescent="0.3">
      <c r="A3358" t="s">
        <v>8219</v>
      </c>
      <c r="C3358" t="str">
        <f>VLOOKUP(KickStarterData!F3358,$A$1:$D$4115,1,FALSE)</f>
        <v>successful</v>
      </c>
      <c r="D3358">
        <v>27</v>
      </c>
      <c r="K3358" t="s">
        <v>8219</v>
      </c>
      <c r="L3358">
        <v>11</v>
      </c>
    </row>
    <row r="3359" spans="1:12" x14ac:dyDescent="0.3">
      <c r="A3359" t="s">
        <v>8219</v>
      </c>
      <c r="C3359" t="str">
        <f>VLOOKUP(KickStarterData!F3359,$A$1:$D$4115,1,FALSE)</f>
        <v>successful</v>
      </c>
      <c r="D3359">
        <v>21</v>
      </c>
      <c r="K3359" t="s">
        <v>8219</v>
      </c>
      <c r="L3359">
        <v>13</v>
      </c>
    </row>
    <row r="3360" spans="1:12" x14ac:dyDescent="0.3">
      <c r="A3360" t="s">
        <v>8219</v>
      </c>
      <c r="C3360" t="str">
        <f>VLOOKUP(KickStarterData!F3360,$A$1:$D$4115,1,FALSE)</f>
        <v>successful</v>
      </c>
      <c r="D3360">
        <v>162</v>
      </c>
      <c r="K3360" t="s">
        <v>8219</v>
      </c>
      <c r="L3360">
        <v>33</v>
      </c>
    </row>
    <row r="3361" spans="1:12" x14ac:dyDescent="0.3">
      <c r="A3361" t="s">
        <v>8219</v>
      </c>
      <c r="C3361" t="str">
        <f>VLOOKUP(KickStarterData!F3361,$A$1:$D$4115,1,FALSE)</f>
        <v>successful</v>
      </c>
      <c r="D3361">
        <v>23</v>
      </c>
      <c r="K3361" t="s">
        <v>8219</v>
      </c>
      <c r="L3361">
        <v>28</v>
      </c>
    </row>
    <row r="3362" spans="1:12" x14ac:dyDescent="0.3">
      <c r="A3362" t="s">
        <v>8219</v>
      </c>
      <c r="C3362" t="str">
        <f>VLOOKUP(KickStarterData!F3362,$A$1:$D$4115,1,FALSE)</f>
        <v>successful</v>
      </c>
      <c r="D3362">
        <v>72</v>
      </c>
      <c r="K3362" t="s">
        <v>8219</v>
      </c>
      <c r="L3362">
        <v>21</v>
      </c>
    </row>
    <row r="3363" spans="1:12" x14ac:dyDescent="0.3">
      <c r="A3363" t="s">
        <v>8219</v>
      </c>
      <c r="C3363" t="str">
        <f>VLOOKUP(KickStarterData!F3363,$A$1:$D$4115,1,FALSE)</f>
        <v>successful</v>
      </c>
      <c r="D3363">
        <v>68</v>
      </c>
      <c r="K3363" t="s">
        <v>8219</v>
      </c>
      <c r="L3363">
        <v>13</v>
      </c>
    </row>
    <row r="3364" spans="1:12" x14ac:dyDescent="0.3">
      <c r="A3364" t="s">
        <v>8219</v>
      </c>
      <c r="C3364" t="str">
        <f>VLOOKUP(KickStarterData!F3364,$A$1:$D$4115,1,FALSE)</f>
        <v>successful</v>
      </c>
      <c r="D3364">
        <v>20</v>
      </c>
      <c r="K3364" t="s">
        <v>8219</v>
      </c>
      <c r="L3364">
        <v>34</v>
      </c>
    </row>
    <row r="3365" spans="1:12" x14ac:dyDescent="0.3">
      <c r="A3365" t="s">
        <v>8219</v>
      </c>
      <c r="C3365" t="str">
        <f>VLOOKUP(KickStarterData!F3365,$A$1:$D$4115,1,FALSE)</f>
        <v>successful</v>
      </c>
      <c r="D3365">
        <v>26</v>
      </c>
      <c r="K3365" t="s">
        <v>8219</v>
      </c>
      <c r="L3365">
        <v>80</v>
      </c>
    </row>
    <row r="3366" spans="1:12" x14ac:dyDescent="0.3">
      <c r="A3366" t="s">
        <v>8219</v>
      </c>
      <c r="C3366" t="str">
        <f>VLOOKUP(KickStarterData!F3366,$A$1:$D$4115,1,FALSE)</f>
        <v>successful</v>
      </c>
      <c r="D3366">
        <v>72</v>
      </c>
      <c r="K3366" t="s">
        <v>8219</v>
      </c>
      <c r="L3366">
        <v>74</v>
      </c>
    </row>
    <row r="3367" spans="1:12" x14ac:dyDescent="0.3">
      <c r="A3367" t="s">
        <v>8219</v>
      </c>
      <c r="C3367" t="str">
        <f>VLOOKUP(KickStarterData!F3367,$A$1:$D$4115,1,FALSE)</f>
        <v>successful</v>
      </c>
      <c r="D3367">
        <v>3</v>
      </c>
      <c r="K3367" t="s">
        <v>8219</v>
      </c>
      <c r="L3367">
        <v>7</v>
      </c>
    </row>
    <row r="3368" spans="1:12" x14ac:dyDescent="0.3">
      <c r="A3368" t="s">
        <v>8219</v>
      </c>
      <c r="C3368" t="str">
        <f>VLOOKUP(KickStarterData!F3368,$A$1:$D$4115,1,FALSE)</f>
        <v>successful</v>
      </c>
      <c r="D3368">
        <v>18</v>
      </c>
      <c r="K3368" t="s">
        <v>8219</v>
      </c>
      <c r="L3368">
        <v>34</v>
      </c>
    </row>
    <row r="3369" spans="1:12" x14ac:dyDescent="0.3">
      <c r="A3369" t="s">
        <v>8219</v>
      </c>
      <c r="C3369" t="str">
        <f>VLOOKUP(KickStarterData!F3369,$A$1:$D$4115,1,FALSE)</f>
        <v>successful</v>
      </c>
      <c r="D3369">
        <v>30</v>
      </c>
      <c r="K3369" t="s">
        <v>8219</v>
      </c>
      <c r="L3369">
        <v>86</v>
      </c>
    </row>
    <row r="3370" spans="1:12" x14ac:dyDescent="0.3">
      <c r="A3370" t="s">
        <v>8219</v>
      </c>
      <c r="C3370" t="str">
        <f>VLOOKUP(KickStarterData!F3370,$A$1:$D$4115,1,FALSE)</f>
        <v>successful</v>
      </c>
      <c r="D3370">
        <v>23</v>
      </c>
      <c r="K3370" t="s">
        <v>8219</v>
      </c>
      <c r="L3370">
        <v>37</v>
      </c>
    </row>
    <row r="3371" spans="1:12" x14ac:dyDescent="0.3">
      <c r="A3371" t="s">
        <v>8219</v>
      </c>
      <c r="C3371" t="str">
        <f>VLOOKUP(KickStarterData!F3371,$A$1:$D$4115,1,FALSE)</f>
        <v>successful</v>
      </c>
      <c r="D3371">
        <v>54</v>
      </c>
      <c r="K3371" t="s">
        <v>8219</v>
      </c>
      <c r="L3371">
        <v>18</v>
      </c>
    </row>
    <row r="3372" spans="1:12" x14ac:dyDescent="0.3">
      <c r="A3372" t="s">
        <v>8219</v>
      </c>
      <c r="C3372" t="str">
        <f>VLOOKUP(KickStarterData!F3372,$A$1:$D$4115,1,FALSE)</f>
        <v>successful</v>
      </c>
      <c r="D3372">
        <v>26</v>
      </c>
      <c r="K3372" t="s">
        <v>8219</v>
      </c>
      <c r="L3372">
        <v>22</v>
      </c>
    </row>
    <row r="3373" spans="1:12" x14ac:dyDescent="0.3">
      <c r="A3373" t="s">
        <v>8219</v>
      </c>
      <c r="C3373" t="str">
        <f>VLOOKUP(KickStarterData!F3373,$A$1:$D$4115,1,FALSE)</f>
        <v>successful</v>
      </c>
      <c r="D3373">
        <v>9</v>
      </c>
      <c r="K3373" t="s">
        <v>8219</v>
      </c>
      <c r="L3373">
        <v>26</v>
      </c>
    </row>
    <row r="3374" spans="1:12" x14ac:dyDescent="0.3">
      <c r="A3374" t="s">
        <v>8219</v>
      </c>
      <c r="C3374" t="str">
        <f>VLOOKUP(KickStarterData!F3374,$A$1:$D$4115,1,FALSE)</f>
        <v>successful</v>
      </c>
      <c r="D3374">
        <v>27</v>
      </c>
      <c r="K3374" t="s">
        <v>8219</v>
      </c>
      <c r="L3374">
        <v>27</v>
      </c>
    </row>
    <row r="3375" spans="1:12" x14ac:dyDescent="0.3">
      <c r="A3375" t="s">
        <v>8219</v>
      </c>
      <c r="C3375" t="str">
        <f>VLOOKUP(KickStarterData!F3375,$A$1:$D$4115,1,FALSE)</f>
        <v>successful</v>
      </c>
      <c r="D3375">
        <v>30</v>
      </c>
      <c r="K3375" t="s">
        <v>8219</v>
      </c>
      <c r="L3375">
        <v>8</v>
      </c>
    </row>
    <row r="3376" spans="1:12" x14ac:dyDescent="0.3">
      <c r="A3376" t="s">
        <v>8219</v>
      </c>
      <c r="C3376" t="str">
        <f>VLOOKUP(KickStarterData!F3376,$A$1:$D$4115,1,FALSE)</f>
        <v>successful</v>
      </c>
      <c r="D3376">
        <v>52</v>
      </c>
      <c r="K3376" t="s">
        <v>8219</v>
      </c>
      <c r="L3376">
        <v>204</v>
      </c>
    </row>
    <row r="3377" spans="1:12" x14ac:dyDescent="0.3">
      <c r="A3377" t="s">
        <v>8219</v>
      </c>
      <c r="C3377" t="str">
        <f>VLOOKUP(KickStarterData!F3377,$A$1:$D$4115,1,FALSE)</f>
        <v>successful</v>
      </c>
      <c r="D3377">
        <v>17</v>
      </c>
      <c r="K3377" t="s">
        <v>8219</v>
      </c>
      <c r="L3377">
        <v>46</v>
      </c>
    </row>
    <row r="3378" spans="1:12" x14ac:dyDescent="0.3">
      <c r="A3378" t="s">
        <v>8219</v>
      </c>
      <c r="C3378" t="str">
        <f>VLOOKUP(KickStarterData!F3378,$A$1:$D$4115,1,FALSE)</f>
        <v>successful</v>
      </c>
      <c r="D3378">
        <v>19</v>
      </c>
      <c r="K3378" t="s">
        <v>8219</v>
      </c>
      <c r="L3378">
        <v>17</v>
      </c>
    </row>
    <row r="3379" spans="1:12" x14ac:dyDescent="0.3">
      <c r="A3379" t="s">
        <v>8219</v>
      </c>
      <c r="C3379" t="str">
        <f>VLOOKUP(KickStarterData!F3379,$A$1:$D$4115,1,FALSE)</f>
        <v>successful</v>
      </c>
      <c r="D3379">
        <v>77</v>
      </c>
      <c r="K3379" t="s">
        <v>8219</v>
      </c>
      <c r="L3379">
        <v>28</v>
      </c>
    </row>
    <row r="3380" spans="1:12" x14ac:dyDescent="0.3">
      <c r="A3380" t="s">
        <v>8219</v>
      </c>
      <c r="C3380" t="str">
        <f>VLOOKUP(KickStarterData!F3380,$A$1:$D$4115,1,FALSE)</f>
        <v>successful</v>
      </c>
      <c r="D3380">
        <v>21</v>
      </c>
      <c r="K3380" t="s">
        <v>8219</v>
      </c>
      <c r="L3380">
        <v>83</v>
      </c>
    </row>
    <row r="3381" spans="1:12" x14ac:dyDescent="0.3">
      <c r="A3381" t="s">
        <v>8219</v>
      </c>
      <c r="C3381" t="str">
        <f>VLOOKUP(KickStarterData!F3381,$A$1:$D$4115,1,FALSE)</f>
        <v>successful</v>
      </c>
      <c r="D3381">
        <v>38</v>
      </c>
      <c r="K3381" t="s">
        <v>8219</v>
      </c>
      <c r="L3381">
        <v>13</v>
      </c>
    </row>
    <row r="3382" spans="1:12" x14ac:dyDescent="0.3">
      <c r="A3382" t="s">
        <v>8219</v>
      </c>
      <c r="C3382" t="str">
        <f>VLOOKUP(KickStarterData!F3382,$A$1:$D$4115,1,FALSE)</f>
        <v>successful</v>
      </c>
      <c r="D3382">
        <v>28</v>
      </c>
      <c r="K3382" t="s">
        <v>8219</v>
      </c>
      <c r="L3382">
        <v>8</v>
      </c>
    </row>
    <row r="3383" spans="1:12" x14ac:dyDescent="0.3">
      <c r="A3383" t="s">
        <v>8219</v>
      </c>
      <c r="C3383" t="str">
        <f>VLOOKUP(KickStarterData!F3383,$A$1:$D$4115,1,FALSE)</f>
        <v>successful</v>
      </c>
      <c r="D3383">
        <v>48</v>
      </c>
      <c r="K3383" t="s">
        <v>8219</v>
      </c>
      <c r="L3383">
        <v>32</v>
      </c>
    </row>
    <row r="3384" spans="1:12" x14ac:dyDescent="0.3">
      <c r="A3384" t="s">
        <v>8219</v>
      </c>
      <c r="C3384" t="str">
        <f>VLOOKUP(KickStarterData!F3384,$A$1:$D$4115,1,FALSE)</f>
        <v>successful</v>
      </c>
      <c r="D3384">
        <v>46</v>
      </c>
      <c r="K3384" t="s">
        <v>8219</v>
      </c>
      <c r="L3384">
        <v>85</v>
      </c>
    </row>
    <row r="3385" spans="1:12" x14ac:dyDescent="0.3">
      <c r="A3385" t="s">
        <v>8219</v>
      </c>
      <c r="C3385" t="str">
        <f>VLOOKUP(KickStarterData!F3385,$A$1:$D$4115,1,FALSE)</f>
        <v>successful</v>
      </c>
      <c r="D3385">
        <v>30</v>
      </c>
      <c r="K3385" t="s">
        <v>8219</v>
      </c>
      <c r="L3385">
        <v>29</v>
      </c>
    </row>
    <row r="3386" spans="1:12" x14ac:dyDescent="0.3">
      <c r="A3386" t="s">
        <v>8219</v>
      </c>
      <c r="C3386" t="str">
        <f>VLOOKUP(KickStarterData!F3386,$A$1:$D$4115,1,FALSE)</f>
        <v>successful</v>
      </c>
      <c r="D3386">
        <v>64</v>
      </c>
      <c r="K3386" t="s">
        <v>8219</v>
      </c>
      <c r="L3386">
        <v>24</v>
      </c>
    </row>
    <row r="3387" spans="1:12" x14ac:dyDescent="0.3">
      <c r="A3387" t="s">
        <v>8219</v>
      </c>
      <c r="C3387" t="str">
        <f>VLOOKUP(KickStarterData!F3387,$A$1:$D$4115,1,FALSE)</f>
        <v>successful</v>
      </c>
      <c r="D3387">
        <v>15</v>
      </c>
      <c r="K3387" t="s">
        <v>8219</v>
      </c>
      <c r="L3387">
        <v>8</v>
      </c>
    </row>
    <row r="3388" spans="1:12" x14ac:dyDescent="0.3">
      <c r="A3388" t="s">
        <v>8219</v>
      </c>
      <c r="C3388" t="str">
        <f>VLOOKUP(KickStarterData!F3388,$A$1:$D$4115,1,FALSE)</f>
        <v>successful</v>
      </c>
      <c r="D3388">
        <v>41</v>
      </c>
      <c r="K3388" t="s">
        <v>8219</v>
      </c>
      <c r="L3388">
        <v>19</v>
      </c>
    </row>
    <row r="3389" spans="1:12" x14ac:dyDescent="0.3">
      <c r="A3389" t="s">
        <v>8219</v>
      </c>
      <c r="C3389" t="str">
        <f>VLOOKUP(KickStarterData!F3389,$A$1:$D$4115,1,FALSE)</f>
        <v>successful</v>
      </c>
      <c r="D3389">
        <v>35</v>
      </c>
      <c r="K3389" t="s">
        <v>8219</v>
      </c>
      <c r="L3389">
        <v>336</v>
      </c>
    </row>
    <row r="3390" spans="1:12" x14ac:dyDescent="0.3">
      <c r="A3390" t="s">
        <v>8219</v>
      </c>
      <c r="C3390" t="str">
        <f>VLOOKUP(KickStarterData!F3390,$A$1:$D$4115,1,FALSE)</f>
        <v>successful</v>
      </c>
      <c r="D3390">
        <v>45</v>
      </c>
      <c r="K3390" t="s">
        <v>8219</v>
      </c>
      <c r="L3390">
        <v>13</v>
      </c>
    </row>
    <row r="3391" spans="1:12" x14ac:dyDescent="0.3">
      <c r="A3391" t="s">
        <v>8219</v>
      </c>
      <c r="C3391" t="str">
        <f>VLOOKUP(KickStarterData!F3391,$A$1:$D$4115,1,FALSE)</f>
        <v>successful</v>
      </c>
      <c r="D3391">
        <v>62</v>
      </c>
      <c r="K3391" t="s">
        <v>8219</v>
      </c>
      <c r="L3391">
        <v>42</v>
      </c>
    </row>
    <row r="3392" spans="1:12" x14ac:dyDescent="0.3">
      <c r="A3392" t="s">
        <v>8219</v>
      </c>
      <c r="C3392" t="str">
        <f>VLOOKUP(KickStarterData!F3392,$A$1:$D$4115,1,FALSE)</f>
        <v>successful</v>
      </c>
      <c r="D3392">
        <v>22</v>
      </c>
      <c r="K3392" t="s">
        <v>8219</v>
      </c>
      <c r="L3392">
        <v>64</v>
      </c>
    </row>
    <row r="3393" spans="1:12" x14ac:dyDescent="0.3">
      <c r="A3393" t="s">
        <v>8219</v>
      </c>
      <c r="C3393" t="str">
        <f>VLOOKUP(KickStarterData!F3393,$A$1:$D$4115,1,FALSE)</f>
        <v>successful</v>
      </c>
      <c r="D3393">
        <v>18</v>
      </c>
      <c r="K3393" t="s">
        <v>8219</v>
      </c>
      <c r="L3393">
        <v>25</v>
      </c>
    </row>
    <row r="3394" spans="1:12" x14ac:dyDescent="0.3">
      <c r="A3394" t="s">
        <v>8219</v>
      </c>
      <c r="C3394" t="str">
        <f>VLOOKUP(KickStarterData!F3394,$A$1:$D$4115,1,FALSE)</f>
        <v>successful</v>
      </c>
      <c r="D3394">
        <v>12</v>
      </c>
      <c r="K3394" t="s">
        <v>8219</v>
      </c>
      <c r="L3394">
        <v>20</v>
      </c>
    </row>
    <row r="3395" spans="1:12" x14ac:dyDescent="0.3">
      <c r="A3395" t="s">
        <v>8219</v>
      </c>
      <c r="C3395" t="str">
        <f>VLOOKUP(KickStarterData!F3395,$A$1:$D$4115,1,FALSE)</f>
        <v>successful</v>
      </c>
      <c r="D3395">
        <v>44</v>
      </c>
      <c r="K3395" t="s">
        <v>8219</v>
      </c>
      <c r="L3395">
        <v>104</v>
      </c>
    </row>
    <row r="3396" spans="1:12" x14ac:dyDescent="0.3">
      <c r="A3396" t="s">
        <v>8219</v>
      </c>
      <c r="C3396" t="str">
        <f>VLOOKUP(KickStarterData!F3396,$A$1:$D$4115,1,FALSE)</f>
        <v>successful</v>
      </c>
      <c r="D3396">
        <v>27</v>
      </c>
      <c r="K3396" t="s">
        <v>8219</v>
      </c>
      <c r="L3396">
        <v>53</v>
      </c>
    </row>
    <row r="3397" spans="1:12" x14ac:dyDescent="0.3">
      <c r="A3397" t="s">
        <v>8219</v>
      </c>
      <c r="C3397" t="str">
        <f>VLOOKUP(KickStarterData!F3397,$A$1:$D$4115,1,FALSE)</f>
        <v>successful</v>
      </c>
      <c r="D3397">
        <v>38</v>
      </c>
      <c r="K3397" t="s">
        <v>8219</v>
      </c>
      <c r="L3397">
        <v>14</v>
      </c>
    </row>
    <row r="3398" spans="1:12" x14ac:dyDescent="0.3">
      <c r="A3398" t="s">
        <v>8219</v>
      </c>
      <c r="C3398" t="str">
        <f>VLOOKUP(KickStarterData!F3398,$A$1:$D$4115,1,FALSE)</f>
        <v>successful</v>
      </c>
      <c r="D3398">
        <v>28</v>
      </c>
      <c r="K3398" t="s">
        <v>8219</v>
      </c>
      <c r="L3398">
        <v>20</v>
      </c>
    </row>
    <row r="3399" spans="1:12" x14ac:dyDescent="0.3">
      <c r="A3399" t="s">
        <v>8219</v>
      </c>
      <c r="C3399" t="str">
        <f>VLOOKUP(KickStarterData!F3399,$A$1:$D$4115,1,FALSE)</f>
        <v>successful</v>
      </c>
      <c r="D3399">
        <v>24</v>
      </c>
      <c r="K3399" t="s">
        <v>8219</v>
      </c>
      <c r="L3399">
        <v>558</v>
      </c>
    </row>
    <row r="3400" spans="1:12" x14ac:dyDescent="0.3">
      <c r="A3400" t="s">
        <v>8219</v>
      </c>
      <c r="C3400" t="str">
        <f>VLOOKUP(KickStarterData!F3400,$A$1:$D$4115,1,FALSE)</f>
        <v>successful</v>
      </c>
      <c r="D3400">
        <v>65</v>
      </c>
      <c r="K3400" t="s">
        <v>8219</v>
      </c>
      <c r="L3400">
        <v>22</v>
      </c>
    </row>
    <row r="3401" spans="1:12" x14ac:dyDescent="0.3">
      <c r="A3401" t="s">
        <v>8219</v>
      </c>
      <c r="C3401" t="str">
        <f>VLOOKUP(KickStarterData!F3401,$A$1:$D$4115,1,FALSE)</f>
        <v>successful</v>
      </c>
      <c r="D3401">
        <v>46</v>
      </c>
      <c r="K3401" t="s">
        <v>8219</v>
      </c>
      <c r="L3401">
        <v>24</v>
      </c>
    </row>
    <row r="3402" spans="1:12" x14ac:dyDescent="0.3">
      <c r="A3402" t="s">
        <v>8219</v>
      </c>
      <c r="C3402" t="str">
        <f>VLOOKUP(KickStarterData!F3402,$A$1:$D$4115,1,FALSE)</f>
        <v>successful</v>
      </c>
      <c r="D3402">
        <v>85</v>
      </c>
      <c r="K3402" t="s">
        <v>8219</v>
      </c>
      <c r="L3402">
        <v>74</v>
      </c>
    </row>
    <row r="3403" spans="1:12" x14ac:dyDescent="0.3">
      <c r="A3403" t="s">
        <v>8219</v>
      </c>
      <c r="C3403" t="str">
        <f>VLOOKUP(KickStarterData!F3403,$A$1:$D$4115,1,FALSE)</f>
        <v>successful</v>
      </c>
      <c r="D3403">
        <v>66</v>
      </c>
      <c r="K3403" t="s">
        <v>8219</v>
      </c>
      <c r="L3403">
        <v>54</v>
      </c>
    </row>
    <row r="3404" spans="1:12" x14ac:dyDescent="0.3">
      <c r="A3404" t="s">
        <v>8219</v>
      </c>
      <c r="C3404" t="str">
        <f>VLOOKUP(KickStarterData!F3404,$A$1:$D$4115,1,FALSE)</f>
        <v>successful</v>
      </c>
      <c r="D3404">
        <v>165</v>
      </c>
      <c r="K3404" t="s">
        <v>8219</v>
      </c>
      <c r="L3404">
        <v>31</v>
      </c>
    </row>
    <row r="3405" spans="1:12" x14ac:dyDescent="0.3">
      <c r="A3405" t="s">
        <v>8219</v>
      </c>
      <c r="C3405" t="str">
        <f>VLOOKUP(KickStarterData!F3405,$A$1:$D$4115,1,FALSE)</f>
        <v>successful</v>
      </c>
      <c r="D3405">
        <v>17</v>
      </c>
      <c r="K3405" t="s">
        <v>8219</v>
      </c>
      <c r="L3405">
        <v>25</v>
      </c>
    </row>
    <row r="3406" spans="1:12" x14ac:dyDescent="0.3">
      <c r="A3406" t="s">
        <v>8219</v>
      </c>
      <c r="C3406" t="str">
        <f>VLOOKUP(KickStarterData!F3406,$A$1:$D$4115,1,FALSE)</f>
        <v>successful</v>
      </c>
      <c r="D3406">
        <v>3</v>
      </c>
      <c r="K3406" t="s">
        <v>8219</v>
      </c>
      <c r="L3406">
        <v>17</v>
      </c>
    </row>
    <row r="3407" spans="1:12" x14ac:dyDescent="0.3">
      <c r="A3407" t="s">
        <v>8219</v>
      </c>
      <c r="C3407" t="str">
        <f>VLOOKUP(KickStarterData!F3407,$A$1:$D$4115,1,FALSE)</f>
        <v>successful</v>
      </c>
      <c r="D3407">
        <v>17</v>
      </c>
      <c r="K3407" t="s">
        <v>8219</v>
      </c>
      <c r="L3407">
        <v>12</v>
      </c>
    </row>
    <row r="3408" spans="1:12" x14ac:dyDescent="0.3">
      <c r="A3408" t="s">
        <v>8219</v>
      </c>
      <c r="C3408" t="str">
        <f>VLOOKUP(KickStarterData!F3408,$A$1:$D$4115,1,FALSE)</f>
        <v>successful</v>
      </c>
      <c r="D3408">
        <v>91</v>
      </c>
      <c r="K3408" t="s">
        <v>8219</v>
      </c>
      <c r="L3408">
        <v>38</v>
      </c>
    </row>
    <row r="3409" spans="1:12" x14ac:dyDescent="0.3">
      <c r="A3409" t="s">
        <v>8219</v>
      </c>
      <c r="C3409" t="str">
        <f>VLOOKUP(KickStarterData!F3409,$A$1:$D$4115,1,FALSE)</f>
        <v>successful</v>
      </c>
      <c r="D3409">
        <v>67</v>
      </c>
      <c r="K3409" t="s">
        <v>8219</v>
      </c>
      <c r="L3409">
        <v>41</v>
      </c>
    </row>
    <row r="3410" spans="1:12" x14ac:dyDescent="0.3">
      <c r="A3410" t="s">
        <v>8219</v>
      </c>
      <c r="C3410" t="str">
        <f>VLOOKUP(KickStarterData!F3410,$A$1:$D$4115,1,FALSE)</f>
        <v>successful</v>
      </c>
      <c r="D3410">
        <v>18</v>
      </c>
      <c r="K3410" t="s">
        <v>8219</v>
      </c>
      <c r="L3410">
        <v>19</v>
      </c>
    </row>
    <row r="3411" spans="1:12" x14ac:dyDescent="0.3">
      <c r="A3411" t="s">
        <v>8219</v>
      </c>
      <c r="C3411" t="str">
        <f>VLOOKUP(KickStarterData!F3411,$A$1:$D$4115,1,FALSE)</f>
        <v>successful</v>
      </c>
      <c r="D3411">
        <v>21</v>
      </c>
      <c r="K3411" t="s">
        <v>8219</v>
      </c>
      <c r="L3411">
        <v>41</v>
      </c>
    </row>
    <row r="3412" spans="1:12" x14ac:dyDescent="0.3">
      <c r="A3412" t="s">
        <v>8219</v>
      </c>
      <c r="C3412" t="str">
        <f>VLOOKUP(KickStarterData!F3412,$A$1:$D$4115,1,FALSE)</f>
        <v>successful</v>
      </c>
      <c r="D3412">
        <v>40</v>
      </c>
      <c r="K3412" t="s">
        <v>8219</v>
      </c>
      <c r="L3412">
        <v>26</v>
      </c>
    </row>
    <row r="3413" spans="1:12" x14ac:dyDescent="0.3">
      <c r="A3413" t="s">
        <v>8219</v>
      </c>
      <c r="C3413" t="str">
        <f>VLOOKUP(KickStarterData!F3413,$A$1:$D$4115,1,FALSE)</f>
        <v>successful</v>
      </c>
      <c r="D3413">
        <v>78</v>
      </c>
      <c r="K3413" t="s">
        <v>8219</v>
      </c>
      <c r="L3413">
        <v>25</v>
      </c>
    </row>
    <row r="3414" spans="1:12" x14ac:dyDescent="0.3">
      <c r="A3414" t="s">
        <v>8219</v>
      </c>
      <c r="C3414" t="str">
        <f>VLOOKUP(KickStarterData!F3414,$A$1:$D$4115,1,FALSE)</f>
        <v>successful</v>
      </c>
      <c r="D3414">
        <v>26</v>
      </c>
      <c r="K3414" t="s">
        <v>8219</v>
      </c>
      <c r="L3414">
        <v>9</v>
      </c>
    </row>
    <row r="3415" spans="1:12" x14ac:dyDescent="0.3">
      <c r="A3415" t="s">
        <v>8219</v>
      </c>
      <c r="C3415" t="str">
        <f>VLOOKUP(KickStarterData!F3415,$A$1:$D$4115,1,FALSE)</f>
        <v>successful</v>
      </c>
      <c r="D3415">
        <v>14</v>
      </c>
      <c r="K3415" t="s">
        <v>8219</v>
      </c>
      <c r="L3415">
        <v>78</v>
      </c>
    </row>
    <row r="3416" spans="1:12" x14ac:dyDescent="0.3">
      <c r="A3416" t="s">
        <v>8219</v>
      </c>
      <c r="C3416" t="str">
        <f>VLOOKUP(KickStarterData!F3416,$A$1:$D$4115,1,FALSE)</f>
        <v>successful</v>
      </c>
      <c r="D3416">
        <v>44</v>
      </c>
      <c r="K3416" t="s">
        <v>8219</v>
      </c>
      <c r="L3416">
        <v>45</v>
      </c>
    </row>
    <row r="3417" spans="1:12" x14ac:dyDescent="0.3">
      <c r="A3417" t="s">
        <v>8219</v>
      </c>
      <c r="C3417" t="str">
        <f>VLOOKUP(KickStarterData!F3417,$A$1:$D$4115,1,FALSE)</f>
        <v>successful</v>
      </c>
      <c r="D3417">
        <v>9</v>
      </c>
      <c r="K3417" t="s">
        <v>8219</v>
      </c>
      <c r="L3417">
        <v>102</v>
      </c>
    </row>
    <row r="3418" spans="1:12" x14ac:dyDescent="0.3">
      <c r="A3418" t="s">
        <v>8219</v>
      </c>
      <c r="C3418" t="str">
        <f>VLOOKUP(KickStarterData!F3418,$A$1:$D$4115,1,FALSE)</f>
        <v>successful</v>
      </c>
      <c r="D3418">
        <v>30</v>
      </c>
      <c r="K3418" t="s">
        <v>8219</v>
      </c>
      <c r="L3418">
        <v>5</v>
      </c>
    </row>
    <row r="3419" spans="1:12" x14ac:dyDescent="0.3">
      <c r="A3419" t="s">
        <v>8219</v>
      </c>
      <c r="C3419" t="str">
        <f>VLOOKUP(KickStarterData!F3419,$A$1:$D$4115,1,FALSE)</f>
        <v>successful</v>
      </c>
      <c r="D3419">
        <v>45</v>
      </c>
      <c r="K3419" t="s">
        <v>8219</v>
      </c>
      <c r="L3419">
        <v>27</v>
      </c>
    </row>
    <row r="3420" spans="1:12" x14ac:dyDescent="0.3">
      <c r="A3420" t="s">
        <v>8219</v>
      </c>
      <c r="C3420" t="str">
        <f>VLOOKUP(KickStarterData!F3420,$A$1:$D$4115,1,FALSE)</f>
        <v>successful</v>
      </c>
      <c r="D3420">
        <v>56</v>
      </c>
      <c r="K3420" t="s">
        <v>8219</v>
      </c>
      <c r="L3420">
        <v>37</v>
      </c>
    </row>
    <row r="3421" spans="1:12" x14ac:dyDescent="0.3">
      <c r="A3421" t="s">
        <v>8219</v>
      </c>
      <c r="C3421" t="str">
        <f>VLOOKUP(KickStarterData!F3421,$A$1:$D$4115,1,FALSE)</f>
        <v>successful</v>
      </c>
      <c r="D3421">
        <v>46</v>
      </c>
      <c r="K3421" t="s">
        <v>8219</v>
      </c>
      <c r="L3421">
        <v>14</v>
      </c>
    </row>
    <row r="3422" spans="1:12" x14ac:dyDescent="0.3">
      <c r="A3422" t="s">
        <v>8219</v>
      </c>
      <c r="C3422" t="str">
        <f>VLOOKUP(KickStarterData!F3422,$A$1:$D$4115,1,FALSE)</f>
        <v>successful</v>
      </c>
      <c r="D3422">
        <v>34</v>
      </c>
      <c r="K3422" t="s">
        <v>8219</v>
      </c>
      <c r="L3422">
        <v>27</v>
      </c>
    </row>
    <row r="3423" spans="1:12" x14ac:dyDescent="0.3">
      <c r="A3423" t="s">
        <v>8219</v>
      </c>
      <c r="C3423" t="str">
        <f>VLOOKUP(KickStarterData!F3423,$A$1:$D$4115,1,FALSE)</f>
        <v>successful</v>
      </c>
      <c r="D3423">
        <v>98</v>
      </c>
      <c r="K3423" t="s">
        <v>8219</v>
      </c>
      <c r="L3423">
        <v>45</v>
      </c>
    </row>
    <row r="3424" spans="1:12" x14ac:dyDescent="0.3">
      <c r="A3424" t="s">
        <v>8219</v>
      </c>
      <c r="C3424" t="str">
        <f>VLOOKUP(KickStarterData!F3424,$A$1:$D$4115,1,FALSE)</f>
        <v>successful</v>
      </c>
      <c r="D3424">
        <v>46</v>
      </c>
      <c r="K3424" t="s">
        <v>8219</v>
      </c>
      <c r="L3424">
        <v>49</v>
      </c>
    </row>
    <row r="3425" spans="1:12" x14ac:dyDescent="0.3">
      <c r="A3425" t="s">
        <v>8219</v>
      </c>
      <c r="C3425" t="str">
        <f>VLOOKUP(KickStarterData!F3425,$A$1:$D$4115,1,FALSE)</f>
        <v>successful</v>
      </c>
      <c r="D3425">
        <v>10</v>
      </c>
      <c r="K3425" t="s">
        <v>8219</v>
      </c>
      <c r="L3425">
        <v>24</v>
      </c>
    </row>
    <row r="3426" spans="1:12" x14ac:dyDescent="0.3">
      <c r="A3426" t="s">
        <v>8219</v>
      </c>
      <c r="C3426" t="str">
        <f>VLOOKUP(KickStarterData!F3426,$A$1:$D$4115,1,FALSE)</f>
        <v>successful</v>
      </c>
      <c r="D3426">
        <v>76</v>
      </c>
      <c r="K3426" t="s">
        <v>8219</v>
      </c>
      <c r="L3426">
        <v>112</v>
      </c>
    </row>
    <row r="3427" spans="1:12" x14ac:dyDescent="0.3">
      <c r="A3427" t="s">
        <v>8219</v>
      </c>
      <c r="C3427" t="str">
        <f>VLOOKUP(KickStarterData!F3427,$A$1:$D$4115,1,FALSE)</f>
        <v>successful</v>
      </c>
      <c r="D3427">
        <v>104</v>
      </c>
      <c r="K3427" t="s">
        <v>8219</v>
      </c>
      <c r="L3427">
        <v>23</v>
      </c>
    </row>
    <row r="3428" spans="1:12" x14ac:dyDescent="0.3">
      <c r="A3428" t="s">
        <v>8219</v>
      </c>
      <c r="C3428" t="str">
        <f>VLOOKUP(KickStarterData!F3428,$A$1:$D$4115,1,FALSE)</f>
        <v>successful</v>
      </c>
      <c r="D3428">
        <v>87</v>
      </c>
      <c r="K3428" t="s">
        <v>8219</v>
      </c>
      <c r="L3428">
        <v>54</v>
      </c>
    </row>
    <row r="3429" spans="1:12" x14ac:dyDescent="0.3">
      <c r="A3429" t="s">
        <v>8219</v>
      </c>
      <c r="C3429" t="str">
        <f>VLOOKUP(KickStarterData!F3429,$A$1:$D$4115,1,FALSE)</f>
        <v>successful</v>
      </c>
      <c r="D3429">
        <v>29</v>
      </c>
      <c r="K3429" t="s">
        <v>8219</v>
      </c>
      <c r="L3429">
        <v>28</v>
      </c>
    </row>
    <row r="3430" spans="1:12" x14ac:dyDescent="0.3">
      <c r="A3430" t="s">
        <v>8219</v>
      </c>
      <c r="C3430" t="str">
        <f>VLOOKUP(KickStarterData!F3430,$A$1:$D$4115,1,FALSE)</f>
        <v>successful</v>
      </c>
      <c r="D3430">
        <v>51</v>
      </c>
      <c r="K3430" t="s">
        <v>8219</v>
      </c>
      <c r="L3430">
        <v>11</v>
      </c>
    </row>
    <row r="3431" spans="1:12" x14ac:dyDescent="0.3">
      <c r="A3431" t="s">
        <v>8219</v>
      </c>
      <c r="C3431" t="str">
        <f>VLOOKUP(KickStarterData!F3431,$A$1:$D$4115,1,FALSE)</f>
        <v>successful</v>
      </c>
      <c r="D3431">
        <v>12</v>
      </c>
      <c r="K3431" t="s">
        <v>8219</v>
      </c>
      <c r="L3431">
        <v>62</v>
      </c>
    </row>
    <row r="3432" spans="1:12" x14ac:dyDescent="0.3">
      <c r="A3432" t="s">
        <v>8219</v>
      </c>
      <c r="C3432" t="str">
        <f>VLOOKUP(KickStarterData!F3432,$A$1:$D$4115,1,FALSE)</f>
        <v>successful</v>
      </c>
      <c r="D3432">
        <v>72</v>
      </c>
      <c r="K3432" t="s">
        <v>8219</v>
      </c>
      <c r="L3432">
        <v>73</v>
      </c>
    </row>
    <row r="3433" spans="1:12" x14ac:dyDescent="0.3">
      <c r="A3433" t="s">
        <v>8219</v>
      </c>
      <c r="C3433" t="str">
        <f>VLOOKUP(KickStarterData!F3433,$A$1:$D$4115,1,FALSE)</f>
        <v>successful</v>
      </c>
      <c r="D3433">
        <v>21</v>
      </c>
      <c r="K3433" t="s">
        <v>8219</v>
      </c>
      <c r="L3433">
        <v>18</v>
      </c>
    </row>
    <row r="3434" spans="1:12" x14ac:dyDescent="0.3">
      <c r="A3434" t="s">
        <v>8219</v>
      </c>
      <c r="C3434" t="str">
        <f>VLOOKUP(KickStarterData!F3434,$A$1:$D$4115,1,FALSE)</f>
        <v>successful</v>
      </c>
      <c r="D3434">
        <v>42</v>
      </c>
      <c r="K3434" t="s">
        <v>8219</v>
      </c>
      <c r="L3434">
        <v>35</v>
      </c>
    </row>
    <row r="3435" spans="1:12" x14ac:dyDescent="0.3">
      <c r="A3435" t="s">
        <v>8219</v>
      </c>
      <c r="C3435" t="str">
        <f>VLOOKUP(KickStarterData!F3435,$A$1:$D$4115,1,FALSE)</f>
        <v>successful</v>
      </c>
      <c r="D3435">
        <v>71</v>
      </c>
      <c r="K3435" t="s">
        <v>8219</v>
      </c>
      <c r="L3435">
        <v>43</v>
      </c>
    </row>
    <row r="3436" spans="1:12" x14ac:dyDescent="0.3">
      <c r="A3436" t="s">
        <v>8219</v>
      </c>
      <c r="C3436" t="str">
        <f>VLOOKUP(KickStarterData!F3436,$A$1:$D$4115,1,FALSE)</f>
        <v>successful</v>
      </c>
      <c r="D3436">
        <v>168</v>
      </c>
      <c r="K3436" t="s">
        <v>8219</v>
      </c>
      <c r="L3436">
        <v>36</v>
      </c>
    </row>
    <row r="3437" spans="1:12" x14ac:dyDescent="0.3">
      <c r="A3437" t="s">
        <v>8219</v>
      </c>
      <c r="C3437" t="str">
        <f>VLOOKUP(KickStarterData!F3437,$A$1:$D$4115,1,FALSE)</f>
        <v>successful</v>
      </c>
      <c r="D3437">
        <v>19</v>
      </c>
      <c r="K3437" t="s">
        <v>8219</v>
      </c>
      <c r="L3437">
        <v>62</v>
      </c>
    </row>
    <row r="3438" spans="1:12" x14ac:dyDescent="0.3">
      <c r="A3438" t="s">
        <v>8219</v>
      </c>
      <c r="C3438" t="str">
        <f>VLOOKUP(KickStarterData!F3438,$A$1:$D$4115,1,FALSE)</f>
        <v>successful</v>
      </c>
      <c r="D3438">
        <v>37</v>
      </c>
      <c r="K3438" t="s">
        <v>8219</v>
      </c>
      <c r="L3438">
        <v>15</v>
      </c>
    </row>
    <row r="3439" spans="1:12" x14ac:dyDescent="0.3">
      <c r="A3439" t="s">
        <v>8219</v>
      </c>
      <c r="C3439" t="str">
        <f>VLOOKUP(KickStarterData!F3439,$A$1:$D$4115,1,FALSE)</f>
        <v>successful</v>
      </c>
      <c r="D3439">
        <v>36</v>
      </c>
      <c r="K3439" t="s">
        <v>8219</v>
      </c>
      <c r="L3439">
        <v>33</v>
      </c>
    </row>
    <row r="3440" spans="1:12" x14ac:dyDescent="0.3">
      <c r="A3440" t="s">
        <v>8219</v>
      </c>
      <c r="C3440" t="str">
        <f>VLOOKUP(KickStarterData!F3440,$A$1:$D$4115,1,FALSE)</f>
        <v>successful</v>
      </c>
      <c r="D3440">
        <v>14</v>
      </c>
      <c r="K3440" t="s">
        <v>8219</v>
      </c>
      <c r="L3440">
        <v>27</v>
      </c>
    </row>
    <row r="3441" spans="1:12" x14ac:dyDescent="0.3">
      <c r="A3441" t="s">
        <v>8219</v>
      </c>
      <c r="C3441" t="str">
        <f>VLOOKUP(KickStarterData!F3441,$A$1:$D$4115,1,FALSE)</f>
        <v>successful</v>
      </c>
      <c r="D3441">
        <v>18</v>
      </c>
      <c r="K3441" t="s">
        <v>8219</v>
      </c>
      <c r="L3441">
        <v>17</v>
      </c>
    </row>
    <row r="3442" spans="1:12" x14ac:dyDescent="0.3">
      <c r="A3442" t="s">
        <v>8219</v>
      </c>
      <c r="C3442" t="str">
        <f>VLOOKUP(KickStarterData!F3442,$A$1:$D$4115,1,FALSE)</f>
        <v>successful</v>
      </c>
      <c r="D3442">
        <v>82</v>
      </c>
      <c r="K3442" t="s">
        <v>8219</v>
      </c>
      <c r="L3442">
        <v>4</v>
      </c>
    </row>
    <row r="3443" spans="1:12" x14ac:dyDescent="0.3">
      <c r="A3443" t="s">
        <v>8219</v>
      </c>
      <c r="C3443" t="str">
        <f>VLOOKUP(KickStarterData!F3443,$A$1:$D$4115,1,FALSE)</f>
        <v>successful</v>
      </c>
      <c r="D3443">
        <v>43</v>
      </c>
      <c r="K3443" t="s">
        <v>8219</v>
      </c>
      <c r="L3443">
        <v>53</v>
      </c>
    </row>
    <row r="3444" spans="1:12" x14ac:dyDescent="0.3">
      <c r="A3444" t="s">
        <v>8219</v>
      </c>
      <c r="C3444" t="str">
        <f>VLOOKUP(KickStarterData!F3444,$A$1:$D$4115,1,FALSE)</f>
        <v>successful</v>
      </c>
      <c r="D3444">
        <v>8</v>
      </c>
      <c r="K3444" t="s">
        <v>8219</v>
      </c>
      <c r="L3444">
        <v>49</v>
      </c>
    </row>
    <row r="3445" spans="1:12" x14ac:dyDescent="0.3">
      <c r="A3445" t="s">
        <v>8219</v>
      </c>
      <c r="C3445" t="str">
        <f>VLOOKUP(KickStarterData!F3445,$A$1:$D$4115,1,FALSE)</f>
        <v>successful</v>
      </c>
      <c r="D3445">
        <v>45</v>
      </c>
      <c r="K3445" t="s">
        <v>8219</v>
      </c>
      <c r="L3445">
        <v>57</v>
      </c>
    </row>
    <row r="3446" spans="1:12" x14ac:dyDescent="0.3">
      <c r="A3446" t="s">
        <v>8219</v>
      </c>
      <c r="C3446" t="str">
        <f>VLOOKUP(KickStarterData!F3446,$A$1:$D$4115,1,FALSE)</f>
        <v>successful</v>
      </c>
      <c r="D3446">
        <v>20</v>
      </c>
      <c r="K3446" t="s">
        <v>8219</v>
      </c>
      <c r="L3446">
        <v>69</v>
      </c>
    </row>
    <row r="3447" spans="1:12" x14ac:dyDescent="0.3">
      <c r="A3447" t="s">
        <v>8219</v>
      </c>
      <c r="C3447" t="str">
        <f>VLOOKUP(KickStarterData!F3447,$A$1:$D$4115,1,FALSE)</f>
        <v>successful</v>
      </c>
      <c r="D3447">
        <v>31</v>
      </c>
      <c r="K3447" t="s">
        <v>8219</v>
      </c>
      <c r="L3447">
        <v>15</v>
      </c>
    </row>
    <row r="3448" spans="1:12" x14ac:dyDescent="0.3">
      <c r="A3448" t="s">
        <v>8219</v>
      </c>
      <c r="C3448" t="str">
        <f>VLOOKUP(KickStarterData!F3448,$A$1:$D$4115,1,FALSE)</f>
        <v>successful</v>
      </c>
      <c r="D3448">
        <v>25</v>
      </c>
      <c r="K3448" t="s">
        <v>8219</v>
      </c>
      <c r="L3448">
        <v>64</v>
      </c>
    </row>
    <row r="3449" spans="1:12" x14ac:dyDescent="0.3">
      <c r="A3449" t="s">
        <v>8219</v>
      </c>
      <c r="C3449" t="str">
        <f>VLOOKUP(KickStarterData!F3449,$A$1:$D$4115,1,FALSE)</f>
        <v>successful</v>
      </c>
      <c r="D3449">
        <v>14</v>
      </c>
      <c r="K3449" t="s">
        <v>8219</v>
      </c>
      <c r="L3449">
        <v>20</v>
      </c>
    </row>
    <row r="3450" spans="1:12" x14ac:dyDescent="0.3">
      <c r="A3450" t="s">
        <v>8219</v>
      </c>
      <c r="C3450" t="str">
        <f>VLOOKUP(KickStarterData!F3450,$A$1:$D$4115,1,FALSE)</f>
        <v>successful</v>
      </c>
      <c r="D3450">
        <v>45</v>
      </c>
      <c r="K3450" t="s">
        <v>8219</v>
      </c>
      <c r="L3450">
        <v>27</v>
      </c>
    </row>
    <row r="3451" spans="1:12" x14ac:dyDescent="0.3">
      <c r="A3451" t="s">
        <v>8219</v>
      </c>
      <c r="C3451" t="str">
        <f>VLOOKUP(KickStarterData!F3451,$A$1:$D$4115,1,FALSE)</f>
        <v>successful</v>
      </c>
      <c r="D3451">
        <v>20</v>
      </c>
      <c r="K3451" t="s">
        <v>8219</v>
      </c>
      <c r="L3451">
        <v>21</v>
      </c>
    </row>
    <row r="3452" spans="1:12" x14ac:dyDescent="0.3">
      <c r="A3452" t="s">
        <v>8219</v>
      </c>
      <c r="C3452" t="str">
        <f>VLOOKUP(KickStarterData!F3452,$A$1:$D$4115,1,FALSE)</f>
        <v>successful</v>
      </c>
      <c r="D3452">
        <v>39</v>
      </c>
      <c r="K3452" t="s">
        <v>8219</v>
      </c>
      <c r="L3452">
        <v>31</v>
      </c>
    </row>
    <row r="3453" spans="1:12" x14ac:dyDescent="0.3">
      <c r="A3453" t="s">
        <v>8219</v>
      </c>
      <c r="C3453" t="str">
        <f>VLOOKUP(KickStarterData!F3453,$A$1:$D$4115,1,FALSE)</f>
        <v>successful</v>
      </c>
      <c r="D3453">
        <v>16</v>
      </c>
      <c r="K3453" t="s">
        <v>8219</v>
      </c>
      <c r="L3453">
        <v>51</v>
      </c>
    </row>
    <row r="3454" spans="1:12" x14ac:dyDescent="0.3">
      <c r="A3454" t="s">
        <v>8219</v>
      </c>
      <c r="C3454" t="str">
        <f>VLOOKUP(KickStarterData!F3454,$A$1:$D$4115,1,FALSE)</f>
        <v>successful</v>
      </c>
      <c r="D3454">
        <v>37</v>
      </c>
      <c r="K3454" t="s">
        <v>8219</v>
      </c>
      <c r="L3454">
        <v>57</v>
      </c>
    </row>
    <row r="3455" spans="1:12" x14ac:dyDescent="0.3">
      <c r="A3455" t="s">
        <v>8219</v>
      </c>
      <c r="C3455" t="str">
        <f>VLOOKUP(KickStarterData!F3455,$A$1:$D$4115,1,FALSE)</f>
        <v>successful</v>
      </c>
      <c r="D3455">
        <v>14</v>
      </c>
      <c r="K3455" t="s">
        <v>8219</v>
      </c>
      <c r="L3455">
        <v>20</v>
      </c>
    </row>
    <row r="3456" spans="1:12" x14ac:dyDescent="0.3">
      <c r="A3456" t="s">
        <v>8219</v>
      </c>
      <c r="C3456" t="str">
        <f>VLOOKUP(KickStarterData!F3456,$A$1:$D$4115,1,FALSE)</f>
        <v>successful</v>
      </c>
      <c r="D3456">
        <v>21</v>
      </c>
      <c r="K3456" t="s">
        <v>8219</v>
      </c>
      <c r="L3456">
        <v>71</v>
      </c>
    </row>
    <row r="3457" spans="1:12" x14ac:dyDescent="0.3">
      <c r="A3457" t="s">
        <v>8219</v>
      </c>
      <c r="C3457" t="str">
        <f>VLOOKUP(KickStarterData!F3457,$A$1:$D$4115,1,FALSE)</f>
        <v>successful</v>
      </c>
      <c r="D3457">
        <v>69</v>
      </c>
      <c r="K3457" t="s">
        <v>8219</v>
      </c>
      <c r="L3457">
        <v>72</v>
      </c>
    </row>
    <row r="3458" spans="1:12" x14ac:dyDescent="0.3">
      <c r="A3458" t="s">
        <v>8219</v>
      </c>
      <c r="C3458" t="str">
        <f>VLOOKUP(KickStarterData!F3458,$A$1:$D$4115,1,FALSE)</f>
        <v>successful</v>
      </c>
      <c r="D3458">
        <v>16</v>
      </c>
      <c r="K3458" t="s">
        <v>8219</v>
      </c>
      <c r="L3458">
        <v>45</v>
      </c>
    </row>
    <row r="3459" spans="1:12" x14ac:dyDescent="0.3">
      <c r="A3459" t="s">
        <v>8219</v>
      </c>
      <c r="C3459" t="str">
        <f>VLOOKUP(KickStarterData!F3459,$A$1:$D$4115,1,FALSE)</f>
        <v>successful</v>
      </c>
      <c r="D3459">
        <v>55</v>
      </c>
      <c r="K3459" t="s">
        <v>8219</v>
      </c>
      <c r="L3459">
        <v>51</v>
      </c>
    </row>
    <row r="3460" spans="1:12" x14ac:dyDescent="0.3">
      <c r="A3460" t="s">
        <v>8219</v>
      </c>
      <c r="C3460" t="str">
        <f>VLOOKUP(KickStarterData!F3460,$A$1:$D$4115,1,FALSE)</f>
        <v>successful</v>
      </c>
      <c r="D3460">
        <v>27</v>
      </c>
      <c r="K3460" t="s">
        <v>8219</v>
      </c>
      <c r="L3460">
        <v>56</v>
      </c>
    </row>
    <row r="3461" spans="1:12" x14ac:dyDescent="0.3">
      <c r="A3461" t="s">
        <v>8219</v>
      </c>
      <c r="C3461" t="str">
        <f>VLOOKUP(KickStarterData!F3461,$A$1:$D$4115,1,FALSE)</f>
        <v>successful</v>
      </c>
      <c r="D3461">
        <v>36</v>
      </c>
      <c r="K3461" t="s">
        <v>8219</v>
      </c>
      <c r="L3461">
        <v>17</v>
      </c>
    </row>
    <row r="3462" spans="1:12" x14ac:dyDescent="0.3">
      <c r="A3462" t="s">
        <v>8219</v>
      </c>
      <c r="C3462" t="str">
        <f>VLOOKUP(KickStarterData!F3462,$A$1:$D$4115,1,FALSE)</f>
        <v>successful</v>
      </c>
      <c r="D3462">
        <v>19</v>
      </c>
      <c r="K3462" t="s">
        <v>8219</v>
      </c>
      <c r="L3462">
        <v>197</v>
      </c>
    </row>
    <row r="3463" spans="1:12" x14ac:dyDescent="0.3">
      <c r="A3463" t="s">
        <v>8219</v>
      </c>
      <c r="C3463" t="str">
        <f>VLOOKUP(KickStarterData!F3463,$A$1:$D$4115,1,FALSE)</f>
        <v>successful</v>
      </c>
      <c r="D3463">
        <v>12</v>
      </c>
      <c r="K3463" t="s">
        <v>8219</v>
      </c>
      <c r="L3463">
        <v>70</v>
      </c>
    </row>
    <row r="3464" spans="1:12" x14ac:dyDescent="0.3">
      <c r="A3464" t="s">
        <v>8219</v>
      </c>
      <c r="C3464" t="str">
        <f>VLOOKUP(KickStarterData!F3464,$A$1:$D$4115,1,FALSE)</f>
        <v>successful</v>
      </c>
      <c r="D3464">
        <v>17</v>
      </c>
      <c r="K3464" t="s">
        <v>8219</v>
      </c>
      <c r="L3464">
        <v>21</v>
      </c>
    </row>
    <row r="3465" spans="1:12" x14ac:dyDescent="0.3">
      <c r="A3465" t="s">
        <v>8219</v>
      </c>
      <c r="C3465" t="str">
        <f>VLOOKUP(KickStarterData!F3465,$A$1:$D$4115,1,FALSE)</f>
        <v>successful</v>
      </c>
      <c r="D3465">
        <v>114</v>
      </c>
      <c r="K3465" t="s">
        <v>8219</v>
      </c>
      <c r="L3465">
        <v>34</v>
      </c>
    </row>
    <row r="3466" spans="1:12" x14ac:dyDescent="0.3">
      <c r="A3466" t="s">
        <v>8219</v>
      </c>
      <c r="C3466" t="str">
        <f>VLOOKUP(KickStarterData!F3466,$A$1:$D$4115,1,FALSE)</f>
        <v>successful</v>
      </c>
      <c r="D3466">
        <v>93</v>
      </c>
      <c r="K3466" t="s">
        <v>8219</v>
      </c>
      <c r="L3466">
        <v>39</v>
      </c>
    </row>
    <row r="3467" spans="1:12" x14ac:dyDescent="0.3">
      <c r="A3467" t="s">
        <v>8219</v>
      </c>
      <c r="C3467" t="str">
        <f>VLOOKUP(KickStarterData!F3467,$A$1:$D$4115,1,FALSE)</f>
        <v>successful</v>
      </c>
      <c r="D3467">
        <v>36</v>
      </c>
      <c r="K3467" t="s">
        <v>8219</v>
      </c>
      <c r="L3467">
        <v>78</v>
      </c>
    </row>
    <row r="3468" spans="1:12" x14ac:dyDescent="0.3">
      <c r="A3468" t="s">
        <v>8219</v>
      </c>
      <c r="C3468" t="str">
        <f>VLOOKUP(KickStarterData!F3468,$A$1:$D$4115,1,FALSE)</f>
        <v>successful</v>
      </c>
      <c r="D3468">
        <v>61</v>
      </c>
      <c r="K3468" t="s">
        <v>8219</v>
      </c>
      <c r="L3468">
        <v>48</v>
      </c>
    </row>
    <row r="3469" spans="1:12" x14ac:dyDescent="0.3">
      <c r="A3469" t="s">
        <v>8219</v>
      </c>
      <c r="C3469" t="str">
        <f>VLOOKUP(KickStarterData!F3469,$A$1:$D$4115,1,FALSE)</f>
        <v>successful</v>
      </c>
      <c r="D3469">
        <v>47</v>
      </c>
      <c r="K3469" t="s">
        <v>8219</v>
      </c>
      <c r="L3469">
        <v>29</v>
      </c>
    </row>
    <row r="3470" spans="1:12" x14ac:dyDescent="0.3">
      <c r="A3470" t="s">
        <v>8219</v>
      </c>
      <c r="C3470" t="str">
        <f>VLOOKUP(KickStarterData!F3470,$A$1:$D$4115,1,FALSE)</f>
        <v>successful</v>
      </c>
      <c r="D3470">
        <v>17</v>
      </c>
      <c r="K3470" t="s">
        <v>8221</v>
      </c>
      <c r="L3470">
        <v>0</v>
      </c>
    </row>
    <row r="3471" spans="1:12" x14ac:dyDescent="0.3">
      <c r="A3471" t="s">
        <v>8219</v>
      </c>
      <c r="C3471" t="str">
        <f>VLOOKUP(KickStarterData!F3471,$A$1:$D$4115,1,FALSE)</f>
        <v>successful</v>
      </c>
      <c r="D3471">
        <v>63</v>
      </c>
      <c r="K3471" t="s">
        <v>8221</v>
      </c>
      <c r="L3471">
        <v>2</v>
      </c>
    </row>
    <row r="3472" spans="1:12" x14ac:dyDescent="0.3">
      <c r="A3472" t="s">
        <v>8219</v>
      </c>
      <c r="C3472" t="str">
        <f>VLOOKUP(KickStarterData!F3472,$A$1:$D$4115,1,FALSE)</f>
        <v>successful</v>
      </c>
      <c r="D3472">
        <v>9</v>
      </c>
      <c r="K3472" t="s">
        <v>8221</v>
      </c>
      <c r="L3472">
        <v>1</v>
      </c>
    </row>
    <row r="3473" spans="1:12" x14ac:dyDescent="0.3">
      <c r="A3473" t="s">
        <v>8219</v>
      </c>
      <c r="C3473" t="str">
        <f>VLOOKUP(KickStarterData!F3473,$A$1:$D$4115,1,FALSE)</f>
        <v>successful</v>
      </c>
      <c r="D3473">
        <v>30</v>
      </c>
      <c r="K3473" t="s">
        <v>8221</v>
      </c>
      <c r="L3473">
        <v>59</v>
      </c>
    </row>
    <row r="3474" spans="1:12" x14ac:dyDescent="0.3">
      <c r="A3474" t="s">
        <v>8219</v>
      </c>
      <c r="C3474" t="str">
        <f>VLOOKUP(KickStarterData!F3474,$A$1:$D$4115,1,FALSE)</f>
        <v>successful</v>
      </c>
      <c r="D3474">
        <v>23</v>
      </c>
      <c r="K3474" t="s">
        <v>8221</v>
      </c>
      <c r="L3474">
        <v>1</v>
      </c>
    </row>
    <row r="3475" spans="1:12" x14ac:dyDescent="0.3">
      <c r="A3475" t="s">
        <v>8219</v>
      </c>
      <c r="C3475" t="str">
        <f>VLOOKUP(KickStarterData!F3475,$A$1:$D$4115,1,FALSE)</f>
        <v>successful</v>
      </c>
      <c r="D3475">
        <v>33</v>
      </c>
      <c r="K3475" t="s">
        <v>8221</v>
      </c>
      <c r="L3475">
        <v>31</v>
      </c>
    </row>
    <row r="3476" spans="1:12" x14ac:dyDescent="0.3">
      <c r="A3476" t="s">
        <v>8219</v>
      </c>
      <c r="C3476" t="str">
        <f>VLOOKUP(KickStarterData!F3476,$A$1:$D$4115,1,FALSE)</f>
        <v>successful</v>
      </c>
      <c r="D3476">
        <v>39</v>
      </c>
      <c r="K3476" t="s">
        <v>8221</v>
      </c>
      <c r="L3476">
        <v>18</v>
      </c>
    </row>
    <row r="3477" spans="1:12" x14ac:dyDescent="0.3">
      <c r="A3477" t="s">
        <v>8219</v>
      </c>
      <c r="C3477" t="str">
        <f>VLOOKUP(KickStarterData!F3477,$A$1:$D$4115,1,FALSE)</f>
        <v>successful</v>
      </c>
      <c r="D3477">
        <v>17</v>
      </c>
      <c r="K3477" t="s">
        <v>8221</v>
      </c>
      <c r="L3477">
        <v>10</v>
      </c>
    </row>
    <row r="3478" spans="1:12" x14ac:dyDescent="0.3">
      <c r="A3478" t="s">
        <v>8219</v>
      </c>
      <c r="C3478" t="str">
        <f>VLOOKUP(KickStarterData!F3478,$A$1:$D$4115,1,FALSE)</f>
        <v>successful</v>
      </c>
      <c r="D3478">
        <v>6</v>
      </c>
      <c r="K3478" t="s">
        <v>8221</v>
      </c>
      <c r="L3478">
        <v>0</v>
      </c>
    </row>
    <row r="3479" spans="1:12" x14ac:dyDescent="0.3">
      <c r="A3479" t="s">
        <v>8219</v>
      </c>
      <c r="C3479" t="str">
        <f>VLOOKUP(KickStarterData!F3479,$A$1:$D$4115,1,FALSE)</f>
        <v>successful</v>
      </c>
      <c r="D3479">
        <v>39</v>
      </c>
      <c r="K3479" t="s">
        <v>8221</v>
      </c>
      <c r="L3479">
        <v>14</v>
      </c>
    </row>
    <row r="3480" spans="1:12" x14ac:dyDescent="0.3">
      <c r="A3480" t="s">
        <v>8219</v>
      </c>
      <c r="C3480" t="str">
        <f>VLOOKUP(KickStarterData!F3480,$A$1:$D$4115,1,FALSE)</f>
        <v>successful</v>
      </c>
      <c r="D3480">
        <v>57</v>
      </c>
      <c r="K3480" t="s">
        <v>8221</v>
      </c>
      <c r="L3480">
        <v>2</v>
      </c>
    </row>
    <row r="3481" spans="1:12" x14ac:dyDescent="0.3">
      <c r="A3481" t="s">
        <v>8219</v>
      </c>
      <c r="C3481" t="str">
        <f>VLOOKUP(KickStarterData!F3481,$A$1:$D$4115,1,FALSE)</f>
        <v>successful</v>
      </c>
      <c r="D3481">
        <v>56</v>
      </c>
      <c r="K3481" t="s">
        <v>8221</v>
      </c>
      <c r="L3481">
        <v>1</v>
      </c>
    </row>
    <row r="3482" spans="1:12" x14ac:dyDescent="0.3">
      <c r="A3482" t="s">
        <v>8219</v>
      </c>
      <c r="C3482" t="str">
        <f>VLOOKUP(KickStarterData!F3482,$A$1:$D$4115,1,FALSE)</f>
        <v>successful</v>
      </c>
      <c r="D3482">
        <v>13</v>
      </c>
      <c r="K3482" t="s">
        <v>8221</v>
      </c>
      <c r="L3482">
        <v>3</v>
      </c>
    </row>
    <row r="3483" spans="1:12" x14ac:dyDescent="0.3">
      <c r="A3483" t="s">
        <v>8219</v>
      </c>
      <c r="C3483" t="str">
        <f>VLOOKUP(KickStarterData!F3483,$A$1:$D$4115,1,FALSE)</f>
        <v>successful</v>
      </c>
      <c r="D3483">
        <v>95</v>
      </c>
      <c r="K3483" t="s">
        <v>8221</v>
      </c>
      <c r="L3483">
        <v>0</v>
      </c>
    </row>
    <row r="3484" spans="1:12" x14ac:dyDescent="0.3">
      <c r="A3484" t="s">
        <v>8219</v>
      </c>
      <c r="C3484" t="str">
        <f>VLOOKUP(KickStarterData!F3484,$A$1:$D$4115,1,FALSE)</f>
        <v>successful</v>
      </c>
      <c r="D3484">
        <v>80</v>
      </c>
      <c r="K3484" t="s">
        <v>8221</v>
      </c>
      <c r="L3484">
        <v>2</v>
      </c>
    </row>
    <row r="3485" spans="1:12" x14ac:dyDescent="0.3">
      <c r="A3485" t="s">
        <v>8219</v>
      </c>
      <c r="C3485" t="str">
        <f>VLOOKUP(KickStarterData!F3485,$A$1:$D$4115,1,FALSE)</f>
        <v>successful</v>
      </c>
      <c r="D3485">
        <v>133</v>
      </c>
      <c r="K3485" t="s">
        <v>8221</v>
      </c>
      <c r="L3485">
        <v>0</v>
      </c>
    </row>
    <row r="3486" spans="1:12" x14ac:dyDescent="0.3">
      <c r="A3486" t="s">
        <v>8219</v>
      </c>
      <c r="C3486" t="str">
        <f>VLOOKUP(KickStarterData!F3486,$A$1:$D$4115,1,FALSE)</f>
        <v>successful</v>
      </c>
      <c r="D3486">
        <v>44</v>
      </c>
      <c r="K3486" t="s">
        <v>8221</v>
      </c>
      <c r="L3486">
        <v>12</v>
      </c>
    </row>
    <row r="3487" spans="1:12" x14ac:dyDescent="0.3">
      <c r="A3487" t="s">
        <v>8219</v>
      </c>
      <c r="C3487" t="str">
        <f>VLOOKUP(KickStarterData!F3487,$A$1:$D$4115,1,FALSE)</f>
        <v>successful</v>
      </c>
      <c r="D3487">
        <v>30</v>
      </c>
      <c r="K3487" t="s">
        <v>8221</v>
      </c>
      <c r="L3487">
        <v>1</v>
      </c>
    </row>
    <row r="3488" spans="1:12" x14ac:dyDescent="0.3">
      <c r="A3488" t="s">
        <v>8219</v>
      </c>
      <c r="C3488" t="str">
        <f>VLOOKUP(KickStarterData!F3488,$A$1:$D$4115,1,FALSE)</f>
        <v>successful</v>
      </c>
      <c r="D3488">
        <v>56</v>
      </c>
      <c r="K3488" t="s">
        <v>8221</v>
      </c>
      <c r="L3488">
        <v>8</v>
      </c>
    </row>
    <row r="3489" spans="1:12" x14ac:dyDescent="0.3">
      <c r="A3489" t="s">
        <v>8219</v>
      </c>
      <c r="C3489" t="str">
        <f>VLOOKUP(KickStarterData!F3489,$A$1:$D$4115,1,FALSE)</f>
        <v>successful</v>
      </c>
      <c r="D3489">
        <v>66</v>
      </c>
      <c r="K3489" t="s">
        <v>8221</v>
      </c>
      <c r="L3489">
        <v>2</v>
      </c>
    </row>
    <row r="3490" spans="1:12" x14ac:dyDescent="0.3">
      <c r="A3490" t="s">
        <v>8219</v>
      </c>
      <c r="C3490" t="str">
        <f>VLOOKUP(KickStarterData!F3490,$A$1:$D$4115,1,FALSE)</f>
        <v>successful</v>
      </c>
      <c r="D3490">
        <v>29</v>
      </c>
      <c r="K3490" t="s">
        <v>8219</v>
      </c>
      <c r="L3490">
        <v>73</v>
      </c>
    </row>
    <row r="3491" spans="1:12" x14ac:dyDescent="0.3">
      <c r="A3491" t="s">
        <v>8219</v>
      </c>
      <c r="C3491" t="str">
        <f>VLOOKUP(KickStarterData!F3491,$A$1:$D$4115,1,FALSE)</f>
        <v>successful</v>
      </c>
      <c r="D3491">
        <v>72</v>
      </c>
      <c r="K3491" t="s">
        <v>8219</v>
      </c>
      <c r="L3491">
        <v>8</v>
      </c>
    </row>
    <row r="3492" spans="1:12" x14ac:dyDescent="0.3">
      <c r="A3492" t="s">
        <v>8219</v>
      </c>
      <c r="C3492" t="str">
        <f>VLOOKUP(KickStarterData!F3492,$A$1:$D$4115,1,FALSE)</f>
        <v>successful</v>
      </c>
      <c r="D3492">
        <v>27</v>
      </c>
      <c r="K3492" t="s">
        <v>8219</v>
      </c>
      <c r="L3492">
        <v>17</v>
      </c>
    </row>
    <row r="3493" spans="1:12" x14ac:dyDescent="0.3">
      <c r="A3493" t="s">
        <v>8219</v>
      </c>
      <c r="C3493" t="str">
        <f>VLOOKUP(KickStarterData!F3493,$A$1:$D$4115,1,FALSE)</f>
        <v>successful</v>
      </c>
      <c r="D3493">
        <v>10</v>
      </c>
      <c r="K3493" t="s">
        <v>8219</v>
      </c>
      <c r="L3493">
        <v>9</v>
      </c>
    </row>
    <row r="3494" spans="1:12" x14ac:dyDescent="0.3">
      <c r="A3494" t="s">
        <v>8219</v>
      </c>
      <c r="C3494" t="str">
        <f>VLOOKUP(KickStarterData!F3494,$A$1:$D$4115,1,FALSE)</f>
        <v>successful</v>
      </c>
      <c r="D3494">
        <v>35</v>
      </c>
      <c r="K3494" t="s">
        <v>8219</v>
      </c>
      <c r="L3494">
        <v>17</v>
      </c>
    </row>
    <row r="3495" spans="1:12" x14ac:dyDescent="0.3">
      <c r="A3495" t="s">
        <v>8219</v>
      </c>
      <c r="C3495" t="str">
        <f>VLOOKUP(KickStarterData!F3495,$A$1:$D$4115,1,FALSE)</f>
        <v>successful</v>
      </c>
      <c r="D3495">
        <v>29</v>
      </c>
      <c r="K3495" t="s">
        <v>8219</v>
      </c>
      <c r="L3495">
        <v>33</v>
      </c>
    </row>
    <row r="3496" spans="1:12" x14ac:dyDescent="0.3">
      <c r="A3496" t="s">
        <v>8219</v>
      </c>
      <c r="C3496" t="str">
        <f>VLOOKUP(KickStarterData!F3496,$A$1:$D$4115,1,FALSE)</f>
        <v>successful</v>
      </c>
      <c r="D3496">
        <v>13</v>
      </c>
      <c r="K3496" t="s">
        <v>8219</v>
      </c>
      <c r="L3496">
        <v>38</v>
      </c>
    </row>
    <row r="3497" spans="1:12" x14ac:dyDescent="0.3">
      <c r="A3497" t="s">
        <v>8219</v>
      </c>
      <c r="C3497" t="str">
        <f>VLOOKUP(KickStarterData!F3497,$A$1:$D$4115,1,FALSE)</f>
        <v>successful</v>
      </c>
      <c r="D3497">
        <v>72</v>
      </c>
      <c r="K3497" t="s">
        <v>8219</v>
      </c>
      <c r="L3497">
        <v>79</v>
      </c>
    </row>
    <row r="3498" spans="1:12" x14ac:dyDescent="0.3">
      <c r="A3498" t="s">
        <v>8219</v>
      </c>
      <c r="C3498" t="str">
        <f>VLOOKUP(KickStarterData!F3498,$A$1:$D$4115,1,FALSE)</f>
        <v>successful</v>
      </c>
      <c r="D3498">
        <v>78</v>
      </c>
      <c r="K3498" t="s">
        <v>8219</v>
      </c>
      <c r="L3498">
        <v>46</v>
      </c>
    </row>
    <row r="3499" spans="1:12" x14ac:dyDescent="0.3">
      <c r="A3499" t="s">
        <v>8219</v>
      </c>
      <c r="C3499" t="str">
        <f>VLOOKUP(KickStarterData!F3499,$A$1:$D$4115,1,FALSE)</f>
        <v>successful</v>
      </c>
      <c r="D3499">
        <v>49</v>
      </c>
      <c r="K3499" t="s">
        <v>8219</v>
      </c>
      <c r="L3499">
        <v>20</v>
      </c>
    </row>
    <row r="3500" spans="1:12" x14ac:dyDescent="0.3">
      <c r="A3500" t="s">
        <v>8219</v>
      </c>
      <c r="C3500" t="str">
        <f>VLOOKUP(KickStarterData!F3500,$A$1:$D$4115,1,FALSE)</f>
        <v>successful</v>
      </c>
      <c r="D3500">
        <v>42</v>
      </c>
      <c r="K3500" t="s">
        <v>8219</v>
      </c>
      <c r="L3500">
        <v>20</v>
      </c>
    </row>
    <row r="3501" spans="1:12" x14ac:dyDescent="0.3">
      <c r="A3501" t="s">
        <v>8219</v>
      </c>
      <c r="C3501" t="str">
        <f>VLOOKUP(KickStarterData!F3501,$A$1:$D$4115,1,FALSE)</f>
        <v>successful</v>
      </c>
      <c r="D3501">
        <v>35</v>
      </c>
      <c r="K3501" t="s">
        <v>8219</v>
      </c>
      <c r="L3501">
        <v>13</v>
      </c>
    </row>
    <row r="3502" spans="1:12" x14ac:dyDescent="0.3">
      <c r="A3502" t="s">
        <v>8219</v>
      </c>
      <c r="C3502" t="str">
        <f>VLOOKUP(KickStarterData!F3502,$A$1:$D$4115,1,FALSE)</f>
        <v>successful</v>
      </c>
      <c r="D3502">
        <v>42</v>
      </c>
      <c r="K3502" t="s">
        <v>8219</v>
      </c>
      <c r="L3502">
        <v>22</v>
      </c>
    </row>
    <row r="3503" spans="1:12" x14ac:dyDescent="0.3">
      <c r="A3503" t="s">
        <v>8219</v>
      </c>
      <c r="C3503" t="str">
        <f>VLOOKUP(KickStarterData!F3503,$A$1:$D$4115,1,FALSE)</f>
        <v>successful</v>
      </c>
      <c r="D3503">
        <v>42</v>
      </c>
      <c r="K3503" t="s">
        <v>8219</v>
      </c>
      <c r="L3503">
        <v>36</v>
      </c>
    </row>
    <row r="3504" spans="1:12" x14ac:dyDescent="0.3">
      <c r="A3504" t="s">
        <v>8219</v>
      </c>
      <c r="C3504" t="str">
        <f>VLOOKUP(KickStarterData!F3504,$A$1:$D$4115,1,FALSE)</f>
        <v>successful</v>
      </c>
      <c r="D3504">
        <v>31</v>
      </c>
      <c r="K3504" t="s">
        <v>8219</v>
      </c>
      <c r="L3504">
        <v>40</v>
      </c>
    </row>
    <row r="3505" spans="1:12" x14ac:dyDescent="0.3">
      <c r="A3505" t="s">
        <v>8219</v>
      </c>
      <c r="C3505" t="str">
        <f>VLOOKUP(KickStarterData!F3505,$A$1:$D$4115,1,FALSE)</f>
        <v>successful</v>
      </c>
      <c r="D3505">
        <v>38</v>
      </c>
      <c r="K3505" t="s">
        <v>8219</v>
      </c>
      <c r="L3505">
        <v>9</v>
      </c>
    </row>
    <row r="3506" spans="1:12" x14ac:dyDescent="0.3">
      <c r="A3506" t="s">
        <v>8219</v>
      </c>
      <c r="C3506" t="str">
        <f>VLOOKUP(KickStarterData!F3506,$A$1:$D$4115,1,FALSE)</f>
        <v>successful</v>
      </c>
      <c r="D3506">
        <v>8</v>
      </c>
      <c r="K3506" t="s">
        <v>8219</v>
      </c>
      <c r="L3506">
        <v>19</v>
      </c>
    </row>
    <row r="3507" spans="1:12" x14ac:dyDescent="0.3">
      <c r="A3507" t="s">
        <v>8219</v>
      </c>
      <c r="C3507" t="str">
        <f>VLOOKUP(KickStarterData!F3507,$A$1:$D$4115,1,FALSE)</f>
        <v>successful</v>
      </c>
      <c r="D3507">
        <v>39</v>
      </c>
      <c r="K3507" t="s">
        <v>8219</v>
      </c>
      <c r="L3507">
        <v>14</v>
      </c>
    </row>
    <row r="3508" spans="1:12" x14ac:dyDescent="0.3">
      <c r="A3508" t="s">
        <v>8219</v>
      </c>
      <c r="C3508" t="str">
        <f>VLOOKUP(KickStarterData!F3508,$A$1:$D$4115,1,FALSE)</f>
        <v>successful</v>
      </c>
      <c r="D3508">
        <v>29</v>
      </c>
      <c r="K3508" t="s">
        <v>8219</v>
      </c>
      <c r="L3508">
        <v>38</v>
      </c>
    </row>
    <row r="3509" spans="1:12" x14ac:dyDescent="0.3">
      <c r="A3509" t="s">
        <v>8219</v>
      </c>
      <c r="C3509" t="str">
        <f>VLOOKUP(KickStarterData!F3509,$A$1:$D$4115,1,FALSE)</f>
        <v>successful</v>
      </c>
      <c r="D3509">
        <v>72</v>
      </c>
      <c r="K3509" t="s">
        <v>8219</v>
      </c>
      <c r="L3509">
        <v>58</v>
      </c>
    </row>
    <row r="3510" spans="1:12" x14ac:dyDescent="0.3">
      <c r="A3510" t="s">
        <v>8219</v>
      </c>
      <c r="C3510" t="str">
        <f>VLOOKUP(KickStarterData!F3510,$A$1:$D$4115,1,FALSE)</f>
        <v>successful</v>
      </c>
      <c r="D3510">
        <v>15</v>
      </c>
      <c r="K3510" t="s">
        <v>8219</v>
      </c>
      <c r="L3510">
        <v>28</v>
      </c>
    </row>
    <row r="3511" spans="1:12" x14ac:dyDescent="0.3">
      <c r="A3511" t="s">
        <v>8219</v>
      </c>
      <c r="C3511" t="str">
        <f>VLOOKUP(KickStarterData!F3511,$A$1:$D$4115,1,FALSE)</f>
        <v>successful</v>
      </c>
      <c r="D3511">
        <v>33</v>
      </c>
      <c r="K3511" t="s">
        <v>8219</v>
      </c>
      <c r="L3511">
        <v>17</v>
      </c>
    </row>
    <row r="3512" spans="1:12" x14ac:dyDescent="0.3">
      <c r="A3512" t="s">
        <v>8219</v>
      </c>
      <c r="C3512" t="str">
        <f>VLOOKUP(KickStarterData!F3512,$A$1:$D$4115,1,FALSE)</f>
        <v>successful</v>
      </c>
      <c r="D3512">
        <v>15</v>
      </c>
      <c r="K3512" t="s">
        <v>8219</v>
      </c>
      <c r="L3512">
        <v>12</v>
      </c>
    </row>
    <row r="3513" spans="1:12" x14ac:dyDescent="0.3">
      <c r="A3513" t="s">
        <v>8219</v>
      </c>
      <c r="C3513" t="str">
        <f>VLOOKUP(KickStarterData!F3513,$A$1:$D$4115,1,FALSE)</f>
        <v>successful</v>
      </c>
      <c r="D3513">
        <v>19</v>
      </c>
      <c r="K3513" t="s">
        <v>8219</v>
      </c>
      <c r="L3513">
        <v>40</v>
      </c>
    </row>
    <row r="3514" spans="1:12" x14ac:dyDescent="0.3">
      <c r="A3514" t="s">
        <v>8219</v>
      </c>
      <c r="C3514" t="str">
        <f>VLOOKUP(KickStarterData!F3514,$A$1:$D$4115,1,FALSE)</f>
        <v>successful</v>
      </c>
      <c r="D3514">
        <v>17</v>
      </c>
      <c r="K3514" t="s">
        <v>8219</v>
      </c>
      <c r="L3514">
        <v>57</v>
      </c>
    </row>
    <row r="3515" spans="1:12" x14ac:dyDescent="0.3">
      <c r="A3515" t="s">
        <v>8219</v>
      </c>
      <c r="C3515" t="str">
        <f>VLOOKUP(KickStarterData!F3515,$A$1:$D$4115,1,FALSE)</f>
        <v>successful</v>
      </c>
      <c r="D3515">
        <v>44</v>
      </c>
      <c r="K3515" t="s">
        <v>8219</v>
      </c>
      <c r="L3515">
        <v>114</v>
      </c>
    </row>
    <row r="3516" spans="1:12" x14ac:dyDescent="0.3">
      <c r="A3516" t="s">
        <v>8219</v>
      </c>
      <c r="C3516" t="str">
        <f>VLOOKUP(KickStarterData!F3516,$A$1:$D$4115,1,FALSE)</f>
        <v>successful</v>
      </c>
      <c r="D3516">
        <v>10</v>
      </c>
      <c r="K3516" t="s">
        <v>8219</v>
      </c>
      <c r="L3516">
        <v>31</v>
      </c>
    </row>
    <row r="3517" spans="1:12" x14ac:dyDescent="0.3">
      <c r="A3517" t="s">
        <v>8219</v>
      </c>
      <c r="C3517" t="str">
        <f>VLOOKUP(KickStarterData!F3517,$A$1:$D$4115,1,FALSE)</f>
        <v>successful</v>
      </c>
      <c r="D3517">
        <v>46</v>
      </c>
      <c r="K3517" t="s">
        <v>8219</v>
      </c>
      <c r="L3517">
        <v>3</v>
      </c>
    </row>
    <row r="3518" spans="1:12" x14ac:dyDescent="0.3">
      <c r="A3518" t="s">
        <v>8219</v>
      </c>
      <c r="C3518" t="str">
        <f>VLOOKUP(KickStarterData!F3518,$A$1:$D$4115,1,FALSE)</f>
        <v>successful</v>
      </c>
      <c r="D3518">
        <v>11</v>
      </c>
      <c r="K3518" t="s">
        <v>8219</v>
      </c>
      <c r="L3518">
        <v>16</v>
      </c>
    </row>
    <row r="3519" spans="1:12" x14ac:dyDescent="0.3">
      <c r="A3519" t="s">
        <v>8219</v>
      </c>
      <c r="C3519" t="str">
        <f>VLOOKUP(KickStarterData!F3519,$A$1:$D$4115,1,FALSE)</f>
        <v>successful</v>
      </c>
      <c r="D3519">
        <v>13</v>
      </c>
      <c r="K3519" t="s">
        <v>8219</v>
      </c>
      <c r="L3519">
        <v>199</v>
      </c>
    </row>
    <row r="3520" spans="1:12" x14ac:dyDescent="0.3">
      <c r="A3520" t="s">
        <v>8219</v>
      </c>
      <c r="C3520" t="str">
        <f>VLOOKUP(KickStarterData!F3520,$A$1:$D$4115,1,FALSE)</f>
        <v>successful</v>
      </c>
      <c r="D3520">
        <v>33</v>
      </c>
      <c r="K3520" t="s">
        <v>8219</v>
      </c>
      <c r="L3520">
        <v>31</v>
      </c>
    </row>
    <row r="3521" spans="1:12" x14ac:dyDescent="0.3">
      <c r="A3521" t="s">
        <v>8219</v>
      </c>
      <c r="C3521" t="str">
        <f>VLOOKUP(KickStarterData!F3521,$A$1:$D$4115,1,FALSE)</f>
        <v>successful</v>
      </c>
      <c r="D3521">
        <v>28</v>
      </c>
      <c r="K3521" t="s">
        <v>8219</v>
      </c>
      <c r="L3521">
        <v>30</v>
      </c>
    </row>
    <row r="3522" spans="1:12" x14ac:dyDescent="0.3">
      <c r="A3522" t="s">
        <v>8219</v>
      </c>
      <c r="C3522" t="str">
        <f>VLOOKUP(KickStarterData!F3522,$A$1:$D$4115,1,FALSE)</f>
        <v>successful</v>
      </c>
      <c r="D3522">
        <v>21</v>
      </c>
      <c r="K3522" t="s">
        <v>8219</v>
      </c>
      <c r="L3522">
        <v>34</v>
      </c>
    </row>
    <row r="3523" spans="1:12" x14ac:dyDescent="0.3">
      <c r="A3523" t="s">
        <v>8219</v>
      </c>
      <c r="C3523" t="str">
        <f>VLOOKUP(KickStarterData!F3523,$A$1:$D$4115,1,FALSE)</f>
        <v>successful</v>
      </c>
      <c r="D3523">
        <v>13</v>
      </c>
      <c r="K3523" t="s">
        <v>8219</v>
      </c>
      <c r="L3523">
        <v>18</v>
      </c>
    </row>
    <row r="3524" spans="1:12" x14ac:dyDescent="0.3">
      <c r="A3524" t="s">
        <v>8219</v>
      </c>
      <c r="C3524" t="str">
        <f>VLOOKUP(KickStarterData!F3524,$A$1:$D$4115,1,FALSE)</f>
        <v>successful</v>
      </c>
      <c r="D3524">
        <v>34</v>
      </c>
      <c r="K3524" t="s">
        <v>8219</v>
      </c>
      <c r="L3524">
        <v>67</v>
      </c>
    </row>
    <row r="3525" spans="1:12" x14ac:dyDescent="0.3">
      <c r="A3525" t="s">
        <v>8219</v>
      </c>
      <c r="C3525" t="str">
        <f>VLOOKUP(KickStarterData!F3525,$A$1:$D$4115,1,FALSE)</f>
        <v>successful</v>
      </c>
      <c r="D3525">
        <v>80</v>
      </c>
      <c r="K3525" t="s">
        <v>8219</v>
      </c>
      <c r="L3525">
        <v>66</v>
      </c>
    </row>
    <row r="3526" spans="1:12" x14ac:dyDescent="0.3">
      <c r="A3526" t="s">
        <v>8219</v>
      </c>
      <c r="C3526" t="str">
        <f>VLOOKUP(KickStarterData!F3526,$A$1:$D$4115,1,FALSE)</f>
        <v>successful</v>
      </c>
      <c r="D3526">
        <v>74</v>
      </c>
      <c r="K3526" t="s">
        <v>8219</v>
      </c>
      <c r="L3526">
        <v>23</v>
      </c>
    </row>
    <row r="3527" spans="1:12" x14ac:dyDescent="0.3">
      <c r="A3527" t="s">
        <v>8219</v>
      </c>
      <c r="C3527" t="str">
        <f>VLOOKUP(KickStarterData!F3527,$A$1:$D$4115,1,FALSE)</f>
        <v>successful</v>
      </c>
      <c r="D3527">
        <v>7</v>
      </c>
      <c r="K3527" t="s">
        <v>8219</v>
      </c>
      <c r="L3527">
        <v>126</v>
      </c>
    </row>
    <row r="3528" spans="1:12" x14ac:dyDescent="0.3">
      <c r="A3528" t="s">
        <v>8219</v>
      </c>
      <c r="C3528" t="str">
        <f>VLOOKUP(KickStarterData!F3528,$A$1:$D$4115,1,FALSE)</f>
        <v>successful</v>
      </c>
      <c r="D3528">
        <v>34</v>
      </c>
      <c r="K3528" t="s">
        <v>8219</v>
      </c>
      <c r="L3528">
        <v>6</v>
      </c>
    </row>
    <row r="3529" spans="1:12" x14ac:dyDescent="0.3">
      <c r="A3529" t="s">
        <v>8219</v>
      </c>
      <c r="C3529" t="str">
        <f>VLOOKUP(KickStarterData!F3529,$A$1:$D$4115,1,FALSE)</f>
        <v>successful</v>
      </c>
      <c r="D3529">
        <v>86</v>
      </c>
      <c r="K3529" t="s">
        <v>8219</v>
      </c>
      <c r="L3529">
        <v>25</v>
      </c>
    </row>
    <row r="3530" spans="1:12" x14ac:dyDescent="0.3">
      <c r="A3530" t="s">
        <v>8219</v>
      </c>
      <c r="C3530" t="str">
        <f>VLOOKUP(KickStarterData!F3530,$A$1:$D$4115,1,FALSE)</f>
        <v>successful</v>
      </c>
      <c r="D3530">
        <v>37</v>
      </c>
      <c r="K3530" t="s">
        <v>8219</v>
      </c>
      <c r="L3530">
        <v>39</v>
      </c>
    </row>
    <row r="3531" spans="1:12" x14ac:dyDescent="0.3">
      <c r="A3531" t="s">
        <v>8219</v>
      </c>
      <c r="C3531" t="str">
        <f>VLOOKUP(KickStarterData!F3531,$A$1:$D$4115,1,FALSE)</f>
        <v>successful</v>
      </c>
      <c r="D3531">
        <v>18</v>
      </c>
      <c r="K3531" t="s">
        <v>8219</v>
      </c>
      <c r="L3531">
        <v>62</v>
      </c>
    </row>
    <row r="3532" spans="1:12" x14ac:dyDescent="0.3">
      <c r="A3532" t="s">
        <v>8219</v>
      </c>
      <c r="C3532" t="str">
        <f>VLOOKUP(KickStarterData!F3532,$A$1:$D$4115,1,FALSE)</f>
        <v>successful</v>
      </c>
      <c r="D3532">
        <v>22</v>
      </c>
      <c r="K3532" t="s">
        <v>8219</v>
      </c>
      <c r="L3532">
        <v>31</v>
      </c>
    </row>
    <row r="3533" spans="1:12" x14ac:dyDescent="0.3">
      <c r="A3533" t="s">
        <v>8219</v>
      </c>
      <c r="C3533" t="str">
        <f>VLOOKUP(KickStarterData!F3533,$A$1:$D$4115,1,FALSE)</f>
        <v>successful</v>
      </c>
      <c r="D3533">
        <v>26</v>
      </c>
      <c r="K3533" t="s">
        <v>8219</v>
      </c>
      <c r="L3533">
        <v>274</v>
      </c>
    </row>
    <row r="3534" spans="1:12" x14ac:dyDescent="0.3">
      <c r="A3534" t="s">
        <v>8219</v>
      </c>
      <c r="C3534" t="str">
        <f>VLOOKUP(KickStarterData!F3534,$A$1:$D$4115,1,FALSE)</f>
        <v>successful</v>
      </c>
      <c r="D3534">
        <v>27</v>
      </c>
      <c r="K3534" t="s">
        <v>8219</v>
      </c>
      <c r="L3534">
        <v>17</v>
      </c>
    </row>
    <row r="3535" spans="1:12" x14ac:dyDescent="0.3">
      <c r="A3535" t="s">
        <v>8219</v>
      </c>
      <c r="C3535" t="str">
        <f>VLOOKUP(KickStarterData!F3535,$A$1:$D$4115,1,FALSE)</f>
        <v>successful</v>
      </c>
      <c r="D3535">
        <v>8</v>
      </c>
      <c r="K3535" t="s">
        <v>8219</v>
      </c>
      <c r="L3535">
        <v>14</v>
      </c>
    </row>
    <row r="3536" spans="1:12" x14ac:dyDescent="0.3">
      <c r="A3536" t="s">
        <v>8219</v>
      </c>
      <c r="C3536" t="str">
        <f>VLOOKUP(KickStarterData!F3536,$A$1:$D$4115,1,FALSE)</f>
        <v>successful</v>
      </c>
      <c r="D3536">
        <v>204</v>
      </c>
      <c r="K3536" t="s">
        <v>8219</v>
      </c>
      <c r="L3536">
        <v>60</v>
      </c>
    </row>
    <row r="3537" spans="1:12" x14ac:dyDescent="0.3">
      <c r="A3537" t="s">
        <v>8219</v>
      </c>
      <c r="C3537" t="str">
        <f>VLOOKUP(KickStarterData!F3537,$A$1:$D$4115,1,FALSE)</f>
        <v>successful</v>
      </c>
      <c r="D3537">
        <v>46</v>
      </c>
      <c r="K3537" t="s">
        <v>8219</v>
      </c>
      <c r="L3537">
        <v>33</v>
      </c>
    </row>
    <row r="3538" spans="1:12" x14ac:dyDescent="0.3">
      <c r="A3538" t="s">
        <v>8219</v>
      </c>
      <c r="C3538" t="str">
        <f>VLOOKUP(KickStarterData!F3538,$A$1:$D$4115,1,FALSE)</f>
        <v>successful</v>
      </c>
      <c r="D3538">
        <v>17</v>
      </c>
      <c r="K3538" t="s">
        <v>8219</v>
      </c>
      <c r="L3538">
        <v>78</v>
      </c>
    </row>
    <row r="3539" spans="1:12" x14ac:dyDescent="0.3">
      <c r="A3539" t="s">
        <v>8219</v>
      </c>
      <c r="C3539" t="str">
        <f>VLOOKUP(KickStarterData!F3539,$A$1:$D$4115,1,FALSE)</f>
        <v>successful</v>
      </c>
      <c r="D3539">
        <v>28</v>
      </c>
      <c r="K3539" t="s">
        <v>8219</v>
      </c>
      <c r="L3539">
        <v>30</v>
      </c>
    </row>
    <row r="3540" spans="1:12" x14ac:dyDescent="0.3">
      <c r="A3540" t="s">
        <v>8219</v>
      </c>
      <c r="C3540" t="str">
        <f>VLOOKUP(KickStarterData!F3540,$A$1:$D$4115,1,FALSE)</f>
        <v>successful</v>
      </c>
      <c r="D3540">
        <v>83</v>
      </c>
      <c r="K3540" t="s">
        <v>8219</v>
      </c>
      <c r="L3540">
        <v>136</v>
      </c>
    </row>
    <row r="3541" spans="1:12" x14ac:dyDescent="0.3">
      <c r="A3541" t="s">
        <v>8219</v>
      </c>
      <c r="C3541" t="str">
        <f>VLOOKUP(KickStarterData!F3541,$A$1:$D$4115,1,FALSE)</f>
        <v>successful</v>
      </c>
      <c r="D3541">
        <v>13</v>
      </c>
      <c r="K3541" t="s">
        <v>8219</v>
      </c>
      <c r="L3541">
        <v>40</v>
      </c>
    </row>
    <row r="3542" spans="1:12" x14ac:dyDescent="0.3">
      <c r="A3542" t="s">
        <v>8219</v>
      </c>
      <c r="C3542" t="str">
        <f>VLOOKUP(KickStarterData!F3542,$A$1:$D$4115,1,FALSE)</f>
        <v>successful</v>
      </c>
      <c r="D3542">
        <v>8</v>
      </c>
      <c r="K3542" t="s">
        <v>8219</v>
      </c>
      <c r="L3542">
        <v>18</v>
      </c>
    </row>
    <row r="3543" spans="1:12" x14ac:dyDescent="0.3">
      <c r="A3543" t="s">
        <v>8219</v>
      </c>
      <c r="C3543" t="str">
        <f>VLOOKUP(KickStarterData!F3543,$A$1:$D$4115,1,FALSE)</f>
        <v>successful</v>
      </c>
      <c r="D3543">
        <v>32</v>
      </c>
      <c r="K3543" t="s">
        <v>8219</v>
      </c>
      <c r="L3543">
        <v>39</v>
      </c>
    </row>
    <row r="3544" spans="1:12" x14ac:dyDescent="0.3">
      <c r="A3544" t="s">
        <v>8219</v>
      </c>
      <c r="C3544" t="str">
        <f>VLOOKUP(KickStarterData!F3544,$A$1:$D$4115,1,FALSE)</f>
        <v>successful</v>
      </c>
      <c r="D3544">
        <v>85</v>
      </c>
      <c r="K3544" t="s">
        <v>8219</v>
      </c>
      <c r="L3544">
        <v>21</v>
      </c>
    </row>
    <row r="3545" spans="1:12" x14ac:dyDescent="0.3">
      <c r="A3545" t="s">
        <v>8219</v>
      </c>
      <c r="C3545" t="str">
        <f>VLOOKUP(KickStarterData!F3545,$A$1:$D$4115,1,FALSE)</f>
        <v>successful</v>
      </c>
      <c r="D3545">
        <v>29</v>
      </c>
      <c r="K3545" t="s">
        <v>8219</v>
      </c>
      <c r="L3545">
        <v>30</v>
      </c>
    </row>
    <row r="3546" spans="1:12" x14ac:dyDescent="0.3">
      <c r="A3546" t="s">
        <v>8219</v>
      </c>
      <c r="C3546" t="str">
        <f>VLOOKUP(KickStarterData!F3546,$A$1:$D$4115,1,FALSE)</f>
        <v>successful</v>
      </c>
      <c r="D3546">
        <v>24</v>
      </c>
      <c r="K3546" t="s">
        <v>8219</v>
      </c>
      <c r="L3546">
        <v>27</v>
      </c>
    </row>
    <row r="3547" spans="1:12" x14ac:dyDescent="0.3">
      <c r="A3547" t="s">
        <v>8219</v>
      </c>
      <c r="C3547" t="str">
        <f>VLOOKUP(KickStarterData!F3547,$A$1:$D$4115,1,FALSE)</f>
        <v>successful</v>
      </c>
      <c r="D3547">
        <v>8</v>
      </c>
      <c r="K3547" t="s">
        <v>8219</v>
      </c>
      <c r="L3547">
        <v>35</v>
      </c>
    </row>
    <row r="3548" spans="1:12" x14ac:dyDescent="0.3">
      <c r="A3548" t="s">
        <v>8219</v>
      </c>
      <c r="C3548" t="str">
        <f>VLOOKUP(KickStarterData!F3548,$A$1:$D$4115,1,FALSE)</f>
        <v>successful</v>
      </c>
      <c r="D3548">
        <v>19</v>
      </c>
      <c r="K3548" t="s">
        <v>8219</v>
      </c>
      <c r="L3548">
        <v>13</v>
      </c>
    </row>
    <row r="3549" spans="1:12" x14ac:dyDescent="0.3">
      <c r="A3549" t="s">
        <v>8219</v>
      </c>
      <c r="C3549" t="str">
        <f>VLOOKUP(KickStarterData!F3549,$A$1:$D$4115,1,FALSE)</f>
        <v>successful</v>
      </c>
      <c r="D3549">
        <v>336</v>
      </c>
      <c r="K3549" t="s">
        <v>8219</v>
      </c>
      <c r="L3549">
        <v>23</v>
      </c>
    </row>
    <row r="3550" spans="1:12" x14ac:dyDescent="0.3">
      <c r="A3550" t="s">
        <v>8219</v>
      </c>
      <c r="C3550" t="str">
        <f>VLOOKUP(KickStarterData!F3550,$A$1:$D$4115,1,FALSE)</f>
        <v>successful</v>
      </c>
      <c r="D3550">
        <v>13</v>
      </c>
      <c r="K3550" t="s">
        <v>8219</v>
      </c>
      <c r="L3550">
        <v>39</v>
      </c>
    </row>
    <row r="3551" spans="1:12" x14ac:dyDescent="0.3">
      <c r="A3551" t="s">
        <v>8219</v>
      </c>
      <c r="C3551" t="str">
        <f>VLOOKUP(KickStarterData!F3551,$A$1:$D$4115,1,FALSE)</f>
        <v>successful</v>
      </c>
      <c r="D3551">
        <v>42</v>
      </c>
      <c r="K3551" t="s">
        <v>8219</v>
      </c>
      <c r="L3551">
        <v>35</v>
      </c>
    </row>
    <row r="3552" spans="1:12" x14ac:dyDescent="0.3">
      <c r="A3552" t="s">
        <v>8219</v>
      </c>
      <c r="C3552" t="str">
        <f>VLOOKUP(KickStarterData!F3552,$A$1:$D$4115,1,FALSE)</f>
        <v>successful</v>
      </c>
      <c r="D3552">
        <v>64</v>
      </c>
      <c r="K3552" t="s">
        <v>8219</v>
      </c>
      <c r="L3552">
        <v>27</v>
      </c>
    </row>
    <row r="3553" spans="1:12" x14ac:dyDescent="0.3">
      <c r="A3553" t="s">
        <v>8219</v>
      </c>
      <c r="C3553" t="str">
        <f>VLOOKUP(KickStarterData!F3553,$A$1:$D$4115,1,FALSE)</f>
        <v>successful</v>
      </c>
      <c r="D3553">
        <v>25</v>
      </c>
      <c r="K3553" t="s">
        <v>8219</v>
      </c>
      <c r="L3553">
        <v>21</v>
      </c>
    </row>
    <row r="3554" spans="1:12" x14ac:dyDescent="0.3">
      <c r="A3554" t="s">
        <v>8219</v>
      </c>
      <c r="C3554" t="str">
        <f>VLOOKUP(KickStarterData!F3554,$A$1:$D$4115,1,FALSE)</f>
        <v>successful</v>
      </c>
      <c r="D3554">
        <v>20</v>
      </c>
      <c r="K3554" t="s">
        <v>8219</v>
      </c>
      <c r="L3554">
        <v>104</v>
      </c>
    </row>
    <row r="3555" spans="1:12" x14ac:dyDescent="0.3">
      <c r="A3555" t="s">
        <v>8219</v>
      </c>
      <c r="C3555" t="str">
        <f>VLOOKUP(KickStarterData!F3555,$A$1:$D$4115,1,FALSE)</f>
        <v>successful</v>
      </c>
      <c r="D3555">
        <v>104</v>
      </c>
      <c r="K3555" t="s">
        <v>8219</v>
      </c>
      <c r="L3555">
        <v>19</v>
      </c>
    </row>
    <row r="3556" spans="1:12" x14ac:dyDescent="0.3">
      <c r="A3556" t="s">
        <v>8219</v>
      </c>
      <c r="C3556" t="str">
        <f>VLOOKUP(KickStarterData!F3556,$A$1:$D$4115,1,FALSE)</f>
        <v>successful</v>
      </c>
      <c r="D3556">
        <v>53</v>
      </c>
      <c r="K3556" t="s">
        <v>8219</v>
      </c>
      <c r="L3556">
        <v>97</v>
      </c>
    </row>
    <row r="3557" spans="1:12" x14ac:dyDescent="0.3">
      <c r="A3557" t="s">
        <v>8219</v>
      </c>
      <c r="C3557" t="str">
        <f>VLOOKUP(KickStarterData!F3557,$A$1:$D$4115,1,FALSE)</f>
        <v>successful</v>
      </c>
      <c r="D3557">
        <v>14</v>
      </c>
      <c r="K3557" t="s">
        <v>8219</v>
      </c>
      <c r="L3557">
        <v>27</v>
      </c>
    </row>
    <row r="3558" spans="1:12" x14ac:dyDescent="0.3">
      <c r="A3558" t="s">
        <v>8219</v>
      </c>
      <c r="C3558" t="str">
        <f>VLOOKUP(KickStarterData!F3558,$A$1:$D$4115,1,FALSE)</f>
        <v>successful</v>
      </c>
      <c r="D3558">
        <v>20</v>
      </c>
      <c r="K3558" t="s">
        <v>8219</v>
      </c>
      <c r="L3558">
        <v>24</v>
      </c>
    </row>
    <row r="3559" spans="1:12" x14ac:dyDescent="0.3">
      <c r="A3559" t="s">
        <v>8219</v>
      </c>
      <c r="C3559" t="str">
        <f>VLOOKUP(KickStarterData!F3559,$A$1:$D$4115,1,FALSE)</f>
        <v>successful</v>
      </c>
      <c r="D3559">
        <v>558</v>
      </c>
      <c r="K3559" t="s">
        <v>8219</v>
      </c>
      <c r="L3559">
        <v>13</v>
      </c>
    </row>
    <row r="3560" spans="1:12" x14ac:dyDescent="0.3">
      <c r="A3560" t="s">
        <v>8219</v>
      </c>
      <c r="C3560" t="str">
        <f>VLOOKUP(KickStarterData!F3560,$A$1:$D$4115,1,FALSE)</f>
        <v>successful</v>
      </c>
      <c r="D3560">
        <v>22</v>
      </c>
      <c r="K3560" t="s">
        <v>8219</v>
      </c>
      <c r="L3560">
        <v>46</v>
      </c>
    </row>
    <row r="3561" spans="1:12" x14ac:dyDescent="0.3">
      <c r="A3561" t="s">
        <v>8219</v>
      </c>
      <c r="C3561" t="str">
        <f>VLOOKUP(KickStarterData!F3561,$A$1:$D$4115,1,FALSE)</f>
        <v>successful</v>
      </c>
      <c r="D3561">
        <v>24</v>
      </c>
      <c r="K3561" t="s">
        <v>8219</v>
      </c>
      <c r="L3561">
        <v>4</v>
      </c>
    </row>
    <row r="3562" spans="1:12" x14ac:dyDescent="0.3">
      <c r="A3562" t="s">
        <v>8219</v>
      </c>
      <c r="C3562" t="str">
        <f>VLOOKUP(KickStarterData!F3562,$A$1:$D$4115,1,FALSE)</f>
        <v>successful</v>
      </c>
      <c r="D3562">
        <v>74</v>
      </c>
      <c r="K3562" t="s">
        <v>8219</v>
      </c>
      <c r="L3562">
        <v>40</v>
      </c>
    </row>
    <row r="3563" spans="1:12" x14ac:dyDescent="0.3">
      <c r="A3563" t="s">
        <v>8219</v>
      </c>
      <c r="C3563" t="str">
        <f>VLOOKUP(KickStarterData!F3563,$A$1:$D$4115,1,FALSE)</f>
        <v>successful</v>
      </c>
      <c r="D3563">
        <v>54</v>
      </c>
      <c r="K3563" t="s">
        <v>8219</v>
      </c>
      <c r="L3563">
        <v>44</v>
      </c>
    </row>
    <row r="3564" spans="1:12" x14ac:dyDescent="0.3">
      <c r="A3564" t="s">
        <v>8219</v>
      </c>
      <c r="C3564" t="str">
        <f>VLOOKUP(KickStarterData!F3564,$A$1:$D$4115,1,FALSE)</f>
        <v>successful</v>
      </c>
      <c r="D3564">
        <v>31</v>
      </c>
      <c r="K3564" t="s">
        <v>8219</v>
      </c>
      <c r="L3564">
        <v>35</v>
      </c>
    </row>
    <row r="3565" spans="1:12" x14ac:dyDescent="0.3">
      <c r="A3565" t="s">
        <v>8219</v>
      </c>
      <c r="C3565" t="str">
        <f>VLOOKUP(KickStarterData!F3565,$A$1:$D$4115,1,FALSE)</f>
        <v>successful</v>
      </c>
      <c r="D3565">
        <v>25</v>
      </c>
      <c r="K3565" t="s">
        <v>8219</v>
      </c>
      <c r="L3565">
        <v>63</v>
      </c>
    </row>
    <row r="3566" spans="1:12" x14ac:dyDescent="0.3">
      <c r="A3566" t="s">
        <v>8219</v>
      </c>
      <c r="C3566" t="str">
        <f>VLOOKUP(KickStarterData!F3566,$A$1:$D$4115,1,FALSE)</f>
        <v>successful</v>
      </c>
      <c r="D3566">
        <v>17</v>
      </c>
      <c r="K3566" t="s">
        <v>8219</v>
      </c>
      <c r="L3566">
        <v>89</v>
      </c>
    </row>
    <row r="3567" spans="1:12" x14ac:dyDescent="0.3">
      <c r="A3567" t="s">
        <v>8219</v>
      </c>
      <c r="C3567" t="str">
        <f>VLOOKUP(KickStarterData!F3567,$A$1:$D$4115,1,FALSE)</f>
        <v>successful</v>
      </c>
      <c r="D3567">
        <v>12</v>
      </c>
      <c r="K3567" t="s">
        <v>8219</v>
      </c>
      <c r="L3567">
        <v>15</v>
      </c>
    </row>
    <row r="3568" spans="1:12" x14ac:dyDescent="0.3">
      <c r="A3568" t="s">
        <v>8219</v>
      </c>
      <c r="C3568" t="str">
        <f>VLOOKUP(KickStarterData!F3568,$A$1:$D$4115,1,FALSE)</f>
        <v>successful</v>
      </c>
      <c r="D3568">
        <v>38</v>
      </c>
      <c r="K3568" t="s">
        <v>8219</v>
      </c>
      <c r="L3568">
        <v>46</v>
      </c>
    </row>
    <row r="3569" spans="1:12" x14ac:dyDescent="0.3">
      <c r="A3569" t="s">
        <v>8219</v>
      </c>
      <c r="C3569" t="str">
        <f>VLOOKUP(KickStarterData!F3569,$A$1:$D$4115,1,FALSE)</f>
        <v>successful</v>
      </c>
      <c r="D3569">
        <v>41</v>
      </c>
      <c r="K3569" t="s">
        <v>8219</v>
      </c>
      <c r="L3569">
        <v>33</v>
      </c>
    </row>
    <row r="3570" spans="1:12" x14ac:dyDescent="0.3">
      <c r="A3570" t="s">
        <v>8219</v>
      </c>
      <c r="C3570" t="str">
        <f>VLOOKUP(KickStarterData!F3570,$A$1:$D$4115,1,FALSE)</f>
        <v>successful</v>
      </c>
      <c r="D3570">
        <v>19</v>
      </c>
      <c r="K3570" t="s">
        <v>8221</v>
      </c>
      <c r="L3570">
        <v>31</v>
      </c>
    </row>
    <row r="3571" spans="1:12" x14ac:dyDescent="0.3">
      <c r="A3571" t="s">
        <v>8219</v>
      </c>
      <c r="C3571" t="str">
        <f>VLOOKUP(KickStarterData!F3571,$A$1:$D$4115,1,FALSE)</f>
        <v>successful</v>
      </c>
      <c r="D3571">
        <v>41</v>
      </c>
      <c r="K3571" t="s">
        <v>8221</v>
      </c>
      <c r="L3571">
        <v>5</v>
      </c>
    </row>
    <row r="3572" spans="1:12" x14ac:dyDescent="0.3">
      <c r="A3572" t="s">
        <v>8219</v>
      </c>
      <c r="C3572" t="str">
        <f>VLOOKUP(KickStarterData!F3572,$A$1:$D$4115,1,FALSE)</f>
        <v>successful</v>
      </c>
      <c r="D3572">
        <v>26</v>
      </c>
      <c r="K3572" t="s">
        <v>8221</v>
      </c>
      <c r="L3572">
        <v>1</v>
      </c>
    </row>
    <row r="3573" spans="1:12" x14ac:dyDescent="0.3">
      <c r="A3573" t="s">
        <v>8219</v>
      </c>
      <c r="C3573" t="str">
        <f>VLOOKUP(KickStarterData!F3573,$A$1:$D$4115,1,FALSE)</f>
        <v>successful</v>
      </c>
      <c r="D3573">
        <v>25</v>
      </c>
      <c r="K3573" t="s">
        <v>8221</v>
      </c>
      <c r="L3573">
        <v>12</v>
      </c>
    </row>
    <row r="3574" spans="1:12" x14ac:dyDescent="0.3">
      <c r="A3574" t="s">
        <v>8219</v>
      </c>
      <c r="C3574" t="str">
        <f>VLOOKUP(KickStarterData!F3574,$A$1:$D$4115,1,FALSE)</f>
        <v>successful</v>
      </c>
      <c r="D3574">
        <v>9</v>
      </c>
      <c r="K3574" t="s">
        <v>8221</v>
      </c>
      <c r="L3574">
        <v>4</v>
      </c>
    </row>
    <row r="3575" spans="1:12" x14ac:dyDescent="0.3">
      <c r="A3575" t="s">
        <v>8219</v>
      </c>
      <c r="C3575" t="str">
        <f>VLOOKUP(KickStarterData!F3575,$A$1:$D$4115,1,FALSE)</f>
        <v>successful</v>
      </c>
      <c r="D3575">
        <v>78</v>
      </c>
      <c r="K3575" t="s">
        <v>8221</v>
      </c>
      <c r="L3575">
        <v>0</v>
      </c>
    </row>
    <row r="3576" spans="1:12" x14ac:dyDescent="0.3">
      <c r="A3576" t="s">
        <v>8219</v>
      </c>
      <c r="C3576" t="str">
        <f>VLOOKUP(KickStarterData!F3576,$A$1:$D$4115,1,FALSE)</f>
        <v>successful</v>
      </c>
      <c r="D3576">
        <v>45</v>
      </c>
      <c r="K3576" t="s">
        <v>8221</v>
      </c>
      <c r="L3576">
        <v>7</v>
      </c>
    </row>
    <row r="3577" spans="1:12" x14ac:dyDescent="0.3">
      <c r="A3577" t="s">
        <v>8219</v>
      </c>
      <c r="C3577" t="str">
        <f>VLOOKUP(KickStarterData!F3577,$A$1:$D$4115,1,FALSE)</f>
        <v>successful</v>
      </c>
      <c r="D3577">
        <v>102</v>
      </c>
      <c r="K3577" t="s">
        <v>8221</v>
      </c>
      <c r="L3577">
        <v>2</v>
      </c>
    </row>
    <row r="3578" spans="1:12" x14ac:dyDescent="0.3">
      <c r="A3578" t="s">
        <v>8219</v>
      </c>
      <c r="C3578" t="str">
        <f>VLOOKUP(KickStarterData!F3578,$A$1:$D$4115,1,FALSE)</f>
        <v>successful</v>
      </c>
      <c r="D3578">
        <v>5</v>
      </c>
      <c r="K3578" t="s">
        <v>8221</v>
      </c>
      <c r="L3578">
        <v>1</v>
      </c>
    </row>
    <row r="3579" spans="1:12" x14ac:dyDescent="0.3">
      <c r="A3579" t="s">
        <v>8219</v>
      </c>
      <c r="C3579" t="str">
        <f>VLOOKUP(KickStarterData!F3579,$A$1:$D$4115,1,FALSE)</f>
        <v>successful</v>
      </c>
      <c r="D3579">
        <v>27</v>
      </c>
      <c r="K3579" t="s">
        <v>8221</v>
      </c>
      <c r="L3579">
        <v>4</v>
      </c>
    </row>
    <row r="3580" spans="1:12" x14ac:dyDescent="0.3">
      <c r="A3580" t="s">
        <v>8219</v>
      </c>
      <c r="C3580" t="str">
        <f>VLOOKUP(KickStarterData!F3580,$A$1:$D$4115,1,FALSE)</f>
        <v>successful</v>
      </c>
      <c r="D3580">
        <v>37</v>
      </c>
      <c r="K3580" t="s">
        <v>8221</v>
      </c>
      <c r="L3580">
        <v>6</v>
      </c>
    </row>
    <row r="3581" spans="1:12" x14ac:dyDescent="0.3">
      <c r="A3581" t="s">
        <v>8219</v>
      </c>
      <c r="C3581" t="str">
        <f>VLOOKUP(KickStarterData!F3581,$A$1:$D$4115,1,FALSE)</f>
        <v>successful</v>
      </c>
      <c r="D3581">
        <v>14</v>
      </c>
      <c r="K3581" t="s">
        <v>8221</v>
      </c>
      <c r="L3581">
        <v>8</v>
      </c>
    </row>
    <row r="3582" spans="1:12" x14ac:dyDescent="0.3">
      <c r="A3582" t="s">
        <v>8219</v>
      </c>
      <c r="C3582" t="str">
        <f>VLOOKUP(KickStarterData!F3582,$A$1:$D$4115,1,FALSE)</f>
        <v>successful</v>
      </c>
      <c r="D3582">
        <v>27</v>
      </c>
      <c r="K3582" t="s">
        <v>8221</v>
      </c>
      <c r="L3582">
        <v>14</v>
      </c>
    </row>
    <row r="3583" spans="1:12" x14ac:dyDescent="0.3">
      <c r="A3583" t="s">
        <v>8219</v>
      </c>
      <c r="C3583" t="str">
        <f>VLOOKUP(KickStarterData!F3583,$A$1:$D$4115,1,FALSE)</f>
        <v>successful</v>
      </c>
      <c r="D3583">
        <v>45</v>
      </c>
      <c r="K3583" t="s">
        <v>8221</v>
      </c>
      <c r="L3583">
        <v>0</v>
      </c>
    </row>
    <row r="3584" spans="1:12" x14ac:dyDescent="0.3">
      <c r="A3584" t="s">
        <v>8219</v>
      </c>
      <c r="C3584" t="str">
        <f>VLOOKUP(KickStarterData!F3584,$A$1:$D$4115,1,FALSE)</f>
        <v>successful</v>
      </c>
      <c r="D3584">
        <v>49</v>
      </c>
      <c r="K3584" t="s">
        <v>8221</v>
      </c>
      <c r="L3584">
        <v>4</v>
      </c>
    </row>
    <row r="3585" spans="1:12" x14ac:dyDescent="0.3">
      <c r="A3585" t="s">
        <v>8219</v>
      </c>
      <c r="C3585" t="str">
        <f>VLOOKUP(KickStarterData!F3585,$A$1:$D$4115,1,FALSE)</f>
        <v>successful</v>
      </c>
      <c r="D3585">
        <v>24</v>
      </c>
      <c r="K3585" t="s">
        <v>8221</v>
      </c>
      <c r="L3585">
        <v>0</v>
      </c>
    </row>
    <row r="3586" spans="1:12" x14ac:dyDescent="0.3">
      <c r="A3586" t="s">
        <v>8219</v>
      </c>
      <c r="C3586" t="str">
        <f>VLOOKUP(KickStarterData!F3586,$A$1:$D$4115,1,FALSE)</f>
        <v>successful</v>
      </c>
      <c r="D3586">
        <v>112</v>
      </c>
      <c r="K3586" t="s">
        <v>8221</v>
      </c>
      <c r="L3586">
        <v>0</v>
      </c>
    </row>
    <row r="3587" spans="1:12" x14ac:dyDescent="0.3">
      <c r="A3587" t="s">
        <v>8219</v>
      </c>
      <c r="C3587" t="str">
        <f>VLOOKUP(KickStarterData!F3587,$A$1:$D$4115,1,FALSE)</f>
        <v>successful</v>
      </c>
      <c r="D3587">
        <v>23</v>
      </c>
      <c r="K3587" t="s">
        <v>8221</v>
      </c>
      <c r="L3587">
        <v>1</v>
      </c>
    </row>
    <row r="3588" spans="1:12" x14ac:dyDescent="0.3">
      <c r="A3588" t="s">
        <v>8219</v>
      </c>
      <c r="C3588" t="str">
        <f>VLOOKUP(KickStarterData!F3588,$A$1:$D$4115,1,FALSE)</f>
        <v>successful</v>
      </c>
      <c r="D3588">
        <v>54</v>
      </c>
      <c r="K3588" t="s">
        <v>8221</v>
      </c>
      <c r="L3588">
        <v>1</v>
      </c>
    </row>
    <row r="3589" spans="1:12" x14ac:dyDescent="0.3">
      <c r="A3589" t="s">
        <v>8219</v>
      </c>
      <c r="C3589" t="str">
        <f>VLOOKUP(KickStarterData!F3589,$A$1:$D$4115,1,FALSE)</f>
        <v>successful</v>
      </c>
      <c r="D3589">
        <v>28</v>
      </c>
      <c r="K3589" t="s">
        <v>8221</v>
      </c>
      <c r="L3589">
        <v>1</v>
      </c>
    </row>
    <row r="3590" spans="1:12" x14ac:dyDescent="0.3">
      <c r="A3590" t="s">
        <v>8219</v>
      </c>
      <c r="C3590" t="str">
        <f>VLOOKUP(KickStarterData!F3590,$A$1:$D$4115,1,FALSE)</f>
        <v>successful</v>
      </c>
      <c r="D3590">
        <v>11</v>
      </c>
      <c r="K3590" t="s">
        <v>8219</v>
      </c>
      <c r="L3590">
        <v>52</v>
      </c>
    </row>
    <row r="3591" spans="1:12" x14ac:dyDescent="0.3">
      <c r="A3591" t="s">
        <v>8219</v>
      </c>
      <c r="C3591" t="str">
        <f>VLOOKUP(KickStarterData!F3591,$A$1:$D$4115,1,FALSE)</f>
        <v>successful</v>
      </c>
      <c r="D3591">
        <v>62</v>
      </c>
      <c r="K3591" t="s">
        <v>8219</v>
      </c>
      <c r="L3591">
        <v>7</v>
      </c>
    </row>
    <row r="3592" spans="1:12" x14ac:dyDescent="0.3">
      <c r="A3592" t="s">
        <v>8219</v>
      </c>
      <c r="C3592" t="str">
        <f>VLOOKUP(KickStarterData!F3592,$A$1:$D$4115,1,FALSE)</f>
        <v>successful</v>
      </c>
      <c r="D3592">
        <v>73</v>
      </c>
      <c r="K3592" t="s">
        <v>8219</v>
      </c>
      <c r="L3592">
        <v>28</v>
      </c>
    </row>
    <row r="3593" spans="1:12" x14ac:dyDescent="0.3">
      <c r="A3593" t="s">
        <v>8219</v>
      </c>
      <c r="C3593" t="str">
        <f>VLOOKUP(KickStarterData!F3593,$A$1:$D$4115,1,FALSE)</f>
        <v>successful</v>
      </c>
      <c r="D3593">
        <v>18</v>
      </c>
      <c r="K3593" t="s">
        <v>8219</v>
      </c>
      <c r="L3593">
        <v>11</v>
      </c>
    </row>
    <row r="3594" spans="1:12" x14ac:dyDescent="0.3">
      <c r="A3594" t="s">
        <v>8219</v>
      </c>
      <c r="C3594" t="str">
        <f>VLOOKUP(KickStarterData!F3594,$A$1:$D$4115,1,FALSE)</f>
        <v>successful</v>
      </c>
      <c r="D3594">
        <v>35</v>
      </c>
      <c r="K3594" t="s">
        <v>8219</v>
      </c>
      <c r="L3594">
        <v>15</v>
      </c>
    </row>
    <row r="3595" spans="1:12" x14ac:dyDescent="0.3">
      <c r="A3595" t="s">
        <v>8219</v>
      </c>
      <c r="C3595" t="str">
        <f>VLOOKUP(KickStarterData!F3595,$A$1:$D$4115,1,FALSE)</f>
        <v>successful</v>
      </c>
      <c r="D3595">
        <v>43</v>
      </c>
      <c r="K3595" t="s">
        <v>8219</v>
      </c>
      <c r="L3595">
        <v>30</v>
      </c>
    </row>
    <row r="3596" spans="1:12" x14ac:dyDescent="0.3">
      <c r="A3596" t="s">
        <v>8219</v>
      </c>
      <c r="C3596" t="str">
        <f>VLOOKUP(KickStarterData!F3596,$A$1:$D$4115,1,FALSE)</f>
        <v>successful</v>
      </c>
      <c r="D3596">
        <v>36</v>
      </c>
      <c r="K3596" t="s">
        <v>8219</v>
      </c>
      <c r="L3596">
        <v>27</v>
      </c>
    </row>
    <row r="3597" spans="1:12" x14ac:dyDescent="0.3">
      <c r="A3597" t="s">
        <v>8219</v>
      </c>
      <c r="C3597" t="str">
        <f>VLOOKUP(KickStarterData!F3597,$A$1:$D$4115,1,FALSE)</f>
        <v>successful</v>
      </c>
      <c r="D3597">
        <v>62</v>
      </c>
      <c r="K3597" t="s">
        <v>8219</v>
      </c>
      <c r="L3597">
        <v>28</v>
      </c>
    </row>
    <row r="3598" spans="1:12" x14ac:dyDescent="0.3">
      <c r="A3598" t="s">
        <v>8219</v>
      </c>
      <c r="C3598" t="str">
        <f>VLOOKUP(KickStarterData!F3598,$A$1:$D$4115,1,FALSE)</f>
        <v>successful</v>
      </c>
      <c r="D3598">
        <v>15</v>
      </c>
      <c r="K3598" t="s">
        <v>8219</v>
      </c>
      <c r="L3598">
        <v>17</v>
      </c>
    </row>
    <row r="3599" spans="1:12" x14ac:dyDescent="0.3">
      <c r="A3599" t="s">
        <v>8219</v>
      </c>
      <c r="C3599" t="str">
        <f>VLOOKUP(KickStarterData!F3599,$A$1:$D$4115,1,FALSE)</f>
        <v>successful</v>
      </c>
      <c r="D3599">
        <v>33</v>
      </c>
      <c r="K3599" t="s">
        <v>8219</v>
      </c>
      <c r="L3599">
        <v>50</v>
      </c>
    </row>
    <row r="3600" spans="1:12" x14ac:dyDescent="0.3">
      <c r="A3600" t="s">
        <v>8219</v>
      </c>
      <c r="C3600" t="str">
        <f>VLOOKUP(KickStarterData!F3600,$A$1:$D$4115,1,FALSE)</f>
        <v>successful</v>
      </c>
      <c r="D3600">
        <v>27</v>
      </c>
      <c r="K3600" t="s">
        <v>8219</v>
      </c>
      <c r="L3600">
        <v>26</v>
      </c>
    </row>
    <row r="3601" spans="1:12" x14ac:dyDescent="0.3">
      <c r="A3601" t="s">
        <v>8219</v>
      </c>
      <c r="C3601" t="str">
        <f>VLOOKUP(KickStarterData!F3601,$A$1:$D$4115,1,FALSE)</f>
        <v>successful</v>
      </c>
      <c r="D3601">
        <v>17</v>
      </c>
      <c r="K3601" t="s">
        <v>8219</v>
      </c>
      <c r="L3601">
        <v>88</v>
      </c>
    </row>
    <row r="3602" spans="1:12" x14ac:dyDescent="0.3">
      <c r="A3602" t="s">
        <v>8219</v>
      </c>
      <c r="C3602" t="str">
        <f>VLOOKUP(KickStarterData!F3602,$A$1:$D$4115,1,FALSE)</f>
        <v>successful</v>
      </c>
      <c r="D3602">
        <v>4</v>
      </c>
      <c r="K3602" t="s">
        <v>8219</v>
      </c>
      <c r="L3602">
        <v>91</v>
      </c>
    </row>
    <row r="3603" spans="1:12" x14ac:dyDescent="0.3">
      <c r="A3603" t="s">
        <v>8219</v>
      </c>
      <c r="C3603" t="str">
        <f>VLOOKUP(KickStarterData!F3603,$A$1:$D$4115,1,FALSE)</f>
        <v>successful</v>
      </c>
      <c r="D3603">
        <v>53</v>
      </c>
      <c r="K3603" t="s">
        <v>8219</v>
      </c>
      <c r="L3603">
        <v>3</v>
      </c>
    </row>
    <row r="3604" spans="1:12" x14ac:dyDescent="0.3">
      <c r="A3604" t="s">
        <v>8219</v>
      </c>
      <c r="C3604" t="str">
        <f>VLOOKUP(KickStarterData!F3604,$A$1:$D$4115,1,FALSE)</f>
        <v>successful</v>
      </c>
      <c r="D3604">
        <v>49</v>
      </c>
      <c r="K3604" t="s">
        <v>8219</v>
      </c>
      <c r="L3604">
        <v>28</v>
      </c>
    </row>
    <row r="3605" spans="1:12" x14ac:dyDescent="0.3">
      <c r="A3605" t="s">
        <v>8219</v>
      </c>
      <c r="C3605" t="str">
        <f>VLOOKUP(KickStarterData!F3605,$A$1:$D$4115,1,FALSE)</f>
        <v>successful</v>
      </c>
      <c r="D3605">
        <v>57</v>
      </c>
      <c r="K3605" t="s">
        <v>8219</v>
      </c>
      <c r="L3605">
        <v>77</v>
      </c>
    </row>
    <row r="3606" spans="1:12" x14ac:dyDescent="0.3">
      <c r="A3606" t="s">
        <v>8219</v>
      </c>
      <c r="C3606" t="str">
        <f>VLOOKUP(KickStarterData!F3606,$A$1:$D$4115,1,FALSE)</f>
        <v>successful</v>
      </c>
      <c r="D3606">
        <v>69</v>
      </c>
      <c r="K3606" t="s">
        <v>8219</v>
      </c>
      <c r="L3606">
        <v>27</v>
      </c>
    </row>
    <row r="3607" spans="1:12" x14ac:dyDescent="0.3">
      <c r="A3607" t="s">
        <v>8219</v>
      </c>
      <c r="C3607" t="str">
        <f>VLOOKUP(KickStarterData!F3607,$A$1:$D$4115,1,FALSE)</f>
        <v>successful</v>
      </c>
      <c r="D3607">
        <v>15</v>
      </c>
      <c r="K3607" t="s">
        <v>8219</v>
      </c>
      <c r="L3607">
        <v>107</v>
      </c>
    </row>
    <row r="3608" spans="1:12" x14ac:dyDescent="0.3">
      <c r="A3608" t="s">
        <v>8219</v>
      </c>
      <c r="C3608" t="str">
        <f>VLOOKUP(KickStarterData!F3608,$A$1:$D$4115,1,FALSE)</f>
        <v>successful</v>
      </c>
      <c r="D3608">
        <v>64</v>
      </c>
      <c r="K3608" t="s">
        <v>8219</v>
      </c>
      <c r="L3608">
        <v>96</v>
      </c>
    </row>
    <row r="3609" spans="1:12" x14ac:dyDescent="0.3">
      <c r="A3609" t="s">
        <v>8219</v>
      </c>
      <c r="C3609" t="str">
        <f>VLOOKUP(KickStarterData!F3609,$A$1:$D$4115,1,FALSE)</f>
        <v>successful</v>
      </c>
      <c r="D3609">
        <v>20</v>
      </c>
      <c r="K3609" t="s">
        <v>8219</v>
      </c>
      <c r="L3609">
        <v>56</v>
      </c>
    </row>
    <row r="3610" spans="1:12" x14ac:dyDescent="0.3">
      <c r="A3610" t="s">
        <v>8219</v>
      </c>
      <c r="C3610" t="str">
        <f>VLOOKUP(KickStarterData!F3610,$A$1:$D$4115,1,FALSE)</f>
        <v>successful</v>
      </c>
      <c r="D3610">
        <v>27</v>
      </c>
      <c r="K3610" t="s">
        <v>8219</v>
      </c>
      <c r="L3610">
        <v>58</v>
      </c>
    </row>
    <row r="3611" spans="1:12" x14ac:dyDescent="0.3">
      <c r="A3611" t="s">
        <v>8219</v>
      </c>
      <c r="C3611" t="str">
        <f>VLOOKUP(KickStarterData!F3611,$A$1:$D$4115,1,FALSE)</f>
        <v>successful</v>
      </c>
      <c r="D3611">
        <v>21</v>
      </c>
      <c r="K3611" t="s">
        <v>8219</v>
      </c>
      <c r="L3611">
        <v>15</v>
      </c>
    </row>
    <row r="3612" spans="1:12" x14ac:dyDescent="0.3">
      <c r="A3612" t="s">
        <v>8219</v>
      </c>
      <c r="C3612" t="str">
        <f>VLOOKUP(KickStarterData!F3612,$A$1:$D$4115,1,FALSE)</f>
        <v>successful</v>
      </c>
      <c r="D3612">
        <v>31</v>
      </c>
      <c r="K3612" t="s">
        <v>8219</v>
      </c>
      <c r="L3612">
        <v>20</v>
      </c>
    </row>
    <row r="3613" spans="1:12" x14ac:dyDescent="0.3">
      <c r="A3613" t="s">
        <v>8219</v>
      </c>
      <c r="C3613" t="str">
        <f>VLOOKUP(KickStarterData!F3613,$A$1:$D$4115,1,FALSE)</f>
        <v>successful</v>
      </c>
      <c r="D3613">
        <v>51</v>
      </c>
      <c r="K3613" t="s">
        <v>8219</v>
      </c>
      <c r="L3613">
        <v>38</v>
      </c>
    </row>
    <row r="3614" spans="1:12" x14ac:dyDescent="0.3">
      <c r="A3614" t="s">
        <v>8219</v>
      </c>
      <c r="C3614" t="str">
        <f>VLOOKUP(KickStarterData!F3614,$A$1:$D$4115,1,FALSE)</f>
        <v>successful</v>
      </c>
      <c r="D3614">
        <v>57</v>
      </c>
      <c r="K3614" t="s">
        <v>8219</v>
      </c>
      <c r="L3614">
        <v>33</v>
      </c>
    </row>
    <row r="3615" spans="1:12" x14ac:dyDescent="0.3">
      <c r="A3615" t="s">
        <v>8219</v>
      </c>
      <c r="C3615" t="str">
        <f>VLOOKUP(KickStarterData!F3615,$A$1:$D$4115,1,FALSE)</f>
        <v>successful</v>
      </c>
      <c r="D3615">
        <v>20</v>
      </c>
      <c r="K3615" t="s">
        <v>8219</v>
      </c>
      <c r="L3615">
        <v>57</v>
      </c>
    </row>
    <row r="3616" spans="1:12" x14ac:dyDescent="0.3">
      <c r="A3616" t="s">
        <v>8219</v>
      </c>
      <c r="C3616" t="str">
        <f>VLOOKUP(KickStarterData!F3616,$A$1:$D$4115,1,FALSE)</f>
        <v>successful</v>
      </c>
      <c r="D3616">
        <v>71</v>
      </c>
      <c r="K3616" t="s">
        <v>8219</v>
      </c>
      <c r="L3616">
        <v>25</v>
      </c>
    </row>
    <row r="3617" spans="1:12" x14ac:dyDescent="0.3">
      <c r="A3617" t="s">
        <v>8219</v>
      </c>
      <c r="C3617" t="str">
        <f>VLOOKUP(KickStarterData!F3617,$A$1:$D$4115,1,FALSE)</f>
        <v>successful</v>
      </c>
      <c r="D3617">
        <v>72</v>
      </c>
      <c r="K3617" t="s">
        <v>8219</v>
      </c>
      <c r="L3617">
        <v>14</v>
      </c>
    </row>
    <row r="3618" spans="1:12" x14ac:dyDescent="0.3">
      <c r="A3618" t="s">
        <v>8219</v>
      </c>
      <c r="C3618" t="str">
        <f>VLOOKUP(KickStarterData!F3618,$A$1:$D$4115,1,FALSE)</f>
        <v>successful</v>
      </c>
      <c r="D3618">
        <v>45</v>
      </c>
      <c r="K3618" t="s">
        <v>8219</v>
      </c>
      <c r="L3618">
        <v>94</v>
      </c>
    </row>
    <row r="3619" spans="1:12" x14ac:dyDescent="0.3">
      <c r="A3619" t="s">
        <v>8219</v>
      </c>
      <c r="C3619" t="str">
        <f>VLOOKUP(KickStarterData!F3619,$A$1:$D$4115,1,FALSE)</f>
        <v>successful</v>
      </c>
      <c r="D3619">
        <v>51</v>
      </c>
      <c r="K3619" t="s">
        <v>8219</v>
      </c>
      <c r="L3619">
        <v>59</v>
      </c>
    </row>
    <row r="3620" spans="1:12" x14ac:dyDescent="0.3">
      <c r="A3620" t="s">
        <v>8219</v>
      </c>
      <c r="C3620" t="str">
        <f>VLOOKUP(KickStarterData!F3620,$A$1:$D$4115,1,FALSE)</f>
        <v>successful</v>
      </c>
      <c r="D3620">
        <v>56</v>
      </c>
      <c r="K3620" t="s">
        <v>8219</v>
      </c>
      <c r="L3620">
        <v>36</v>
      </c>
    </row>
    <row r="3621" spans="1:12" x14ac:dyDescent="0.3">
      <c r="A3621" t="s">
        <v>8219</v>
      </c>
      <c r="C3621" t="str">
        <f>VLOOKUP(KickStarterData!F3621,$A$1:$D$4115,1,FALSE)</f>
        <v>successful</v>
      </c>
      <c r="D3621">
        <v>17</v>
      </c>
      <c r="K3621" t="s">
        <v>8219</v>
      </c>
      <c r="L3621">
        <v>115</v>
      </c>
    </row>
    <row r="3622" spans="1:12" x14ac:dyDescent="0.3">
      <c r="A3622" t="s">
        <v>8219</v>
      </c>
      <c r="C3622" t="str">
        <f>VLOOKUP(KickStarterData!F3622,$A$1:$D$4115,1,FALSE)</f>
        <v>successful</v>
      </c>
      <c r="D3622">
        <v>197</v>
      </c>
      <c r="K3622" t="s">
        <v>8219</v>
      </c>
      <c r="L3622">
        <v>30</v>
      </c>
    </row>
    <row r="3623" spans="1:12" x14ac:dyDescent="0.3">
      <c r="A3623" t="s">
        <v>8219</v>
      </c>
      <c r="C3623" t="str">
        <f>VLOOKUP(KickStarterData!F3623,$A$1:$D$4115,1,FALSE)</f>
        <v>successful</v>
      </c>
      <c r="D3623">
        <v>70</v>
      </c>
      <c r="K3623" t="s">
        <v>8219</v>
      </c>
      <c r="L3623">
        <v>52</v>
      </c>
    </row>
    <row r="3624" spans="1:12" x14ac:dyDescent="0.3">
      <c r="A3624" t="s">
        <v>8219</v>
      </c>
      <c r="C3624" t="str">
        <f>VLOOKUP(KickStarterData!F3624,$A$1:$D$4115,1,FALSE)</f>
        <v>successful</v>
      </c>
      <c r="D3624">
        <v>21</v>
      </c>
      <c r="K3624" t="s">
        <v>8219</v>
      </c>
      <c r="L3624">
        <v>27</v>
      </c>
    </row>
    <row r="3625" spans="1:12" x14ac:dyDescent="0.3">
      <c r="A3625" t="s">
        <v>8219</v>
      </c>
      <c r="C3625" t="str">
        <f>VLOOKUP(KickStarterData!F3625,$A$1:$D$4115,1,FALSE)</f>
        <v>successful</v>
      </c>
      <c r="D3625">
        <v>34</v>
      </c>
      <c r="K3625" t="s">
        <v>8219</v>
      </c>
      <c r="L3625">
        <v>24</v>
      </c>
    </row>
    <row r="3626" spans="1:12" x14ac:dyDescent="0.3">
      <c r="A3626" t="s">
        <v>8219</v>
      </c>
      <c r="C3626" t="str">
        <f>VLOOKUP(KickStarterData!F3626,$A$1:$D$4115,1,FALSE)</f>
        <v>successful</v>
      </c>
      <c r="D3626">
        <v>39</v>
      </c>
      <c r="K3626" t="s">
        <v>8219</v>
      </c>
      <c r="L3626">
        <v>10</v>
      </c>
    </row>
    <row r="3627" spans="1:12" x14ac:dyDescent="0.3">
      <c r="A3627" t="s">
        <v>8219</v>
      </c>
      <c r="C3627" t="str">
        <f>VLOOKUP(KickStarterData!F3627,$A$1:$D$4115,1,FALSE)</f>
        <v>successful</v>
      </c>
      <c r="D3627">
        <v>78</v>
      </c>
      <c r="K3627" t="s">
        <v>8219</v>
      </c>
      <c r="L3627">
        <v>30</v>
      </c>
    </row>
    <row r="3628" spans="1:12" x14ac:dyDescent="0.3">
      <c r="A3628" t="s">
        <v>8219</v>
      </c>
      <c r="C3628" t="str">
        <f>VLOOKUP(KickStarterData!F3628,$A$1:$D$4115,1,FALSE)</f>
        <v>successful</v>
      </c>
      <c r="D3628">
        <v>48</v>
      </c>
      <c r="K3628" t="s">
        <v>8219</v>
      </c>
      <c r="L3628">
        <v>71</v>
      </c>
    </row>
    <row r="3629" spans="1:12" x14ac:dyDescent="0.3">
      <c r="A3629" t="s">
        <v>8219</v>
      </c>
      <c r="C3629" t="str">
        <f>VLOOKUP(KickStarterData!F3629,$A$1:$D$4115,1,FALSE)</f>
        <v>successful</v>
      </c>
      <c r="D3629">
        <v>29</v>
      </c>
      <c r="K3629" t="s">
        <v>8219</v>
      </c>
      <c r="L3629">
        <v>10</v>
      </c>
    </row>
    <row r="3630" spans="1:12" x14ac:dyDescent="0.3">
      <c r="A3630" t="s">
        <v>8221</v>
      </c>
      <c r="C3630" t="str">
        <f>VLOOKUP(KickStarterData!F3630,$A$1:$D$4115,1,FALSE)</f>
        <v>failed</v>
      </c>
      <c r="D3630">
        <v>0</v>
      </c>
      <c r="K3630" t="s">
        <v>8221</v>
      </c>
      <c r="L3630">
        <v>1</v>
      </c>
    </row>
    <row r="3631" spans="1:12" x14ac:dyDescent="0.3">
      <c r="A3631" t="s">
        <v>8221</v>
      </c>
      <c r="C3631" t="str">
        <f>VLOOKUP(KickStarterData!F3631,$A$1:$D$4115,1,FALSE)</f>
        <v>failed</v>
      </c>
      <c r="D3631">
        <v>2</v>
      </c>
      <c r="K3631" t="s">
        <v>8221</v>
      </c>
      <c r="L3631">
        <v>4</v>
      </c>
    </row>
    <row r="3632" spans="1:12" x14ac:dyDescent="0.3">
      <c r="A3632" t="s">
        <v>8221</v>
      </c>
      <c r="C3632" t="str">
        <f>VLOOKUP(KickStarterData!F3632,$A$1:$D$4115,1,FALSE)</f>
        <v>failed</v>
      </c>
      <c r="D3632">
        <v>1</v>
      </c>
      <c r="K3632" t="s">
        <v>8221</v>
      </c>
      <c r="L3632">
        <v>0</v>
      </c>
    </row>
    <row r="3633" spans="1:12" x14ac:dyDescent="0.3">
      <c r="A3633" t="s">
        <v>8221</v>
      </c>
      <c r="C3633" t="str">
        <f>VLOOKUP(KickStarterData!F3633,$A$1:$D$4115,1,FALSE)</f>
        <v>failed</v>
      </c>
      <c r="D3633">
        <v>59</v>
      </c>
      <c r="K3633" t="s">
        <v>8221</v>
      </c>
      <c r="L3633">
        <v>0</v>
      </c>
    </row>
    <row r="3634" spans="1:12" x14ac:dyDescent="0.3">
      <c r="A3634" t="s">
        <v>8221</v>
      </c>
      <c r="C3634" t="str">
        <f>VLOOKUP(KickStarterData!F3634,$A$1:$D$4115,1,FALSE)</f>
        <v>failed</v>
      </c>
      <c r="D3634">
        <v>1</v>
      </c>
      <c r="K3634" t="s">
        <v>8221</v>
      </c>
      <c r="L3634">
        <v>2</v>
      </c>
    </row>
    <row r="3635" spans="1:12" x14ac:dyDescent="0.3">
      <c r="A3635" t="s">
        <v>8221</v>
      </c>
      <c r="C3635" t="str">
        <f>VLOOKUP(KickStarterData!F3635,$A$1:$D$4115,1,FALSE)</f>
        <v>failed</v>
      </c>
      <c r="D3635">
        <v>31</v>
      </c>
      <c r="K3635" t="s">
        <v>8221</v>
      </c>
      <c r="L3635">
        <v>24</v>
      </c>
    </row>
    <row r="3636" spans="1:12" x14ac:dyDescent="0.3">
      <c r="A3636" t="s">
        <v>8221</v>
      </c>
      <c r="C3636" t="str">
        <f>VLOOKUP(KickStarterData!F3636,$A$1:$D$4115,1,FALSE)</f>
        <v>failed</v>
      </c>
      <c r="D3636">
        <v>18</v>
      </c>
      <c r="K3636" t="s">
        <v>8221</v>
      </c>
      <c r="L3636">
        <v>1</v>
      </c>
    </row>
    <row r="3637" spans="1:12" x14ac:dyDescent="0.3">
      <c r="A3637" t="s">
        <v>8221</v>
      </c>
      <c r="C3637" t="str">
        <f>VLOOKUP(KickStarterData!F3637,$A$1:$D$4115,1,FALSE)</f>
        <v>failed</v>
      </c>
      <c r="D3637">
        <v>10</v>
      </c>
      <c r="K3637" t="s">
        <v>8221</v>
      </c>
      <c r="L3637">
        <v>2</v>
      </c>
    </row>
    <row r="3638" spans="1:12" x14ac:dyDescent="0.3">
      <c r="A3638" t="s">
        <v>8221</v>
      </c>
      <c r="C3638" t="str">
        <f>VLOOKUP(KickStarterData!F3638,$A$1:$D$4115,1,FALSE)</f>
        <v>failed</v>
      </c>
      <c r="D3638">
        <v>0</v>
      </c>
      <c r="K3638" t="s">
        <v>8221</v>
      </c>
      <c r="L3638">
        <v>1</v>
      </c>
    </row>
    <row r="3639" spans="1:12" x14ac:dyDescent="0.3">
      <c r="A3639" t="s">
        <v>8221</v>
      </c>
      <c r="C3639" t="str">
        <f>VLOOKUP(KickStarterData!F3639,$A$1:$D$4115,1,FALSE)</f>
        <v>failed</v>
      </c>
      <c r="D3639">
        <v>14</v>
      </c>
      <c r="K3639" t="s">
        <v>8221</v>
      </c>
      <c r="L3639">
        <v>37</v>
      </c>
    </row>
    <row r="3640" spans="1:12" x14ac:dyDescent="0.3">
      <c r="A3640" t="s">
        <v>8221</v>
      </c>
      <c r="C3640" t="str">
        <f>VLOOKUP(KickStarterData!F3640,$A$1:$D$4115,1,FALSE)</f>
        <v>failed</v>
      </c>
      <c r="D3640">
        <v>2</v>
      </c>
      <c r="K3640" t="s">
        <v>8221</v>
      </c>
      <c r="L3640">
        <v>5</v>
      </c>
    </row>
    <row r="3641" spans="1:12" x14ac:dyDescent="0.3">
      <c r="A3641" t="s">
        <v>8221</v>
      </c>
      <c r="C3641" t="str">
        <f>VLOOKUP(KickStarterData!F3641,$A$1:$D$4115,1,FALSE)</f>
        <v>failed</v>
      </c>
      <c r="D3641">
        <v>1</v>
      </c>
      <c r="K3641" t="s">
        <v>8221</v>
      </c>
      <c r="L3641">
        <v>4</v>
      </c>
    </row>
    <row r="3642" spans="1:12" x14ac:dyDescent="0.3">
      <c r="A3642" t="s">
        <v>8221</v>
      </c>
      <c r="C3642" t="str">
        <f>VLOOKUP(KickStarterData!F3642,$A$1:$D$4115,1,FALSE)</f>
        <v>failed</v>
      </c>
      <c r="D3642">
        <v>3</v>
      </c>
      <c r="K3642" t="s">
        <v>8221</v>
      </c>
      <c r="L3642">
        <v>16</v>
      </c>
    </row>
    <row r="3643" spans="1:12" x14ac:dyDescent="0.3">
      <c r="A3643" t="s">
        <v>8221</v>
      </c>
      <c r="C3643" t="str">
        <f>VLOOKUP(KickStarterData!F3643,$A$1:$D$4115,1,FALSE)</f>
        <v>failed</v>
      </c>
      <c r="D3643">
        <v>0</v>
      </c>
      <c r="K3643" t="s">
        <v>8221</v>
      </c>
      <c r="L3643">
        <v>9</v>
      </c>
    </row>
    <row r="3644" spans="1:12" x14ac:dyDescent="0.3">
      <c r="A3644" t="s">
        <v>8221</v>
      </c>
      <c r="C3644" t="str">
        <f>VLOOKUP(KickStarterData!F3644,$A$1:$D$4115,1,FALSE)</f>
        <v>failed</v>
      </c>
      <c r="D3644">
        <v>2</v>
      </c>
      <c r="K3644" t="s">
        <v>8221</v>
      </c>
      <c r="L3644">
        <v>0</v>
      </c>
    </row>
    <row r="3645" spans="1:12" x14ac:dyDescent="0.3">
      <c r="A3645" t="s">
        <v>8221</v>
      </c>
      <c r="C3645" t="str">
        <f>VLOOKUP(KickStarterData!F3645,$A$1:$D$4115,1,FALSE)</f>
        <v>failed</v>
      </c>
      <c r="D3645">
        <v>0</v>
      </c>
      <c r="K3645" t="s">
        <v>8221</v>
      </c>
      <c r="L3645">
        <v>40</v>
      </c>
    </row>
    <row r="3646" spans="1:12" x14ac:dyDescent="0.3">
      <c r="A3646" t="s">
        <v>8221</v>
      </c>
      <c r="C3646" t="str">
        <f>VLOOKUP(KickStarterData!F3646,$A$1:$D$4115,1,FALSE)</f>
        <v>failed</v>
      </c>
      <c r="D3646">
        <v>12</v>
      </c>
      <c r="K3646" t="s">
        <v>8221</v>
      </c>
      <c r="L3646">
        <v>0</v>
      </c>
    </row>
    <row r="3647" spans="1:12" x14ac:dyDescent="0.3">
      <c r="A3647" t="s">
        <v>8221</v>
      </c>
      <c r="C3647" t="str">
        <f>VLOOKUP(KickStarterData!F3647,$A$1:$D$4115,1,FALSE)</f>
        <v>failed</v>
      </c>
      <c r="D3647">
        <v>1</v>
      </c>
      <c r="K3647" t="s">
        <v>8221</v>
      </c>
      <c r="L3647">
        <v>2</v>
      </c>
    </row>
    <row r="3648" spans="1:12" x14ac:dyDescent="0.3">
      <c r="A3648" t="s">
        <v>8221</v>
      </c>
      <c r="C3648" t="str">
        <f>VLOOKUP(KickStarterData!F3648,$A$1:$D$4115,1,FALSE)</f>
        <v>failed</v>
      </c>
      <c r="D3648">
        <v>8</v>
      </c>
      <c r="K3648" t="s">
        <v>8221</v>
      </c>
      <c r="L3648">
        <v>1</v>
      </c>
    </row>
    <row r="3649" spans="1:12" x14ac:dyDescent="0.3">
      <c r="A3649" t="s">
        <v>8221</v>
      </c>
      <c r="C3649" t="str">
        <f>VLOOKUP(KickStarterData!F3649,$A$1:$D$4115,1,FALSE)</f>
        <v>failed</v>
      </c>
      <c r="D3649">
        <v>2</v>
      </c>
      <c r="K3649" t="s">
        <v>8221</v>
      </c>
      <c r="L3649">
        <v>9</v>
      </c>
    </row>
    <row r="3650" spans="1:12" x14ac:dyDescent="0.3">
      <c r="A3650" t="s">
        <v>8219</v>
      </c>
      <c r="C3650" t="str">
        <f>VLOOKUP(KickStarterData!F3650,$A$1:$D$4115,1,FALSE)</f>
        <v>successful</v>
      </c>
      <c r="D3650">
        <v>73</v>
      </c>
      <c r="K3650" t="s">
        <v>8219</v>
      </c>
      <c r="L3650">
        <v>24</v>
      </c>
    </row>
    <row r="3651" spans="1:12" x14ac:dyDescent="0.3">
      <c r="A3651" t="s">
        <v>8219</v>
      </c>
      <c r="C3651" t="str">
        <f>VLOOKUP(KickStarterData!F3651,$A$1:$D$4115,1,FALSE)</f>
        <v>successful</v>
      </c>
      <c r="D3651">
        <v>8</v>
      </c>
      <c r="K3651" t="s">
        <v>8219</v>
      </c>
      <c r="L3651">
        <v>38</v>
      </c>
    </row>
    <row r="3652" spans="1:12" x14ac:dyDescent="0.3">
      <c r="A3652" t="s">
        <v>8219</v>
      </c>
      <c r="C3652" t="str">
        <f>VLOOKUP(KickStarterData!F3652,$A$1:$D$4115,1,FALSE)</f>
        <v>successful</v>
      </c>
      <c r="D3652">
        <v>17</v>
      </c>
      <c r="K3652" t="s">
        <v>8219</v>
      </c>
      <c r="L3652">
        <v>26</v>
      </c>
    </row>
    <row r="3653" spans="1:12" x14ac:dyDescent="0.3">
      <c r="A3653" t="s">
        <v>8219</v>
      </c>
      <c r="C3653" t="str">
        <f>VLOOKUP(KickStarterData!F3653,$A$1:$D$4115,1,FALSE)</f>
        <v>successful</v>
      </c>
      <c r="D3653">
        <v>9</v>
      </c>
      <c r="K3653" t="s">
        <v>8219</v>
      </c>
      <c r="L3653">
        <v>19</v>
      </c>
    </row>
    <row r="3654" spans="1:12" x14ac:dyDescent="0.3">
      <c r="A3654" t="s">
        <v>8219</v>
      </c>
      <c r="C3654" t="str">
        <f>VLOOKUP(KickStarterData!F3654,$A$1:$D$4115,1,FALSE)</f>
        <v>successful</v>
      </c>
      <c r="D3654">
        <v>17</v>
      </c>
      <c r="K3654" t="s">
        <v>8219</v>
      </c>
      <c r="L3654">
        <v>11</v>
      </c>
    </row>
    <row r="3655" spans="1:12" x14ac:dyDescent="0.3">
      <c r="A3655" t="s">
        <v>8219</v>
      </c>
      <c r="C3655" t="str">
        <f>VLOOKUP(KickStarterData!F3655,$A$1:$D$4115,1,FALSE)</f>
        <v>successful</v>
      </c>
      <c r="D3655">
        <v>33</v>
      </c>
      <c r="K3655" t="s">
        <v>8219</v>
      </c>
      <c r="L3655">
        <v>27</v>
      </c>
    </row>
    <row r="3656" spans="1:12" x14ac:dyDescent="0.3">
      <c r="A3656" t="s">
        <v>8219</v>
      </c>
      <c r="C3656" t="str">
        <f>VLOOKUP(KickStarterData!F3656,$A$1:$D$4115,1,FALSE)</f>
        <v>successful</v>
      </c>
      <c r="D3656">
        <v>38</v>
      </c>
      <c r="K3656" t="s">
        <v>8219</v>
      </c>
      <c r="L3656">
        <v>34</v>
      </c>
    </row>
    <row r="3657" spans="1:12" x14ac:dyDescent="0.3">
      <c r="A3657" t="s">
        <v>8219</v>
      </c>
      <c r="C3657" t="str">
        <f>VLOOKUP(KickStarterData!F3657,$A$1:$D$4115,1,FALSE)</f>
        <v>successful</v>
      </c>
      <c r="D3657">
        <v>79</v>
      </c>
      <c r="K3657" t="s">
        <v>8219</v>
      </c>
      <c r="L3657">
        <v>20</v>
      </c>
    </row>
    <row r="3658" spans="1:12" x14ac:dyDescent="0.3">
      <c r="A3658" t="s">
        <v>8219</v>
      </c>
      <c r="C3658" t="str">
        <f>VLOOKUP(KickStarterData!F3658,$A$1:$D$4115,1,FALSE)</f>
        <v>successful</v>
      </c>
      <c r="D3658">
        <v>46</v>
      </c>
      <c r="K3658" t="s">
        <v>8219</v>
      </c>
      <c r="L3658">
        <v>37</v>
      </c>
    </row>
    <row r="3659" spans="1:12" x14ac:dyDescent="0.3">
      <c r="A3659" t="s">
        <v>8219</v>
      </c>
      <c r="C3659" t="str">
        <f>VLOOKUP(KickStarterData!F3659,$A$1:$D$4115,1,FALSE)</f>
        <v>successful</v>
      </c>
      <c r="D3659">
        <v>20</v>
      </c>
      <c r="K3659" t="s">
        <v>8219</v>
      </c>
      <c r="L3659">
        <v>20</v>
      </c>
    </row>
    <row r="3660" spans="1:12" x14ac:dyDescent="0.3">
      <c r="A3660" t="s">
        <v>8219</v>
      </c>
      <c r="C3660" t="str">
        <f>VLOOKUP(KickStarterData!F3660,$A$1:$D$4115,1,FALSE)</f>
        <v>successful</v>
      </c>
      <c r="D3660">
        <v>20</v>
      </c>
      <c r="K3660" t="s">
        <v>8219</v>
      </c>
      <c r="L3660">
        <v>10</v>
      </c>
    </row>
    <row r="3661" spans="1:12" x14ac:dyDescent="0.3">
      <c r="A3661" t="s">
        <v>8219</v>
      </c>
      <c r="C3661" t="str">
        <f>VLOOKUP(KickStarterData!F3661,$A$1:$D$4115,1,FALSE)</f>
        <v>successful</v>
      </c>
      <c r="D3661">
        <v>13</v>
      </c>
      <c r="K3661" t="s">
        <v>8219</v>
      </c>
      <c r="L3661">
        <v>26</v>
      </c>
    </row>
    <row r="3662" spans="1:12" x14ac:dyDescent="0.3">
      <c r="A3662" t="s">
        <v>8219</v>
      </c>
      <c r="C3662" t="str">
        <f>VLOOKUP(KickStarterData!F3662,$A$1:$D$4115,1,FALSE)</f>
        <v>successful</v>
      </c>
      <c r="D3662">
        <v>22</v>
      </c>
      <c r="K3662" t="s">
        <v>8219</v>
      </c>
      <c r="L3662">
        <v>20</v>
      </c>
    </row>
    <row r="3663" spans="1:12" x14ac:dyDescent="0.3">
      <c r="A3663" t="s">
        <v>8219</v>
      </c>
      <c r="C3663" t="str">
        <f>VLOOKUP(KickStarterData!F3663,$A$1:$D$4115,1,FALSE)</f>
        <v>successful</v>
      </c>
      <c r="D3663">
        <v>36</v>
      </c>
      <c r="K3663" t="s">
        <v>8219</v>
      </c>
      <c r="L3663">
        <v>46</v>
      </c>
    </row>
    <row r="3664" spans="1:12" x14ac:dyDescent="0.3">
      <c r="A3664" t="s">
        <v>8219</v>
      </c>
      <c r="C3664" t="str">
        <f>VLOOKUP(KickStarterData!F3664,$A$1:$D$4115,1,FALSE)</f>
        <v>successful</v>
      </c>
      <c r="D3664">
        <v>40</v>
      </c>
      <c r="K3664" t="s">
        <v>8219</v>
      </c>
      <c r="L3664">
        <v>76</v>
      </c>
    </row>
    <row r="3665" spans="1:12" x14ac:dyDescent="0.3">
      <c r="A3665" t="s">
        <v>8219</v>
      </c>
      <c r="C3665" t="str">
        <f>VLOOKUP(KickStarterData!F3665,$A$1:$D$4115,1,FALSE)</f>
        <v>successful</v>
      </c>
      <c r="D3665">
        <v>9</v>
      </c>
      <c r="K3665" t="s">
        <v>8219</v>
      </c>
      <c r="L3665">
        <v>41</v>
      </c>
    </row>
    <row r="3666" spans="1:12" x14ac:dyDescent="0.3">
      <c r="A3666" t="s">
        <v>8219</v>
      </c>
      <c r="C3666" t="str">
        <f>VLOOKUP(KickStarterData!F3666,$A$1:$D$4115,1,FALSE)</f>
        <v>successful</v>
      </c>
      <c r="D3666">
        <v>19</v>
      </c>
      <c r="K3666" t="s">
        <v>8219</v>
      </c>
      <c r="L3666">
        <v>7</v>
      </c>
    </row>
    <row r="3667" spans="1:12" x14ac:dyDescent="0.3">
      <c r="A3667" t="s">
        <v>8219</v>
      </c>
      <c r="C3667" t="str">
        <f>VLOOKUP(KickStarterData!F3667,$A$1:$D$4115,1,FALSE)</f>
        <v>successful</v>
      </c>
      <c r="D3667">
        <v>14</v>
      </c>
      <c r="K3667" t="s">
        <v>8219</v>
      </c>
      <c r="L3667">
        <v>49</v>
      </c>
    </row>
    <row r="3668" spans="1:12" x14ac:dyDescent="0.3">
      <c r="A3668" t="s">
        <v>8219</v>
      </c>
      <c r="C3668" t="str">
        <f>VLOOKUP(KickStarterData!F3668,$A$1:$D$4115,1,FALSE)</f>
        <v>successful</v>
      </c>
      <c r="D3668">
        <v>38</v>
      </c>
      <c r="K3668" t="s">
        <v>8219</v>
      </c>
      <c r="L3668">
        <v>26</v>
      </c>
    </row>
    <row r="3669" spans="1:12" x14ac:dyDescent="0.3">
      <c r="A3669" t="s">
        <v>8219</v>
      </c>
      <c r="C3669" t="str">
        <f>VLOOKUP(KickStarterData!F3669,$A$1:$D$4115,1,FALSE)</f>
        <v>successful</v>
      </c>
      <c r="D3669">
        <v>58</v>
      </c>
      <c r="K3669" t="s">
        <v>8219</v>
      </c>
      <c r="L3669">
        <v>65</v>
      </c>
    </row>
    <row r="3670" spans="1:12" x14ac:dyDescent="0.3">
      <c r="A3670" t="s">
        <v>8219</v>
      </c>
      <c r="C3670" t="str">
        <f>VLOOKUP(KickStarterData!F3670,$A$1:$D$4115,1,FALSE)</f>
        <v>successful</v>
      </c>
      <c r="D3670">
        <v>28</v>
      </c>
      <c r="K3670" t="s">
        <v>8219</v>
      </c>
      <c r="L3670">
        <v>28</v>
      </c>
    </row>
    <row r="3671" spans="1:12" x14ac:dyDescent="0.3">
      <c r="A3671" t="s">
        <v>8219</v>
      </c>
      <c r="C3671" t="str">
        <f>VLOOKUP(KickStarterData!F3671,$A$1:$D$4115,1,FALSE)</f>
        <v>successful</v>
      </c>
      <c r="D3671">
        <v>17</v>
      </c>
      <c r="K3671" t="s">
        <v>8219</v>
      </c>
      <c r="L3671">
        <v>8</v>
      </c>
    </row>
    <row r="3672" spans="1:12" x14ac:dyDescent="0.3">
      <c r="A3672" t="s">
        <v>8219</v>
      </c>
      <c r="C3672" t="str">
        <f>VLOOKUP(KickStarterData!F3672,$A$1:$D$4115,1,FALSE)</f>
        <v>successful</v>
      </c>
      <c r="D3672">
        <v>12</v>
      </c>
      <c r="K3672" t="s">
        <v>8219</v>
      </c>
      <c r="L3672">
        <v>3</v>
      </c>
    </row>
    <row r="3673" spans="1:12" x14ac:dyDescent="0.3">
      <c r="A3673" t="s">
        <v>8219</v>
      </c>
      <c r="C3673" t="str">
        <f>VLOOKUP(KickStarterData!F3673,$A$1:$D$4115,1,FALSE)</f>
        <v>successful</v>
      </c>
      <c r="D3673">
        <v>40</v>
      </c>
      <c r="K3673" t="s">
        <v>8219</v>
      </c>
      <c r="L3673">
        <v>9</v>
      </c>
    </row>
    <row r="3674" spans="1:12" x14ac:dyDescent="0.3">
      <c r="A3674" t="s">
        <v>8219</v>
      </c>
      <c r="C3674" t="str">
        <f>VLOOKUP(KickStarterData!F3674,$A$1:$D$4115,1,FALSE)</f>
        <v>successful</v>
      </c>
      <c r="D3674">
        <v>57</v>
      </c>
      <c r="K3674" t="s">
        <v>8219</v>
      </c>
      <c r="L3674">
        <v>9</v>
      </c>
    </row>
    <row r="3675" spans="1:12" x14ac:dyDescent="0.3">
      <c r="A3675" t="s">
        <v>8219</v>
      </c>
      <c r="C3675" t="str">
        <f>VLOOKUP(KickStarterData!F3675,$A$1:$D$4115,1,FALSE)</f>
        <v>successful</v>
      </c>
      <c r="D3675">
        <v>114</v>
      </c>
      <c r="K3675" t="s">
        <v>8219</v>
      </c>
      <c r="L3675">
        <v>20</v>
      </c>
    </row>
    <row r="3676" spans="1:12" x14ac:dyDescent="0.3">
      <c r="A3676" t="s">
        <v>8219</v>
      </c>
      <c r="C3676" t="str">
        <f>VLOOKUP(KickStarterData!F3676,$A$1:$D$4115,1,FALSE)</f>
        <v>successful</v>
      </c>
      <c r="D3676">
        <v>31</v>
      </c>
      <c r="K3676" t="s">
        <v>8219</v>
      </c>
      <c r="L3676">
        <v>57</v>
      </c>
    </row>
    <row r="3677" spans="1:12" x14ac:dyDescent="0.3">
      <c r="A3677" t="s">
        <v>8219</v>
      </c>
      <c r="C3677" t="str">
        <f>VLOOKUP(KickStarterData!F3677,$A$1:$D$4115,1,FALSE)</f>
        <v>successful</v>
      </c>
      <c r="D3677">
        <v>3</v>
      </c>
      <c r="K3677" t="s">
        <v>8219</v>
      </c>
      <c r="L3677">
        <v>8</v>
      </c>
    </row>
    <row r="3678" spans="1:12" x14ac:dyDescent="0.3">
      <c r="A3678" t="s">
        <v>8219</v>
      </c>
      <c r="C3678" t="str">
        <f>VLOOKUP(KickStarterData!F3678,$A$1:$D$4115,1,FALSE)</f>
        <v>successful</v>
      </c>
      <c r="D3678">
        <v>16</v>
      </c>
      <c r="K3678" t="s">
        <v>8219</v>
      </c>
      <c r="L3678">
        <v>14</v>
      </c>
    </row>
    <row r="3679" spans="1:12" x14ac:dyDescent="0.3">
      <c r="A3679" t="s">
        <v>8219</v>
      </c>
      <c r="C3679" t="str">
        <f>VLOOKUP(KickStarterData!F3679,$A$1:$D$4115,1,FALSE)</f>
        <v>successful</v>
      </c>
      <c r="D3679">
        <v>199</v>
      </c>
      <c r="K3679" t="s">
        <v>8219</v>
      </c>
      <c r="L3679">
        <v>17</v>
      </c>
    </row>
    <row r="3680" spans="1:12" x14ac:dyDescent="0.3">
      <c r="A3680" t="s">
        <v>8219</v>
      </c>
      <c r="C3680" t="str">
        <f>VLOOKUP(KickStarterData!F3680,$A$1:$D$4115,1,FALSE)</f>
        <v>successful</v>
      </c>
      <c r="D3680">
        <v>31</v>
      </c>
      <c r="K3680" t="s">
        <v>8219</v>
      </c>
      <c r="L3680">
        <v>100</v>
      </c>
    </row>
    <row r="3681" spans="1:12" x14ac:dyDescent="0.3">
      <c r="A3681" t="s">
        <v>8219</v>
      </c>
      <c r="C3681" t="str">
        <f>VLOOKUP(KickStarterData!F3681,$A$1:$D$4115,1,FALSE)</f>
        <v>successful</v>
      </c>
      <c r="D3681">
        <v>30</v>
      </c>
      <c r="K3681" t="s">
        <v>8219</v>
      </c>
      <c r="L3681">
        <v>32</v>
      </c>
    </row>
    <row r="3682" spans="1:12" x14ac:dyDescent="0.3">
      <c r="A3682" t="s">
        <v>8219</v>
      </c>
      <c r="C3682" t="str">
        <f>VLOOKUP(KickStarterData!F3682,$A$1:$D$4115,1,FALSE)</f>
        <v>successful</v>
      </c>
      <c r="D3682">
        <v>34</v>
      </c>
      <c r="K3682" t="s">
        <v>8219</v>
      </c>
      <c r="L3682">
        <v>3</v>
      </c>
    </row>
    <row r="3683" spans="1:12" x14ac:dyDescent="0.3">
      <c r="A3683" t="s">
        <v>8219</v>
      </c>
      <c r="C3683" t="str">
        <f>VLOOKUP(KickStarterData!F3683,$A$1:$D$4115,1,FALSE)</f>
        <v>successful</v>
      </c>
      <c r="D3683">
        <v>18</v>
      </c>
      <c r="K3683" t="s">
        <v>8221</v>
      </c>
      <c r="L3683">
        <v>34</v>
      </c>
    </row>
    <row r="3684" spans="1:12" x14ac:dyDescent="0.3">
      <c r="A3684" t="s">
        <v>8219</v>
      </c>
      <c r="C3684" t="str">
        <f>VLOOKUP(KickStarterData!F3684,$A$1:$D$4115,1,FALSE)</f>
        <v>successful</v>
      </c>
      <c r="D3684">
        <v>67</v>
      </c>
      <c r="K3684" t="s">
        <v>8221</v>
      </c>
      <c r="L3684">
        <v>23</v>
      </c>
    </row>
    <row r="3685" spans="1:12" x14ac:dyDescent="0.3">
      <c r="A3685" t="s">
        <v>8219</v>
      </c>
      <c r="C3685" t="str">
        <f>VLOOKUP(KickStarterData!F3685,$A$1:$D$4115,1,FALSE)</f>
        <v>successful</v>
      </c>
      <c r="D3685">
        <v>66</v>
      </c>
      <c r="K3685" t="s">
        <v>8221</v>
      </c>
      <c r="L3685">
        <v>19</v>
      </c>
    </row>
    <row r="3686" spans="1:12" x14ac:dyDescent="0.3">
      <c r="A3686" t="s">
        <v>8219</v>
      </c>
      <c r="C3686" t="str">
        <f>VLOOKUP(KickStarterData!F3686,$A$1:$D$4115,1,FALSE)</f>
        <v>successful</v>
      </c>
      <c r="D3686">
        <v>23</v>
      </c>
      <c r="K3686" t="s">
        <v>8221</v>
      </c>
      <c r="L3686">
        <v>50</v>
      </c>
    </row>
    <row r="3687" spans="1:12" x14ac:dyDescent="0.3">
      <c r="A3687" t="s">
        <v>8219</v>
      </c>
      <c r="C3687" t="str">
        <f>VLOOKUP(KickStarterData!F3687,$A$1:$D$4115,1,FALSE)</f>
        <v>successful</v>
      </c>
      <c r="D3687">
        <v>126</v>
      </c>
      <c r="K3687" t="s">
        <v>8221</v>
      </c>
      <c r="L3687">
        <v>12</v>
      </c>
    </row>
    <row r="3688" spans="1:12" x14ac:dyDescent="0.3">
      <c r="A3688" t="s">
        <v>8219</v>
      </c>
      <c r="C3688" t="str">
        <f>VLOOKUP(KickStarterData!F3688,$A$1:$D$4115,1,FALSE)</f>
        <v>successful</v>
      </c>
      <c r="D3688">
        <v>6</v>
      </c>
      <c r="K3688" t="s">
        <v>8221</v>
      </c>
      <c r="L3688">
        <v>8</v>
      </c>
    </row>
    <row r="3689" spans="1:12" x14ac:dyDescent="0.3">
      <c r="A3689" t="s">
        <v>8219</v>
      </c>
      <c r="C3689" t="str">
        <f>VLOOKUP(KickStarterData!F3689,$A$1:$D$4115,1,FALSE)</f>
        <v>successful</v>
      </c>
      <c r="D3689">
        <v>25</v>
      </c>
      <c r="K3689" t="s">
        <v>8221</v>
      </c>
      <c r="L3689">
        <v>9</v>
      </c>
    </row>
    <row r="3690" spans="1:12" x14ac:dyDescent="0.3">
      <c r="A3690" t="s">
        <v>8219</v>
      </c>
      <c r="C3690" t="str">
        <f>VLOOKUP(KickStarterData!F3690,$A$1:$D$4115,1,FALSE)</f>
        <v>successful</v>
      </c>
      <c r="D3690">
        <v>39</v>
      </c>
      <c r="K3690" t="s">
        <v>8221</v>
      </c>
      <c r="L3690">
        <v>43</v>
      </c>
    </row>
    <row r="3691" spans="1:12" x14ac:dyDescent="0.3">
      <c r="A3691" t="s">
        <v>8219</v>
      </c>
      <c r="C3691" t="str">
        <f>VLOOKUP(KickStarterData!F3691,$A$1:$D$4115,1,FALSE)</f>
        <v>successful</v>
      </c>
      <c r="D3691">
        <v>62</v>
      </c>
      <c r="K3691" t="s">
        <v>8221</v>
      </c>
      <c r="L3691">
        <v>28</v>
      </c>
    </row>
    <row r="3692" spans="1:12" x14ac:dyDescent="0.3">
      <c r="A3692" t="s">
        <v>8219</v>
      </c>
      <c r="C3692" t="str">
        <f>VLOOKUP(KickStarterData!F3692,$A$1:$D$4115,1,FALSE)</f>
        <v>successful</v>
      </c>
      <c r="D3692">
        <v>31</v>
      </c>
      <c r="K3692" t="s">
        <v>8221</v>
      </c>
      <c r="L3692">
        <v>4</v>
      </c>
    </row>
    <row r="3693" spans="1:12" x14ac:dyDescent="0.3">
      <c r="A3693" t="s">
        <v>8219</v>
      </c>
      <c r="C3693" t="str">
        <f>VLOOKUP(KickStarterData!F3693,$A$1:$D$4115,1,FALSE)</f>
        <v>successful</v>
      </c>
      <c r="D3693">
        <v>274</v>
      </c>
      <c r="K3693" t="s">
        <v>8221</v>
      </c>
      <c r="L3693">
        <v>24</v>
      </c>
    </row>
    <row r="3694" spans="1:12" x14ac:dyDescent="0.3">
      <c r="A3694" t="s">
        <v>8219</v>
      </c>
      <c r="C3694" t="str">
        <f>VLOOKUP(KickStarterData!F3694,$A$1:$D$4115,1,FALSE)</f>
        <v>successful</v>
      </c>
      <c r="D3694">
        <v>17</v>
      </c>
      <c r="K3694" t="s">
        <v>8221</v>
      </c>
      <c r="L3694">
        <v>2</v>
      </c>
    </row>
    <row r="3695" spans="1:12" x14ac:dyDescent="0.3">
      <c r="A3695" t="s">
        <v>8219</v>
      </c>
      <c r="C3695" t="str">
        <f>VLOOKUP(KickStarterData!F3695,$A$1:$D$4115,1,FALSE)</f>
        <v>successful</v>
      </c>
      <c r="D3695">
        <v>14</v>
      </c>
      <c r="K3695" t="s">
        <v>8221</v>
      </c>
      <c r="L3695">
        <v>2</v>
      </c>
    </row>
    <row r="3696" spans="1:12" x14ac:dyDescent="0.3">
      <c r="A3696" t="s">
        <v>8219</v>
      </c>
      <c r="C3696" t="str">
        <f>VLOOKUP(KickStarterData!F3696,$A$1:$D$4115,1,FALSE)</f>
        <v>successful</v>
      </c>
      <c r="D3696">
        <v>60</v>
      </c>
      <c r="K3696" t="s">
        <v>8221</v>
      </c>
      <c r="L3696">
        <v>20</v>
      </c>
    </row>
    <row r="3697" spans="1:12" x14ac:dyDescent="0.3">
      <c r="A3697" t="s">
        <v>8219</v>
      </c>
      <c r="C3697" t="str">
        <f>VLOOKUP(KickStarterData!F3697,$A$1:$D$4115,1,FALSE)</f>
        <v>successful</v>
      </c>
      <c r="D3697">
        <v>33</v>
      </c>
      <c r="K3697" t="s">
        <v>8221</v>
      </c>
      <c r="L3697">
        <v>1</v>
      </c>
    </row>
    <row r="3698" spans="1:12" x14ac:dyDescent="0.3">
      <c r="A3698" t="s">
        <v>8219</v>
      </c>
      <c r="C3698" t="str">
        <f>VLOOKUP(KickStarterData!F3698,$A$1:$D$4115,1,FALSE)</f>
        <v>successful</v>
      </c>
      <c r="D3698">
        <v>78</v>
      </c>
      <c r="K3698" t="s">
        <v>8221</v>
      </c>
      <c r="L3698">
        <v>1</v>
      </c>
    </row>
    <row r="3699" spans="1:12" x14ac:dyDescent="0.3">
      <c r="A3699" t="s">
        <v>8219</v>
      </c>
      <c r="C3699" t="str">
        <f>VLOOKUP(KickStarterData!F3699,$A$1:$D$4115,1,FALSE)</f>
        <v>successful</v>
      </c>
      <c r="D3699">
        <v>30</v>
      </c>
      <c r="K3699" t="s">
        <v>8221</v>
      </c>
      <c r="L3699">
        <v>4</v>
      </c>
    </row>
    <row r="3700" spans="1:12" x14ac:dyDescent="0.3">
      <c r="A3700" t="s">
        <v>8219</v>
      </c>
      <c r="C3700" t="str">
        <f>VLOOKUP(KickStarterData!F3700,$A$1:$D$4115,1,FALSE)</f>
        <v>successful</v>
      </c>
      <c r="D3700">
        <v>136</v>
      </c>
      <c r="K3700" t="s">
        <v>8221</v>
      </c>
      <c r="L3700">
        <v>1</v>
      </c>
    </row>
    <row r="3701" spans="1:12" x14ac:dyDescent="0.3">
      <c r="A3701" t="s">
        <v>8219</v>
      </c>
      <c r="C3701" t="str">
        <f>VLOOKUP(KickStarterData!F3701,$A$1:$D$4115,1,FALSE)</f>
        <v>successful</v>
      </c>
      <c r="D3701">
        <v>40</v>
      </c>
      <c r="K3701" t="s">
        <v>8221</v>
      </c>
      <c r="L3701">
        <v>1</v>
      </c>
    </row>
    <row r="3702" spans="1:12" x14ac:dyDescent="0.3">
      <c r="A3702" t="s">
        <v>8219</v>
      </c>
      <c r="C3702" t="str">
        <f>VLOOKUP(KickStarterData!F3702,$A$1:$D$4115,1,FALSE)</f>
        <v>successful</v>
      </c>
      <c r="D3702">
        <v>18</v>
      </c>
      <c r="K3702" t="s">
        <v>8221</v>
      </c>
      <c r="L3702">
        <v>13</v>
      </c>
    </row>
    <row r="3703" spans="1:12" x14ac:dyDescent="0.3">
      <c r="A3703" t="s">
        <v>8219</v>
      </c>
      <c r="C3703" t="str">
        <f>VLOOKUP(KickStarterData!F3703,$A$1:$D$4115,1,FALSE)</f>
        <v>successful</v>
      </c>
      <c r="D3703">
        <v>39</v>
      </c>
      <c r="K3703" t="s">
        <v>8221</v>
      </c>
      <c r="L3703">
        <v>1</v>
      </c>
    </row>
    <row r="3704" spans="1:12" x14ac:dyDescent="0.3">
      <c r="A3704" t="s">
        <v>8219</v>
      </c>
      <c r="C3704" t="str">
        <f>VLOOKUP(KickStarterData!F3704,$A$1:$D$4115,1,FALSE)</f>
        <v>successful</v>
      </c>
      <c r="D3704">
        <v>21</v>
      </c>
      <c r="K3704" t="s">
        <v>8221</v>
      </c>
      <c r="L3704">
        <v>1</v>
      </c>
    </row>
    <row r="3705" spans="1:12" x14ac:dyDescent="0.3">
      <c r="A3705" t="s">
        <v>8219</v>
      </c>
      <c r="C3705" t="str">
        <f>VLOOKUP(KickStarterData!F3705,$A$1:$D$4115,1,FALSE)</f>
        <v>successful</v>
      </c>
      <c r="D3705">
        <v>30</v>
      </c>
      <c r="K3705" t="s">
        <v>8221</v>
      </c>
      <c r="L3705">
        <v>0</v>
      </c>
    </row>
    <row r="3706" spans="1:12" x14ac:dyDescent="0.3">
      <c r="A3706" t="s">
        <v>8219</v>
      </c>
      <c r="C3706" t="str">
        <f>VLOOKUP(KickStarterData!F3706,$A$1:$D$4115,1,FALSE)</f>
        <v>successful</v>
      </c>
      <c r="D3706">
        <v>27</v>
      </c>
      <c r="K3706" t="s">
        <v>8221</v>
      </c>
      <c r="L3706">
        <v>3</v>
      </c>
    </row>
    <row r="3707" spans="1:12" x14ac:dyDescent="0.3">
      <c r="A3707" t="s">
        <v>8219</v>
      </c>
      <c r="C3707" t="str">
        <f>VLOOKUP(KickStarterData!F3707,$A$1:$D$4115,1,FALSE)</f>
        <v>successful</v>
      </c>
      <c r="D3707">
        <v>35</v>
      </c>
      <c r="K3707" t="s">
        <v>8221</v>
      </c>
      <c r="L3707">
        <v>14</v>
      </c>
    </row>
    <row r="3708" spans="1:12" x14ac:dyDescent="0.3">
      <c r="A3708" t="s">
        <v>8219</v>
      </c>
      <c r="C3708" t="str">
        <f>VLOOKUP(KickStarterData!F3708,$A$1:$D$4115,1,FALSE)</f>
        <v>successful</v>
      </c>
      <c r="D3708">
        <v>13</v>
      </c>
      <c r="K3708" t="s">
        <v>8221</v>
      </c>
      <c r="L3708">
        <v>2</v>
      </c>
    </row>
    <row r="3709" spans="1:12" x14ac:dyDescent="0.3">
      <c r="A3709" t="s">
        <v>8219</v>
      </c>
      <c r="C3709" t="str">
        <f>VLOOKUP(KickStarterData!F3709,$A$1:$D$4115,1,FALSE)</f>
        <v>successful</v>
      </c>
      <c r="D3709">
        <v>23</v>
      </c>
      <c r="K3709" t="s">
        <v>8221</v>
      </c>
      <c r="L3709">
        <v>5</v>
      </c>
    </row>
    <row r="3710" spans="1:12" x14ac:dyDescent="0.3">
      <c r="A3710" t="s">
        <v>8219</v>
      </c>
      <c r="C3710" t="str">
        <f>VLOOKUP(KickStarterData!F3710,$A$1:$D$4115,1,FALSE)</f>
        <v>successful</v>
      </c>
      <c r="D3710">
        <v>39</v>
      </c>
      <c r="K3710" t="s">
        <v>8220</v>
      </c>
      <c r="L3710">
        <v>1</v>
      </c>
    </row>
    <row r="3711" spans="1:12" x14ac:dyDescent="0.3">
      <c r="A3711" t="s">
        <v>8219</v>
      </c>
      <c r="C3711" t="str">
        <f>VLOOKUP(KickStarterData!F3711,$A$1:$D$4115,1,FALSE)</f>
        <v>successful</v>
      </c>
      <c r="D3711">
        <v>35</v>
      </c>
      <c r="K3711" t="s">
        <v>8220</v>
      </c>
      <c r="L3711">
        <v>15</v>
      </c>
    </row>
    <row r="3712" spans="1:12" x14ac:dyDescent="0.3">
      <c r="A3712" t="s">
        <v>8219</v>
      </c>
      <c r="C3712" t="str">
        <f>VLOOKUP(KickStarterData!F3712,$A$1:$D$4115,1,FALSE)</f>
        <v>successful</v>
      </c>
      <c r="D3712">
        <v>27</v>
      </c>
      <c r="K3712" t="s">
        <v>8220</v>
      </c>
      <c r="L3712">
        <v>10</v>
      </c>
    </row>
    <row r="3713" spans="1:12" x14ac:dyDescent="0.3">
      <c r="A3713" t="s">
        <v>8219</v>
      </c>
      <c r="C3713" t="str">
        <f>VLOOKUP(KickStarterData!F3713,$A$1:$D$4115,1,FALSE)</f>
        <v>successful</v>
      </c>
      <c r="D3713">
        <v>21</v>
      </c>
      <c r="K3713" t="s">
        <v>8220</v>
      </c>
      <c r="L3713">
        <v>3</v>
      </c>
    </row>
    <row r="3714" spans="1:12" x14ac:dyDescent="0.3">
      <c r="A3714" t="s">
        <v>8219</v>
      </c>
      <c r="C3714" t="str">
        <f>VLOOKUP(KickStarterData!F3714,$A$1:$D$4115,1,FALSE)</f>
        <v>successful</v>
      </c>
      <c r="D3714">
        <v>104</v>
      </c>
      <c r="K3714" t="s">
        <v>8220</v>
      </c>
      <c r="L3714">
        <v>0</v>
      </c>
    </row>
    <row r="3715" spans="1:12" x14ac:dyDescent="0.3">
      <c r="A3715" t="s">
        <v>8219</v>
      </c>
      <c r="C3715" t="str">
        <f>VLOOKUP(KickStarterData!F3715,$A$1:$D$4115,1,FALSE)</f>
        <v>successful</v>
      </c>
      <c r="D3715">
        <v>19</v>
      </c>
      <c r="K3715" t="s">
        <v>8220</v>
      </c>
      <c r="L3715">
        <v>0</v>
      </c>
    </row>
    <row r="3716" spans="1:12" x14ac:dyDescent="0.3">
      <c r="A3716" t="s">
        <v>8219</v>
      </c>
      <c r="C3716" t="str">
        <f>VLOOKUP(KickStarterData!F3716,$A$1:$D$4115,1,FALSE)</f>
        <v>successful</v>
      </c>
      <c r="D3716">
        <v>97</v>
      </c>
      <c r="K3716" t="s">
        <v>8220</v>
      </c>
      <c r="L3716">
        <v>0</v>
      </c>
    </row>
    <row r="3717" spans="1:12" x14ac:dyDescent="0.3">
      <c r="A3717" t="s">
        <v>8219</v>
      </c>
      <c r="C3717" t="str">
        <f>VLOOKUP(KickStarterData!F3717,$A$1:$D$4115,1,FALSE)</f>
        <v>successful</v>
      </c>
      <c r="D3717">
        <v>27</v>
      </c>
      <c r="K3717" t="s">
        <v>8220</v>
      </c>
      <c r="L3717">
        <v>0</v>
      </c>
    </row>
    <row r="3718" spans="1:12" x14ac:dyDescent="0.3">
      <c r="A3718" t="s">
        <v>8219</v>
      </c>
      <c r="C3718" t="str">
        <f>VLOOKUP(KickStarterData!F3718,$A$1:$D$4115,1,FALSE)</f>
        <v>successful</v>
      </c>
      <c r="D3718">
        <v>24</v>
      </c>
      <c r="K3718" t="s">
        <v>8220</v>
      </c>
      <c r="L3718">
        <v>46</v>
      </c>
    </row>
    <row r="3719" spans="1:12" x14ac:dyDescent="0.3">
      <c r="A3719" t="s">
        <v>8219</v>
      </c>
      <c r="C3719" t="str">
        <f>VLOOKUP(KickStarterData!F3719,$A$1:$D$4115,1,FALSE)</f>
        <v>successful</v>
      </c>
      <c r="D3719">
        <v>13</v>
      </c>
      <c r="K3719" t="s">
        <v>8220</v>
      </c>
      <c r="L3719">
        <v>14</v>
      </c>
    </row>
    <row r="3720" spans="1:12" x14ac:dyDescent="0.3">
      <c r="A3720" t="s">
        <v>8219</v>
      </c>
      <c r="C3720" t="str">
        <f>VLOOKUP(KickStarterData!F3720,$A$1:$D$4115,1,FALSE)</f>
        <v>successful</v>
      </c>
      <c r="D3720">
        <v>46</v>
      </c>
      <c r="K3720" t="s">
        <v>8220</v>
      </c>
      <c r="L3720">
        <v>1</v>
      </c>
    </row>
    <row r="3721" spans="1:12" x14ac:dyDescent="0.3">
      <c r="A3721" t="s">
        <v>8219</v>
      </c>
      <c r="C3721" t="str">
        <f>VLOOKUP(KickStarterData!F3721,$A$1:$D$4115,1,FALSE)</f>
        <v>successful</v>
      </c>
      <c r="D3721">
        <v>4</v>
      </c>
      <c r="K3721" t="s">
        <v>8220</v>
      </c>
      <c r="L3721">
        <v>0</v>
      </c>
    </row>
    <row r="3722" spans="1:12" x14ac:dyDescent="0.3">
      <c r="A3722" t="s">
        <v>8219</v>
      </c>
      <c r="C3722" t="str">
        <f>VLOOKUP(KickStarterData!F3722,$A$1:$D$4115,1,FALSE)</f>
        <v>successful</v>
      </c>
      <c r="D3722">
        <v>40</v>
      </c>
      <c r="K3722" t="s">
        <v>8220</v>
      </c>
      <c r="L3722">
        <v>17</v>
      </c>
    </row>
    <row r="3723" spans="1:12" x14ac:dyDescent="0.3">
      <c r="A3723" t="s">
        <v>8219</v>
      </c>
      <c r="C3723" t="str">
        <f>VLOOKUP(KickStarterData!F3723,$A$1:$D$4115,1,FALSE)</f>
        <v>successful</v>
      </c>
      <c r="D3723">
        <v>44</v>
      </c>
      <c r="K3723" t="s">
        <v>8220</v>
      </c>
      <c r="L3723">
        <v>1</v>
      </c>
    </row>
    <row r="3724" spans="1:12" x14ac:dyDescent="0.3">
      <c r="A3724" t="s">
        <v>8219</v>
      </c>
      <c r="C3724" t="str">
        <f>VLOOKUP(KickStarterData!F3724,$A$1:$D$4115,1,FALSE)</f>
        <v>successful</v>
      </c>
      <c r="D3724">
        <v>35</v>
      </c>
      <c r="K3724" t="s">
        <v>8220</v>
      </c>
      <c r="L3724">
        <v>0</v>
      </c>
    </row>
    <row r="3725" spans="1:12" x14ac:dyDescent="0.3">
      <c r="A3725" t="s">
        <v>8219</v>
      </c>
      <c r="C3725" t="str">
        <f>VLOOKUP(KickStarterData!F3725,$A$1:$D$4115,1,FALSE)</f>
        <v>successful</v>
      </c>
      <c r="D3725">
        <v>63</v>
      </c>
      <c r="K3725" t="s">
        <v>8220</v>
      </c>
      <c r="L3725">
        <v>0</v>
      </c>
    </row>
    <row r="3726" spans="1:12" x14ac:dyDescent="0.3">
      <c r="A3726" t="s">
        <v>8219</v>
      </c>
      <c r="C3726" t="str">
        <f>VLOOKUP(KickStarterData!F3726,$A$1:$D$4115,1,FALSE)</f>
        <v>successful</v>
      </c>
      <c r="D3726">
        <v>89</v>
      </c>
      <c r="K3726" t="s">
        <v>8220</v>
      </c>
      <c r="L3726">
        <v>0</v>
      </c>
    </row>
    <row r="3727" spans="1:12" x14ac:dyDescent="0.3">
      <c r="A3727" t="s">
        <v>8219</v>
      </c>
      <c r="C3727" t="str">
        <f>VLOOKUP(KickStarterData!F3727,$A$1:$D$4115,1,FALSE)</f>
        <v>successful</v>
      </c>
      <c r="D3727">
        <v>15</v>
      </c>
      <c r="K3727" t="s">
        <v>8220</v>
      </c>
      <c r="L3727">
        <v>0</v>
      </c>
    </row>
    <row r="3728" spans="1:12" x14ac:dyDescent="0.3">
      <c r="A3728" t="s">
        <v>8219</v>
      </c>
      <c r="C3728" t="str">
        <f>VLOOKUP(KickStarterData!F3728,$A$1:$D$4115,1,FALSE)</f>
        <v>successful</v>
      </c>
      <c r="D3728">
        <v>46</v>
      </c>
      <c r="K3728" t="s">
        <v>8220</v>
      </c>
      <c r="L3728">
        <v>0</v>
      </c>
    </row>
    <row r="3729" spans="1:12" x14ac:dyDescent="0.3">
      <c r="A3729" t="s">
        <v>8219</v>
      </c>
      <c r="C3729" t="str">
        <f>VLOOKUP(KickStarterData!F3729,$A$1:$D$4115,1,FALSE)</f>
        <v>successful</v>
      </c>
      <c r="D3729">
        <v>33</v>
      </c>
      <c r="K3729" t="s">
        <v>8220</v>
      </c>
      <c r="L3729">
        <v>2</v>
      </c>
    </row>
    <row r="3730" spans="1:12" x14ac:dyDescent="0.3">
      <c r="A3730" t="s">
        <v>8221</v>
      </c>
      <c r="C3730" t="str">
        <f>VLOOKUP(KickStarterData!F3730,$A$1:$D$4115,1,FALSE)</f>
        <v>failed</v>
      </c>
      <c r="D3730">
        <v>31</v>
      </c>
      <c r="K3730" t="s">
        <v>8221</v>
      </c>
      <c r="L3730">
        <v>14</v>
      </c>
    </row>
    <row r="3731" spans="1:12" x14ac:dyDescent="0.3">
      <c r="A3731" t="s">
        <v>8221</v>
      </c>
      <c r="C3731" t="str">
        <f>VLOOKUP(KickStarterData!F3731,$A$1:$D$4115,1,FALSE)</f>
        <v>failed</v>
      </c>
      <c r="D3731">
        <v>5</v>
      </c>
      <c r="K3731" t="s">
        <v>8221</v>
      </c>
      <c r="L3731">
        <v>9</v>
      </c>
    </row>
    <row r="3732" spans="1:12" x14ac:dyDescent="0.3">
      <c r="A3732" t="s">
        <v>8221</v>
      </c>
      <c r="C3732" t="str">
        <f>VLOOKUP(KickStarterData!F3732,$A$1:$D$4115,1,FALSE)</f>
        <v>failed</v>
      </c>
      <c r="D3732">
        <v>1</v>
      </c>
      <c r="K3732" t="s">
        <v>8221</v>
      </c>
      <c r="L3732">
        <v>8</v>
      </c>
    </row>
    <row r="3733" spans="1:12" x14ac:dyDescent="0.3">
      <c r="A3733" t="s">
        <v>8221</v>
      </c>
      <c r="C3733" t="str">
        <f>VLOOKUP(KickStarterData!F3733,$A$1:$D$4115,1,FALSE)</f>
        <v>failed</v>
      </c>
      <c r="D3733">
        <v>12</v>
      </c>
      <c r="K3733" t="s">
        <v>8221</v>
      </c>
      <c r="L3733">
        <v>7</v>
      </c>
    </row>
    <row r="3734" spans="1:12" x14ac:dyDescent="0.3">
      <c r="A3734" t="s">
        <v>8221</v>
      </c>
      <c r="C3734" t="str">
        <f>VLOOKUP(KickStarterData!F3734,$A$1:$D$4115,1,FALSE)</f>
        <v>failed</v>
      </c>
      <c r="D3734">
        <v>4</v>
      </c>
      <c r="K3734" t="s">
        <v>8221</v>
      </c>
      <c r="L3734">
        <v>0</v>
      </c>
    </row>
    <row r="3735" spans="1:12" x14ac:dyDescent="0.3">
      <c r="A3735" t="s">
        <v>8221</v>
      </c>
      <c r="C3735" t="str">
        <f>VLOOKUP(KickStarterData!F3735,$A$1:$D$4115,1,FALSE)</f>
        <v>failed</v>
      </c>
      <c r="D3735">
        <v>0</v>
      </c>
      <c r="K3735" t="s">
        <v>8221</v>
      </c>
      <c r="L3735">
        <v>84</v>
      </c>
    </row>
    <row r="3736" spans="1:12" x14ac:dyDescent="0.3">
      <c r="A3736" t="s">
        <v>8221</v>
      </c>
      <c r="C3736" t="str">
        <f>VLOOKUP(KickStarterData!F3736,$A$1:$D$4115,1,FALSE)</f>
        <v>failed</v>
      </c>
      <c r="D3736">
        <v>7</v>
      </c>
      <c r="K3736" t="s">
        <v>8221</v>
      </c>
      <c r="L3736">
        <v>11</v>
      </c>
    </row>
    <row r="3737" spans="1:12" x14ac:dyDescent="0.3">
      <c r="A3737" t="s">
        <v>8221</v>
      </c>
      <c r="C3737" t="str">
        <f>VLOOKUP(KickStarterData!F3737,$A$1:$D$4115,1,FALSE)</f>
        <v>failed</v>
      </c>
      <c r="D3737">
        <v>2</v>
      </c>
      <c r="K3737" t="s">
        <v>8221</v>
      </c>
      <c r="L3737">
        <v>1</v>
      </c>
    </row>
    <row r="3738" spans="1:12" x14ac:dyDescent="0.3">
      <c r="A3738" t="s">
        <v>8221</v>
      </c>
      <c r="C3738" t="str">
        <f>VLOOKUP(KickStarterData!F3738,$A$1:$D$4115,1,FALSE)</f>
        <v>failed</v>
      </c>
      <c r="D3738">
        <v>1</v>
      </c>
      <c r="K3738" t="s">
        <v>8221</v>
      </c>
      <c r="L3738">
        <v>4</v>
      </c>
    </row>
    <row r="3739" spans="1:12" x14ac:dyDescent="0.3">
      <c r="A3739" t="s">
        <v>8221</v>
      </c>
      <c r="C3739" t="str">
        <f>VLOOKUP(KickStarterData!F3739,$A$1:$D$4115,1,FALSE)</f>
        <v>failed</v>
      </c>
      <c r="D3739">
        <v>4</v>
      </c>
      <c r="K3739" t="s">
        <v>8221</v>
      </c>
      <c r="L3739">
        <v>10</v>
      </c>
    </row>
    <row r="3740" spans="1:12" x14ac:dyDescent="0.3">
      <c r="A3740" t="s">
        <v>8221</v>
      </c>
      <c r="C3740" t="str">
        <f>VLOOKUP(KickStarterData!F3740,$A$1:$D$4115,1,FALSE)</f>
        <v>failed</v>
      </c>
      <c r="D3740">
        <v>6</v>
      </c>
      <c r="K3740" t="s">
        <v>8221</v>
      </c>
      <c r="L3740">
        <v>16</v>
      </c>
    </row>
    <row r="3741" spans="1:12" x14ac:dyDescent="0.3">
      <c r="A3741" t="s">
        <v>8221</v>
      </c>
      <c r="C3741" t="str">
        <f>VLOOKUP(KickStarterData!F3741,$A$1:$D$4115,1,FALSE)</f>
        <v>failed</v>
      </c>
      <c r="D3741">
        <v>8</v>
      </c>
      <c r="K3741" t="s">
        <v>8221</v>
      </c>
      <c r="L3741">
        <v>2</v>
      </c>
    </row>
    <row r="3742" spans="1:12" x14ac:dyDescent="0.3">
      <c r="A3742" t="s">
        <v>8221</v>
      </c>
      <c r="C3742" t="str">
        <f>VLOOKUP(KickStarterData!F3742,$A$1:$D$4115,1,FALSE)</f>
        <v>failed</v>
      </c>
      <c r="D3742">
        <v>14</v>
      </c>
      <c r="K3742" t="s">
        <v>8221</v>
      </c>
      <c r="L3742">
        <v>5</v>
      </c>
    </row>
    <row r="3743" spans="1:12" x14ac:dyDescent="0.3">
      <c r="A3743" t="s">
        <v>8221</v>
      </c>
      <c r="C3743" t="str">
        <f>VLOOKUP(KickStarterData!F3743,$A$1:$D$4115,1,FALSE)</f>
        <v>failed</v>
      </c>
      <c r="D3743">
        <v>0</v>
      </c>
      <c r="K3743" t="s">
        <v>8221</v>
      </c>
      <c r="L3743">
        <v>1</v>
      </c>
    </row>
    <row r="3744" spans="1:12" x14ac:dyDescent="0.3">
      <c r="A3744" t="s">
        <v>8221</v>
      </c>
      <c r="C3744" t="str">
        <f>VLOOKUP(KickStarterData!F3744,$A$1:$D$4115,1,FALSE)</f>
        <v>failed</v>
      </c>
      <c r="D3744">
        <v>4</v>
      </c>
      <c r="K3744" t="s">
        <v>8221</v>
      </c>
      <c r="L3744">
        <v>31</v>
      </c>
    </row>
    <row r="3745" spans="1:12" x14ac:dyDescent="0.3">
      <c r="A3745" t="s">
        <v>8221</v>
      </c>
      <c r="C3745" t="str">
        <f>VLOOKUP(KickStarterData!F3745,$A$1:$D$4115,1,FALSE)</f>
        <v>failed</v>
      </c>
      <c r="D3745">
        <v>0</v>
      </c>
      <c r="K3745" t="s">
        <v>8221</v>
      </c>
      <c r="L3745">
        <v>0</v>
      </c>
    </row>
    <row r="3746" spans="1:12" x14ac:dyDescent="0.3">
      <c r="A3746" t="s">
        <v>8221</v>
      </c>
      <c r="C3746" t="str">
        <f>VLOOKUP(KickStarterData!F3746,$A$1:$D$4115,1,FALSE)</f>
        <v>failed</v>
      </c>
      <c r="D3746">
        <v>0</v>
      </c>
      <c r="K3746" t="s">
        <v>8221</v>
      </c>
      <c r="L3746">
        <v>2</v>
      </c>
    </row>
    <row r="3747" spans="1:12" x14ac:dyDescent="0.3">
      <c r="A3747" t="s">
        <v>8221</v>
      </c>
      <c r="C3747" t="str">
        <f>VLOOKUP(KickStarterData!F3747,$A$1:$D$4115,1,FALSE)</f>
        <v>failed</v>
      </c>
      <c r="D3747">
        <v>1</v>
      </c>
      <c r="K3747" t="s">
        <v>8221</v>
      </c>
      <c r="L3747">
        <v>7</v>
      </c>
    </row>
    <row r="3748" spans="1:12" x14ac:dyDescent="0.3">
      <c r="A3748" t="s">
        <v>8221</v>
      </c>
      <c r="C3748" t="str">
        <f>VLOOKUP(KickStarterData!F3748,$A$1:$D$4115,1,FALSE)</f>
        <v>failed</v>
      </c>
      <c r="D3748">
        <v>1</v>
      </c>
      <c r="K3748" t="s">
        <v>8221</v>
      </c>
      <c r="L3748">
        <v>16</v>
      </c>
    </row>
    <row r="3749" spans="1:12" x14ac:dyDescent="0.3">
      <c r="A3749" t="s">
        <v>8221</v>
      </c>
      <c r="C3749" t="str">
        <f>VLOOKUP(KickStarterData!F3749,$A$1:$D$4115,1,FALSE)</f>
        <v>failed</v>
      </c>
      <c r="D3749">
        <v>1</v>
      </c>
      <c r="K3749" t="s">
        <v>8221</v>
      </c>
      <c r="L3749">
        <v>4</v>
      </c>
    </row>
    <row r="3750" spans="1:12" x14ac:dyDescent="0.3">
      <c r="A3750" t="s">
        <v>8219</v>
      </c>
      <c r="C3750" t="str">
        <f>VLOOKUP(KickStarterData!F3750,$A$1:$D$4115,1,FALSE)</f>
        <v>successful</v>
      </c>
      <c r="D3750">
        <v>52</v>
      </c>
      <c r="K3750" t="s">
        <v>8221</v>
      </c>
      <c r="L3750">
        <v>4</v>
      </c>
    </row>
    <row r="3751" spans="1:12" x14ac:dyDescent="0.3">
      <c r="A3751" t="s">
        <v>8219</v>
      </c>
      <c r="C3751" t="str">
        <f>VLOOKUP(KickStarterData!F3751,$A$1:$D$4115,1,FALSE)</f>
        <v>successful</v>
      </c>
      <c r="D3751">
        <v>7</v>
      </c>
      <c r="K3751" t="s">
        <v>8221</v>
      </c>
      <c r="L3751">
        <v>4</v>
      </c>
    </row>
    <row r="3752" spans="1:12" x14ac:dyDescent="0.3">
      <c r="A3752" t="s">
        <v>8219</v>
      </c>
      <c r="C3752" t="str">
        <f>VLOOKUP(KickStarterData!F3752,$A$1:$D$4115,1,FALSE)</f>
        <v>successful</v>
      </c>
      <c r="D3752">
        <v>28</v>
      </c>
      <c r="K3752" t="s">
        <v>8221</v>
      </c>
      <c r="L3752">
        <v>3</v>
      </c>
    </row>
    <row r="3753" spans="1:12" x14ac:dyDescent="0.3">
      <c r="A3753" t="s">
        <v>8219</v>
      </c>
      <c r="C3753" t="str">
        <f>VLOOKUP(KickStarterData!F3753,$A$1:$D$4115,1,FALSE)</f>
        <v>successful</v>
      </c>
      <c r="D3753">
        <v>11</v>
      </c>
      <c r="K3753" t="s">
        <v>8221</v>
      </c>
      <c r="L3753">
        <v>36</v>
      </c>
    </row>
    <row r="3754" spans="1:12" x14ac:dyDescent="0.3">
      <c r="A3754" t="s">
        <v>8219</v>
      </c>
      <c r="C3754" t="str">
        <f>VLOOKUP(KickStarterData!F3754,$A$1:$D$4115,1,FALSE)</f>
        <v>successful</v>
      </c>
      <c r="D3754">
        <v>15</v>
      </c>
      <c r="K3754" t="s">
        <v>8221</v>
      </c>
      <c r="L3754">
        <v>1</v>
      </c>
    </row>
    <row r="3755" spans="1:12" x14ac:dyDescent="0.3">
      <c r="A3755" t="s">
        <v>8219</v>
      </c>
      <c r="C3755" t="str">
        <f>VLOOKUP(KickStarterData!F3755,$A$1:$D$4115,1,FALSE)</f>
        <v>successful</v>
      </c>
      <c r="D3755">
        <v>30</v>
      </c>
      <c r="K3755" t="s">
        <v>8221</v>
      </c>
      <c r="L3755">
        <v>7</v>
      </c>
    </row>
    <row r="3756" spans="1:12" x14ac:dyDescent="0.3">
      <c r="A3756" t="s">
        <v>8219</v>
      </c>
      <c r="C3756" t="str">
        <f>VLOOKUP(KickStarterData!F3756,$A$1:$D$4115,1,FALSE)</f>
        <v>successful</v>
      </c>
      <c r="D3756">
        <v>27</v>
      </c>
      <c r="K3756" t="s">
        <v>8221</v>
      </c>
      <c r="L3756">
        <v>27</v>
      </c>
    </row>
    <row r="3757" spans="1:12" x14ac:dyDescent="0.3">
      <c r="A3757" t="s">
        <v>8219</v>
      </c>
      <c r="C3757" t="str">
        <f>VLOOKUP(KickStarterData!F3757,$A$1:$D$4115,1,FALSE)</f>
        <v>successful</v>
      </c>
      <c r="D3757">
        <v>28</v>
      </c>
      <c r="K3757" t="s">
        <v>8221</v>
      </c>
      <c r="L3757">
        <v>1</v>
      </c>
    </row>
    <row r="3758" spans="1:12" x14ac:dyDescent="0.3">
      <c r="A3758" t="s">
        <v>8219</v>
      </c>
      <c r="C3758" t="str">
        <f>VLOOKUP(KickStarterData!F3758,$A$1:$D$4115,1,FALSE)</f>
        <v>successful</v>
      </c>
      <c r="D3758">
        <v>17</v>
      </c>
      <c r="K3758" t="s">
        <v>8221</v>
      </c>
      <c r="L3758">
        <v>0</v>
      </c>
    </row>
    <row r="3759" spans="1:12" x14ac:dyDescent="0.3">
      <c r="A3759" t="s">
        <v>8219</v>
      </c>
      <c r="C3759" t="str">
        <f>VLOOKUP(KickStarterData!F3759,$A$1:$D$4115,1,FALSE)</f>
        <v>successful</v>
      </c>
      <c r="D3759">
        <v>50</v>
      </c>
      <c r="K3759" t="s">
        <v>8221</v>
      </c>
      <c r="L3759">
        <v>1</v>
      </c>
    </row>
    <row r="3760" spans="1:12" x14ac:dyDescent="0.3">
      <c r="A3760" t="s">
        <v>8219</v>
      </c>
      <c r="C3760" t="str">
        <f>VLOOKUP(KickStarterData!F3760,$A$1:$D$4115,1,FALSE)</f>
        <v>successful</v>
      </c>
      <c r="D3760">
        <v>26</v>
      </c>
      <c r="K3760" t="s">
        <v>8221</v>
      </c>
      <c r="L3760">
        <v>3</v>
      </c>
    </row>
    <row r="3761" spans="1:12" x14ac:dyDescent="0.3">
      <c r="A3761" t="s">
        <v>8219</v>
      </c>
      <c r="C3761" t="str">
        <f>VLOOKUP(KickStarterData!F3761,$A$1:$D$4115,1,FALSE)</f>
        <v>successful</v>
      </c>
      <c r="D3761">
        <v>88</v>
      </c>
      <c r="K3761" t="s">
        <v>8221</v>
      </c>
      <c r="L3761">
        <v>3</v>
      </c>
    </row>
    <row r="3762" spans="1:12" x14ac:dyDescent="0.3">
      <c r="A3762" t="s">
        <v>8219</v>
      </c>
      <c r="C3762" t="str">
        <f>VLOOKUP(KickStarterData!F3762,$A$1:$D$4115,1,FALSE)</f>
        <v>successful</v>
      </c>
      <c r="D3762">
        <v>91</v>
      </c>
      <c r="K3762" t="s">
        <v>8221</v>
      </c>
      <c r="L3762">
        <v>3</v>
      </c>
    </row>
    <row r="3763" spans="1:12" x14ac:dyDescent="0.3">
      <c r="A3763" t="s">
        <v>8219</v>
      </c>
      <c r="C3763" t="str">
        <f>VLOOKUP(KickStarterData!F3763,$A$1:$D$4115,1,FALSE)</f>
        <v>successful</v>
      </c>
      <c r="D3763">
        <v>3</v>
      </c>
      <c r="K3763" t="s">
        <v>8221</v>
      </c>
      <c r="L3763">
        <v>0</v>
      </c>
    </row>
    <row r="3764" spans="1:12" x14ac:dyDescent="0.3">
      <c r="A3764" t="s">
        <v>8219</v>
      </c>
      <c r="C3764" t="str">
        <f>VLOOKUP(KickStarterData!F3764,$A$1:$D$4115,1,FALSE)</f>
        <v>successful</v>
      </c>
      <c r="D3764">
        <v>28</v>
      </c>
      <c r="K3764" t="s">
        <v>8221</v>
      </c>
      <c r="L3764">
        <v>6</v>
      </c>
    </row>
    <row r="3765" spans="1:12" x14ac:dyDescent="0.3">
      <c r="A3765" t="s">
        <v>8219</v>
      </c>
      <c r="C3765" t="str">
        <f>VLOOKUP(KickStarterData!F3765,$A$1:$D$4115,1,FALSE)</f>
        <v>successful</v>
      </c>
      <c r="D3765">
        <v>77</v>
      </c>
      <c r="K3765" t="s">
        <v>8221</v>
      </c>
      <c r="L3765">
        <v>17</v>
      </c>
    </row>
    <row r="3766" spans="1:12" x14ac:dyDescent="0.3">
      <c r="A3766" t="s">
        <v>8219</v>
      </c>
      <c r="C3766" t="str">
        <f>VLOOKUP(KickStarterData!F3766,$A$1:$D$4115,1,FALSE)</f>
        <v>successful</v>
      </c>
      <c r="D3766">
        <v>27</v>
      </c>
      <c r="K3766" t="s">
        <v>8221</v>
      </c>
      <c r="L3766">
        <v>40</v>
      </c>
    </row>
    <row r="3767" spans="1:12" x14ac:dyDescent="0.3">
      <c r="A3767" t="s">
        <v>8219</v>
      </c>
      <c r="C3767" t="str">
        <f>VLOOKUP(KickStarterData!F3767,$A$1:$D$4115,1,FALSE)</f>
        <v>successful</v>
      </c>
      <c r="D3767">
        <v>107</v>
      </c>
      <c r="K3767" t="s">
        <v>8221</v>
      </c>
      <c r="L3767">
        <v>3</v>
      </c>
    </row>
    <row r="3768" spans="1:12" x14ac:dyDescent="0.3">
      <c r="A3768" t="s">
        <v>8219</v>
      </c>
      <c r="C3768" t="str">
        <f>VLOOKUP(KickStarterData!F3768,$A$1:$D$4115,1,FALSE)</f>
        <v>successful</v>
      </c>
      <c r="D3768">
        <v>96</v>
      </c>
      <c r="K3768" t="s">
        <v>8221</v>
      </c>
      <c r="L3768">
        <v>1</v>
      </c>
    </row>
    <row r="3769" spans="1:12" x14ac:dyDescent="0.3">
      <c r="A3769" t="s">
        <v>8219</v>
      </c>
      <c r="C3769" t="str">
        <f>VLOOKUP(KickStarterData!F3769,$A$1:$D$4115,1,FALSE)</f>
        <v>successful</v>
      </c>
      <c r="D3769">
        <v>56</v>
      </c>
      <c r="K3769" t="s">
        <v>8221</v>
      </c>
      <c r="L3769">
        <v>2</v>
      </c>
    </row>
    <row r="3770" spans="1:12" x14ac:dyDescent="0.3">
      <c r="A3770" t="s">
        <v>8219</v>
      </c>
      <c r="C3770" t="str">
        <f>VLOOKUP(KickStarterData!F3770,$A$1:$D$4115,1,FALSE)</f>
        <v>successful</v>
      </c>
      <c r="D3770">
        <v>58</v>
      </c>
      <c r="K3770" t="s">
        <v>8221</v>
      </c>
      <c r="L3770">
        <v>7</v>
      </c>
    </row>
    <row r="3771" spans="1:12" x14ac:dyDescent="0.3">
      <c r="A3771" t="s">
        <v>8219</v>
      </c>
      <c r="C3771" t="str">
        <f>VLOOKUP(KickStarterData!F3771,$A$1:$D$4115,1,FALSE)</f>
        <v>successful</v>
      </c>
      <c r="D3771">
        <v>15</v>
      </c>
      <c r="K3771" t="s">
        <v>8221</v>
      </c>
      <c r="L3771">
        <v>14</v>
      </c>
    </row>
    <row r="3772" spans="1:12" x14ac:dyDescent="0.3">
      <c r="A3772" t="s">
        <v>8219</v>
      </c>
      <c r="C3772" t="str">
        <f>VLOOKUP(KickStarterData!F3772,$A$1:$D$4115,1,FALSE)</f>
        <v>successful</v>
      </c>
      <c r="D3772">
        <v>20</v>
      </c>
      <c r="K3772" t="s">
        <v>8221</v>
      </c>
      <c r="L3772">
        <v>0</v>
      </c>
    </row>
    <row r="3773" spans="1:12" x14ac:dyDescent="0.3">
      <c r="A3773" t="s">
        <v>8219</v>
      </c>
      <c r="C3773" t="str">
        <f>VLOOKUP(KickStarterData!F3773,$A$1:$D$4115,1,FALSE)</f>
        <v>successful</v>
      </c>
      <c r="D3773">
        <v>38</v>
      </c>
      <c r="K3773" t="s">
        <v>8221</v>
      </c>
      <c r="L3773">
        <v>0</v>
      </c>
    </row>
    <row r="3774" spans="1:12" x14ac:dyDescent="0.3">
      <c r="A3774" t="s">
        <v>8219</v>
      </c>
      <c r="C3774" t="str">
        <f>VLOOKUP(KickStarterData!F3774,$A$1:$D$4115,1,FALSE)</f>
        <v>successful</v>
      </c>
      <c r="D3774">
        <v>33</v>
      </c>
      <c r="K3774" t="s">
        <v>8221</v>
      </c>
      <c r="L3774">
        <v>1</v>
      </c>
    </row>
    <row r="3775" spans="1:12" x14ac:dyDescent="0.3">
      <c r="A3775" t="s">
        <v>8219</v>
      </c>
      <c r="C3775" t="str">
        <f>VLOOKUP(KickStarterData!F3775,$A$1:$D$4115,1,FALSE)</f>
        <v>successful</v>
      </c>
      <c r="D3775">
        <v>57</v>
      </c>
      <c r="K3775" t="s">
        <v>8221</v>
      </c>
      <c r="L3775">
        <v>12</v>
      </c>
    </row>
    <row r="3776" spans="1:12" x14ac:dyDescent="0.3">
      <c r="A3776" t="s">
        <v>8219</v>
      </c>
      <c r="C3776" t="str">
        <f>VLOOKUP(KickStarterData!F3776,$A$1:$D$4115,1,FALSE)</f>
        <v>successful</v>
      </c>
      <c r="D3776">
        <v>25</v>
      </c>
      <c r="K3776" t="s">
        <v>8221</v>
      </c>
      <c r="L3776">
        <v>12</v>
      </c>
    </row>
    <row r="3777" spans="1:12" x14ac:dyDescent="0.3">
      <c r="A3777" t="s">
        <v>8219</v>
      </c>
      <c r="C3777" t="str">
        <f>VLOOKUP(KickStarterData!F3777,$A$1:$D$4115,1,FALSE)</f>
        <v>successful</v>
      </c>
      <c r="D3777">
        <v>14</v>
      </c>
      <c r="K3777" t="s">
        <v>8221</v>
      </c>
      <c r="L3777">
        <v>23</v>
      </c>
    </row>
    <row r="3778" spans="1:12" x14ac:dyDescent="0.3">
      <c r="A3778" t="s">
        <v>8219</v>
      </c>
      <c r="C3778" t="str">
        <f>VLOOKUP(KickStarterData!F3778,$A$1:$D$4115,1,FALSE)</f>
        <v>successful</v>
      </c>
      <c r="D3778">
        <v>94</v>
      </c>
      <c r="K3778" t="s">
        <v>8221</v>
      </c>
      <c r="L3778">
        <v>0</v>
      </c>
    </row>
    <row r="3779" spans="1:12" x14ac:dyDescent="0.3">
      <c r="A3779" t="s">
        <v>8219</v>
      </c>
      <c r="C3779" t="str">
        <f>VLOOKUP(KickStarterData!F3779,$A$1:$D$4115,1,FALSE)</f>
        <v>successful</v>
      </c>
      <c r="D3779">
        <v>59</v>
      </c>
      <c r="K3779" t="s">
        <v>8221</v>
      </c>
      <c r="L3779">
        <v>10</v>
      </c>
    </row>
    <row r="3780" spans="1:12" x14ac:dyDescent="0.3">
      <c r="A3780" t="s">
        <v>8219</v>
      </c>
      <c r="C3780" t="str">
        <f>VLOOKUP(KickStarterData!F3780,$A$1:$D$4115,1,FALSE)</f>
        <v>successful</v>
      </c>
      <c r="D3780">
        <v>36</v>
      </c>
      <c r="K3780" t="s">
        <v>8221</v>
      </c>
      <c r="L3780">
        <v>5</v>
      </c>
    </row>
    <row r="3781" spans="1:12" x14ac:dyDescent="0.3">
      <c r="A3781" t="s">
        <v>8219</v>
      </c>
      <c r="C3781" t="str">
        <f>VLOOKUP(KickStarterData!F3781,$A$1:$D$4115,1,FALSE)</f>
        <v>successful</v>
      </c>
      <c r="D3781">
        <v>115</v>
      </c>
      <c r="K3781" t="s">
        <v>8221</v>
      </c>
      <c r="L3781">
        <v>1</v>
      </c>
    </row>
    <row r="3782" spans="1:12" x14ac:dyDescent="0.3">
      <c r="A3782" t="s">
        <v>8219</v>
      </c>
      <c r="C3782" t="str">
        <f>VLOOKUP(KickStarterData!F3782,$A$1:$D$4115,1,FALSE)</f>
        <v>successful</v>
      </c>
      <c r="D3782">
        <v>30</v>
      </c>
      <c r="K3782" t="s">
        <v>8221</v>
      </c>
      <c r="L3782">
        <v>2</v>
      </c>
    </row>
    <row r="3783" spans="1:12" x14ac:dyDescent="0.3">
      <c r="A3783" t="s">
        <v>8219</v>
      </c>
      <c r="C3783" t="str">
        <f>VLOOKUP(KickStarterData!F3783,$A$1:$D$4115,1,FALSE)</f>
        <v>successful</v>
      </c>
      <c r="D3783">
        <v>52</v>
      </c>
      <c r="K3783" t="s">
        <v>8221</v>
      </c>
      <c r="L3783">
        <v>2</v>
      </c>
    </row>
    <row r="3784" spans="1:12" x14ac:dyDescent="0.3">
      <c r="A3784" t="s">
        <v>8219</v>
      </c>
      <c r="C3784" t="str">
        <f>VLOOKUP(KickStarterData!F3784,$A$1:$D$4115,1,FALSE)</f>
        <v>successful</v>
      </c>
      <c r="D3784">
        <v>27</v>
      </c>
      <c r="K3784" t="s">
        <v>8221</v>
      </c>
      <c r="L3784">
        <v>0</v>
      </c>
    </row>
    <row r="3785" spans="1:12" x14ac:dyDescent="0.3">
      <c r="A3785" t="s">
        <v>8219</v>
      </c>
      <c r="C3785" t="str">
        <f>VLOOKUP(KickStarterData!F3785,$A$1:$D$4115,1,FALSE)</f>
        <v>successful</v>
      </c>
      <c r="D3785">
        <v>24</v>
      </c>
      <c r="K3785" t="s">
        <v>8221</v>
      </c>
      <c r="L3785">
        <v>13</v>
      </c>
    </row>
    <row r="3786" spans="1:12" x14ac:dyDescent="0.3">
      <c r="A3786" t="s">
        <v>8219</v>
      </c>
      <c r="C3786" t="str">
        <f>VLOOKUP(KickStarterData!F3786,$A$1:$D$4115,1,FALSE)</f>
        <v>successful</v>
      </c>
      <c r="D3786">
        <v>10</v>
      </c>
      <c r="K3786" t="s">
        <v>8221</v>
      </c>
      <c r="L3786">
        <v>0</v>
      </c>
    </row>
    <row r="3787" spans="1:12" x14ac:dyDescent="0.3">
      <c r="A3787" t="s">
        <v>8219</v>
      </c>
      <c r="C3787" t="str">
        <f>VLOOKUP(KickStarterData!F3787,$A$1:$D$4115,1,FALSE)</f>
        <v>successful</v>
      </c>
      <c r="D3787">
        <v>30</v>
      </c>
      <c r="K3787" t="s">
        <v>8221</v>
      </c>
      <c r="L3787">
        <v>1</v>
      </c>
    </row>
    <row r="3788" spans="1:12" x14ac:dyDescent="0.3">
      <c r="A3788" t="s">
        <v>8219</v>
      </c>
      <c r="C3788" t="str">
        <f>VLOOKUP(KickStarterData!F3788,$A$1:$D$4115,1,FALSE)</f>
        <v>successful</v>
      </c>
      <c r="D3788">
        <v>71</v>
      </c>
      <c r="K3788" t="s">
        <v>8221</v>
      </c>
      <c r="L3788">
        <v>5</v>
      </c>
    </row>
    <row r="3789" spans="1:12" x14ac:dyDescent="0.3">
      <c r="A3789" t="s">
        <v>8219</v>
      </c>
      <c r="C3789" t="str">
        <f>VLOOKUP(KickStarterData!F3789,$A$1:$D$4115,1,FALSE)</f>
        <v>successful</v>
      </c>
      <c r="D3789">
        <v>10</v>
      </c>
      <c r="K3789" t="s">
        <v>8221</v>
      </c>
      <c r="L3789">
        <v>2</v>
      </c>
    </row>
    <row r="3790" spans="1:12" x14ac:dyDescent="0.3">
      <c r="A3790" t="s">
        <v>8221</v>
      </c>
      <c r="C3790" t="str">
        <f>VLOOKUP(KickStarterData!F3790,$A$1:$D$4115,1,FALSE)</f>
        <v>failed</v>
      </c>
      <c r="D3790">
        <v>1</v>
      </c>
      <c r="K3790" t="s">
        <v>8221</v>
      </c>
      <c r="L3790">
        <v>0</v>
      </c>
    </row>
    <row r="3791" spans="1:12" x14ac:dyDescent="0.3">
      <c r="A3791" t="s">
        <v>8221</v>
      </c>
      <c r="C3791" t="str">
        <f>VLOOKUP(KickStarterData!F3791,$A$1:$D$4115,1,FALSE)</f>
        <v>failed</v>
      </c>
      <c r="D3791">
        <v>4</v>
      </c>
      <c r="K3791" t="s">
        <v>8221</v>
      </c>
      <c r="L3791">
        <v>32</v>
      </c>
    </row>
    <row r="3792" spans="1:12" x14ac:dyDescent="0.3">
      <c r="A3792" t="s">
        <v>8221</v>
      </c>
      <c r="C3792" t="str">
        <f>VLOOKUP(KickStarterData!F3792,$A$1:$D$4115,1,FALSE)</f>
        <v>failed</v>
      </c>
      <c r="D3792">
        <v>0</v>
      </c>
      <c r="K3792" t="s">
        <v>8221</v>
      </c>
      <c r="L3792">
        <v>1</v>
      </c>
    </row>
    <row r="3793" spans="1:12" x14ac:dyDescent="0.3">
      <c r="A3793" t="s">
        <v>8221</v>
      </c>
      <c r="C3793" t="str">
        <f>VLOOKUP(KickStarterData!F3793,$A$1:$D$4115,1,FALSE)</f>
        <v>failed</v>
      </c>
      <c r="D3793">
        <v>0</v>
      </c>
      <c r="K3793" t="s">
        <v>8221</v>
      </c>
      <c r="L3793">
        <v>1</v>
      </c>
    </row>
    <row r="3794" spans="1:12" x14ac:dyDescent="0.3">
      <c r="A3794" t="s">
        <v>8221</v>
      </c>
      <c r="C3794" t="str">
        <f>VLOOKUP(KickStarterData!F3794,$A$1:$D$4115,1,FALSE)</f>
        <v>failed</v>
      </c>
      <c r="D3794">
        <v>2</v>
      </c>
      <c r="K3794" t="s">
        <v>8221</v>
      </c>
      <c r="L3794">
        <v>1</v>
      </c>
    </row>
    <row r="3795" spans="1:12" x14ac:dyDescent="0.3">
      <c r="A3795" t="s">
        <v>8221</v>
      </c>
      <c r="C3795" t="str">
        <f>VLOOKUP(KickStarterData!F3795,$A$1:$D$4115,1,FALSE)</f>
        <v>failed</v>
      </c>
      <c r="D3795">
        <v>24</v>
      </c>
      <c r="K3795" t="s">
        <v>8221</v>
      </c>
      <c r="L3795">
        <v>0</v>
      </c>
    </row>
    <row r="3796" spans="1:12" x14ac:dyDescent="0.3">
      <c r="A3796" t="s">
        <v>8221</v>
      </c>
      <c r="C3796" t="str">
        <f>VLOOKUP(KickStarterData!F3796,$A$1:$D$4115,1,FALSE)</f>
        <v>failed</v>
      </c>
      <c r="D3796">
        <v>1</v>
      </c>
      <c r="K3796" t="s">
        <v>8221</v>
      </c>
      <c r="L3796">
        <v>0</v>
      </c>
    </row>
    <row r="3797" spans="1:12" x14ac:dyDescent="0.3">
      <c r="A3797" t="s">
        <v>8221</v>
      </c>
      <c r="C3797" t="str">
        <f>VLOOKUP(KickStarterData!F3797,$A$1:$D$4115,1,FALSE)</f>
        <v>failed</v>
      </c>
      <c r="D3797">
        <v>2</v>
      </c>
      <c r="K3797" t="s">
        <v>8221</v>
      </c>
      <c r="L3797">
        <v>8</v>
      </c>
    </row>
    <row r="3798" spans="1:12" x14ac:dyDescent="0.3">
      <c r="A3798" t="s">
        <v>8221</v>
      </c>
      <c r="C3798" t="str">
        <f>VLOOKUP(KickStarterData!F3798,$A$1:$D$4115,1,FALSE)</f>
        <v>failed</v>
      </c>
      <c r="D3798">
        <v>1</v>
      </c>
      <c r="K3798" t="s">
        <v>8221</v>
      </c>
      <c r="L3798">
        <v>0</v>
      </c>
    </row>
    <row r="3799" spans="1:12" x14ac:dyDescent="0.3">
      <c r="A3799" t="s">
        <v>8221</v>
      </c>
      <c r="C3799" t="str">
        <f>VLOOKUP(KickStarterData!F3799,$A$1:$D$4115,1,FALSE)</f>
        <v>failed</v>
      </c>
      <c r="D3799">
        <v>37</v>
      </c>
      <c r="K3799" t="s">
        <v>8221</v>
      </c>
      <c r="L3799">
        <v>1</v>
      </c>
    </row>
    <row r="3800" spans="1:12" x14ac:dyDescent="0.3">
      <c r="A3800" t="s">
        <v>8221</v>
      </c>
      <c r="C3800" t="str">
        <f>VLOOKUP(KickStarterData!F3800,$A$1:$D$4115,1,FALSE)</f>
        <v>failed</v>
      </c>
      <c r="D3800">
        <v>5</v>
      </c>
      <c r="K3800" t="s">
        <v>8221</v>
      </c>
      <c r="L3800">
        <v>16</v>
      </c>
    </row>
    <row r="3801" spans="1:12" x14ac:dyDescent="0.3">
      <c r="A3801" t="s">
        <v>8221</v>
      </c>
      <c r="C3801" t="str">
        <f>VLOOKUP(KickStarterData!F3801,$A$1:$D$4115,1,FALSE)</f>
        <v>failed</v>
      </c>
      <c r="D3801">
        <v>4</v>
      </c>
      <c r="K3801" t="s">
        <v>8221</v>
      </c>
      <c r="L3801">
        <v>12</v>
      </c>
    </row>
    <row r="3802" spans="1:12" x14ac:dyDescent="0.3">
      <c r="A3802" t="s">
        <v>8221</v>
      </c>
      <c r="C3802" t="str">
        <f>VLOOKUP(KickStarterData!F3802,$A$1:$D$4115,1,FALSE)</f>
        <v>failed</v>
      </c>
      <c r="D3802">
        <v>16</v>
      </c>
      <c r="K3802" t="s">
        <v>8221</v>
      </c>
      <c r="L3802">
        <v>4</v>
      </c>
    </row>
    <row r="3803" spans="1:12" x14ac:dyDescent="0.3">
      <c r="A3803" t="s">
        <v>8221</v>
      </c>
      <c r="C3803" t="str">
        <f>VLOOKUP(KickStarterData!F3803,$A$1:$D$4115,1,FALSE)</f>
        <v>failed</v>
      </c>
      <c r="D3803">
        <v>9</v>
      </c>
      <c r="K3803" t="s">
        <v>8221</v>
      </c>
      <c r="L3803">
        <v>2</v>
      </c>
    </row>
    <row r="3804" spans="1:12" x14ac:dyDescent="0.3">
      <c r="A3804" t="s">
        <v>8221</v>
      </c>
      <c r="C3804" t="str">
        <f>VLOOKUP(KickStarterData!F3804,$A$1:$D$4115,1,FALSE)</f>
        <v>failed</v>
      </c>
      <c r="D3804">
        <v>0</v>
      </c>
      <c r="K3804" t="s">
        <v>8221</v>
      </c>
      <c r="L3804">
        <v>3</v>
      </c>
    </row>
    <row r="3805" spans="1:12" x14ac:dyDescent="0.3">
      <c r="A3805" t="s">
        <v>8221</v>
      </c>
      <c r="C3805" t="str">
        <f>VLOOKUP(KickStarterData!F3805,$A$1:$D$4115,1,FALSE)</f>
        <v>failed</v>
      </c>
      <c r="D3805">
        <v>40</v>
      </c>
      <c r="K3805" t="s">
        <v>8221</v>
      </c>
      <c r="L3805">
        <v>0</v>
      </c>
    </row>
    <row r="3806" spans="1:12" x14ac:dyDescent="0.3">
      <c r="A3806" t="s">
        <v>8221</v>
      </c>
      <c r="C3806" t="str">
        <f>VLOOKUP(KickStarterData!F3806,$A$1:$D$4115,1,FALSE)</f>
        <v>failed</v>
      </c>
      <c r="D3806">
        <v>0</v>
      </c>
      <c r="K3806" t="s">
        <v>8221</v>
      </c>
      <c r="L3806">
        <v>3</v>
      </c>
    </row>
    <row r="3807" spans="1:12" x14ac:dyDescent="0.3">
      <c r="A3807" t="s">
        <v>8221</v>
      </c>
      <c r="C3807" t="str">
        <f>VLOOKUP(KickStarterData!F3807,$A$1:$D$4115,1,FALSE)</f>
        <v>failed</v>
      </c>
      <c r="D3807">
        <v>2</v>
      </c>
      <c r="K3807" t="s">
        <v>8221</v>
      </c>
      <c r="L3807">
        <v>4</v>
      </c>
    </row>
    <row r="3808" spans="1:12" x14ac:dyDescent="0.3">
      <c r="A3808" t="s">
        <v>8221</v>
      </c>
      <c r="C3808" t="str">
        <f>VLOOKUP(KickStarterData!F3808,$A$1:$D$4115,1,FALSE)</f>
        <v>failed</v>
      </c>
      <c r="D3808">
        <v>1</v>
      </c>
      <c r="K3808" t="s">
        <v>8221</v>
      </c>
      <c r="L3808">
        <v>2</v>
      </c>
    </row>
    <row r="3809" spans="1:12" x14ac:dyDescent="0.3">
      <c r="A3809" t="s">
        <v>8221</v>
      </c>
      <c r="C3809" t="str">
        <f>VLOOKUP(KickStarterData!F3809,$A$1:$D$4115,1,FALSE)</f>
        <v>failed</v>
      </c>
      <c r="D3809">
        <v>9</v>
      </c>
      <c r="K3809" t="s">
        <v>8221</v>
      </c>
      <c r="L3809">
        <v>10</v>
      </c>
    </row>
    <row r="3810" spans="1:12" x14ac:dyDescent="0.3">
      <c r="A3810" t="s">
        <v>8219</v>
      </c>
      <c r="C3810" t="str">
        <f>VLOOKUP(KickStarterData!F3810,$A$1:$D$4115,1,FALSE)</f>
        <v>successful</v>
      </c>
      <c r="D3810">
        <v>24</v>
      </c>
      <c r="K3810" t="s">
        <v>8221</v>
      </c>
      <c r="L3810">
        <v>11</v>
      </c>
    </row>
    <row r="3811" spans="1:12" x14ac:dyDescent="0.3">
      <c r="A3811" t="s">
        <v>8219</v>
      </c>
      <c r="C3811" t="str">
        <f>VLOOKUP(KickStarterData!F3811,$A$1:$D$4115,1,FALSE)</f>
        <v>successful</v>
      </c>
      <c r="D3811">
        <v>38</v>
      </c>
      <c r="K3811" t="s">
        <v>8221</v>
      </c>
      <c r="L3811">
        <v>6</v>
      </c>
    </row>
    <row r="3812" spans="1:12" x14ac:dyDescent="0.3">
      <c r="A3812" t="s">
        <v>8219</v>
      </c>
      <c r="C3812" t="str">
        <f>VLOOKUP(KickStarterData!F3812,$A$1:$D$4115,1,FALSE)</f>
        <v>successful</v>
      </c>
      <c r="D3812">
        <v>26</v>
      </c>
      <c r="K3812" t="s">
        <v>8221</v>
      </c>
      <c r="L3812">
        <v>2</v>
      </c>
    </row>
    <row r="3813" spans="1:12" x14ac:dyDescent="0.3">
      <c r="A3813" t="s">
        <v>8219</v>
      </c>
      <c r="C3813" t="str">
        <f>VLOOKUP(KickStarterData!F3813,$A$1:$D$4115,1,FALSE)</f>
        <v>successful</v>
      </c>
      <c r="D3813">
        <v>19</v>
      </c>
      <c r="K3813" t="s">
        <v>8221</v>
      </c>
      <c r="L3813">
        <v>6</v>
      </c>
    </row>
    <row r="3814" spans="1:12" x14ac:dyDescent="0.3">
      <c r="A3814" t="s">
        <v>8219</v>
      </c>
      <c r="C3814" t="str">
        <f>VLOOKUP(KickStarterData!F3814,$A$1:$D$4115,1,FALSE)</f>
        <v>successful</v>
      </c>
      <c r="D3814">
        <v>11</v>
      </c>
      <c r="K3814" t="s">
        <v>8221</v>
      </c>
      <c r="L3814">
        <v>8</v>
      </c>
    </row>
    <row r="3815" spans="1:12" x14ac:dyDescent="0.3">
      <c r="A3815" t="s">
        <v>8219</v>
      </c>
      <c r="C3815" t="str">
        <f>VLOOKUP(KickStarterData!F3815,$A$1:$D$4115,1,FALSE)</f>
        <v>successful</v>
      </c>
      <c r="D3815">
        <v>27</v>
      </c>
      <c r="K3815" t="s">
        <v>8221</v>
      </c>
      <c r="L3815">
        <v>37</v>
      </c>
    </row>
    <row r="3816" spans="1:12" x14ac:dyDescent="0.3">
      <c r="A3816" t="s">
        <v>8219</v>
      </c>
      <c r="C3816" t="str">
        <f>VLOOKUP(KickStarterData!F3816,$A$1:$D$4115,1,FALSE)</f>
        <v>successful</v>
      </c>
      <c r="D3816">
        <v>34</v>
      </c>
      <c r="K3816" t="s">
        <v>8221</v>
      </c>
      <c r="L3816">
        <v>11</v>
      </c>
    </row>
    <row r="3817" spans="1:12" x14ac:dyDescent="0.3">
      <c r="A3817" t="s">
        <v>8219</v>
      </c>
      <c r="C3817" t="str">
        <f>VLOOKUP(KickStarterData!F3817,$A$1:$D$4115,1,FALSE)</f>
        <v>successful</v>
      </c>
      <c r="D3817">
        <v>20</v>
      </c>
      <c r="K3817" t="s">
        <v>8221</v>
      </c>
      <c r="L3817">
        <v>0</v>
      </c>
    </row>
    <row r="3818" spans="1:12" x14ac:dyDescent="0.3">
      <c r="A3818" t="s">
        <v>8219</v>
      </c>
      <c r="C3818" t="str">
        <f>VLOOKUP(KickStarterData!F3818,$A$1:$D$4115,1,FALSE)</f>
        <v>successful</v>
      </c>
      <c r="D3818">
        <v>37</v>
      </c>
      <c r="K3818" t="s">
        <v>8221</v>
      </c>
      <c r="L3818">
        <v>10</v>
      </c>
    </row>
    <row r="3819" spans="1:12" x14ac:dyDescent="0.3">
      <c r="A3819" t="s">
        <v>8219</v>
      </c>
      <c r="C3819" t="str">
        <f>VLOOKUP(KickStarterData!F3819,$A$1:$D$4115,1,FALSE)</f>
        <v>successful</v>
      </c>
      <c r="D3819">
        <v>20</v>
      </c>
      <c r="K3819" t="s">
        <v>8221</v>
      </c>
      <c r="L3819">
        <v>6</v>
      </c>
    </row>
    <row r="3820" spans="1:12" x14ac:dyDescent="0.3">
      <c r="A3820" t="s">
        <v>8219</v>
      </c>
      <c r="C3820" t="str">
        <f>VLOOKUP(KickStarterData!F3820,$A$1:$D$4115,1,FALSE)</f>
        <v>successful</v>
      </c>
      <c r="D3820">
        <v>10</v>
      </c>
      <c r="K3820" t="s">
        <v>8221</v>
      </c>
      <c r="L3820">
        <v>8</v>
      </c>
    </row>
    <row r="3821" spans="1:12" x14ac:dyDescent="0.3">
      <c r="A3821" t="s">
        <v>8219</v>
      </c>
      <c r="C3821" t="str">
        <f>VLOOKUP(KickStarterData!F3821,$A$1:$D$4115,1,FALSE)</f>
        <v>successful</v>
      </c>
      <c r="D3821">
        <v>26</v>
      </c>
      <c r="K3821" t="s">
        <v>8221</v>
      </c>
      <c r="L3821">
        <v>6</v>
      </c>
    </row>
    <row r="3822" spans="1:12" x14ac:dyDescent="0.3">
      <c r="A3822" t="s">
        <v>8219</v>
      </c>
      <c r="C3822" t="str">
        <f>VLOOKUP(KickStarterData!F3822,$A$1:$D$4115,1,FALSE)</f>
        <v>successful</v>
      </c>
      <c r="D3822">
        <v>20</v>
      </c>
      <c r="K3822" t="s">
        <v>8221</v>
      </c>
      <c r="L3822">
        <v>7</v>
      </c>
    </row>
    <row r="3823" spans="1:12" x14ac:dyDescent="0.3">
      <c r="A3823" t="s">
        <v>8219</v>
      </c>
      <c r="C3823" t="str">
        <f>VLOOKUP(KickStarterData!F3823,$A$1:$D$4115,1,FALSE)</f>
        <v>successful</v>
      </c>
      <c r="D3823">
        <v>46</v>
      </c>
      <c r="K3823" t="s">
        <v>8221</v>
      </c>
      <c r="L3823">
        <v>7</v>
      </c>
    </row>
    <row r="3824" spans="1:12" x14ac:dyDescent="0.3">
      <c r="A3824" t="s">
        <v>8219</v>
      </c>
      <c r="C3824" t="str">
        <f>VLOOKUP(KickStarterData!F3824,$A$1:$D$4115,1,FALSE)</f>
        <v>successful</v>
      </c>
      <c r="D3824">
        <v>76</v>
      </c>
      <c r="K3824" t="s">
        <v>8221</v>
      </c>
      <c r="L3824">
        <v>5</v>
      </c>
    </row>
    <row r="3825" spans="1:12" x14ac:dyDescent="0.3">
      <c r="A3825" t="s">
        <v>8219</v>
      </c>
      <c r="C3825" t="str">
        <f>VLOOKUP(KickStarterData!F3825,$A$1:$D$4115,1,FALSE)</f>
        <v>successful</v>
      </c>
      <c r="D3825">
        <v>41</v>
      </c>
      <c r="K3825" t="s">
        <v>8221</v>
      </c>
      <c r="L3825">
        <v>46</v>
      </c>
    </row>
    <row r="3826" spans="1:12" x14ac:dyDescent="0.3">
      <c r="A3826" t="s">
        <v>8219</v>
      </c>
      <c r="C3826" t="str">
        <f>VLOOKUP(KickStarterData!F3826,$A$1:$D$4115,1,FALSE)</f>
        <v>successful</v>
      </c>
      <c r="D3826">
        <v>7</v>
      </c>
      <c r="K3826" t="s">
        <v>8221</v>
      </c>
      <c r="L3826">
        <v>10</v>
      </c>
    </row>
    <row r="3827" spans="1:12" x14ac:dyDescent="0.3">
      <c r="A3827" t="s">
        <v>8219</v>
      </c>
      <c r="C3827" t="str">
        <f>VLOOKUP(KickStarterData!F3827,$A$1:$D$4115,1,FALSE)</f>
        <v>successful</v>
      </c>
      <c r="D3827">
        <v>49</v>
      </c>
      <c r="K3827" t="s">
        <v>8221</v>
      </c>
      <c r="L3827">
        <v>19</v>
      </c>
    </row>
    <row r="3828" spans="1:12" x14ac:dyDescent="0.3">
      <c r="A3828" t="s">
        <v>8219</v>
      </c>
      <c r="C3828" t="str">
        <f>VLOOKUP(KickStarterData!F3828,$A$1:$D$4115,1,FALSE)</f>
        <v>successful</v>
      </c>
      <c r="D3828">
        <v>26</v>
      </c>
      <c r="K3828" t="s">
        <v>8221</v>
      </c>
      <c r="L3828">
        <v>13</v>
      </c>
    </row>
    <row r="3829" spans="1:12" x14ac:dyDescent="0.3">
      <c r="A3829" t="s">
        <v>8219</v>
      </c>
      <c r="C3829" t="str">
        <f>VLOOKUP(KickStarterData!F3829,$A$1:$D$4115,1,FALSE)</f>
        <v>successful</v>
      </c>
      <c r="D3829">
        <v>65</v>
      </c>
      <c r="K3829" t="s">
        <v>8221</v>
      </c>
      <c r="L3829">
        <v>13</v>
      </c>
    </row>
    <row r="3830" spans="1:12" x14ac:dyDescent="0.3">
      <c r="A3830" t="s">
        <v>8219</v>
      </c>
      <c r="C3830" t="str">
        <f>VLOOKUP(KickStarterData!F3830,$A$1:$D$4115,1,FALSE)</f>
        <v>successful</v>
      </c>
      <c r="D3830">
        <v>28</v>
      </c>
      <c r="K3830" t="s">
        <v>8221</v>
      </c>
      <c r="L3830">
        <v>4</v>
      </c>
    </row>
    <row r="3831" spans="1:12" x14ac:dyDescent="0.3">
      <c r="A3831" t="s">
        <v>8219</v>
      </c>
      <c r="C3831" t="str">
        <f>VLOOKUP(KickStarterData!F3831,$A$1:$D$4115,1,FALSE)</f>
        <v>successful</v>
      </c>
      <c r="D3831">
        <v>8</v>
      </c>
      <c r="K3831" t="s">
        <v>8221</v>
      </c>
      <c r="L3831">
        <v>0</v>
      </c>
    </row>
    <row r="3832" spans="1:12" x14ac:dyDescent="0.3">
      <c r="A3832" t="s">
        <v>8219</v>
      </c>
      <c r="C3832" t="str">
        <f>VLOOKUP(KickStarterData!F3832,$A$1:$D$4115,1,FALSE)</f>
        <v>successful</v>
      </c>
      <c r="D3832">
        <v>3</v>
      </c>
      <c r="K3832" t="s">
        <v>8221</v>
      </c>
      <c r="L3832">
        <v>3</v>
      </c>
    </row>
    <row r="3833" spans="1:12" x14ac:dyDescent="0.3">
      <c r="A3833" t="s">
        <v>8219</v>
      </c>
      <c r="C3833" t="str">
        <f>VLOOKUP(KickStarterData!F3833,$A$1:$D$4115,1,FALSE)</f>
        <v>successful</v>
      </c>
      <c r="D3833">
        <v>9</v>
      </c>
      <c r="K3833" t="s">
        <v>8221</v>
      </c>
      <c r="L3833">
        <v>1</v>
      </c>
    </row>
    <row r="3834" spans="1:12" x14ac:dyDescent="0.3">
      <c r="A3834" t="s">
        <v>8219</v>
      </c>
      <c r="C3834" t="str">
        <f>VLOOKUP(KickStarterData!F3834,$A$1:$D$4115,1,FALSE)</f>
        <v>successful</v>
      </c>
      <c r="D3834">
        <v>9</v>
      </c>
      <c r="K3834" t="s">
        <v>8221</v>
      </c>
      <c r="L3834">
        <v>9</v>
      </c>
    </row>
    <row r="3835" spans="1:12" x14ac:dyDescent="0.3">
      <c r="A3835" t="s">
        <v>8219</v>
      </c>
      <c r="C3835" t="str">
        <f>VLOOKUP(KickStarterData!F3835,$A$1:$D$4115,1,FALSE)</f>
        <v>successful</v>
      </c>
      <c r="D3835">
        <v>20</v>
      </c>
      <c r="K3835" t="s">
        <v>8221</v>
      </c>
      <c r="L3835">
        <v>1</v>
      </c>
    </row>
    <row r="3836" spans="1:12" x14ac:dyDescent="0.3">
      <c r="A3836" t="s">
        <v>8219</v>
      </c>
      <c r="C3836" t="str">
        <f>VLOOKUP(KickStarterData!F3836,$A$1:$D$4115,1,FALSE)</f>
        <v>successful</v>
      </c>
      <c r="D3836">
        <v>57</v>
      </c>
      <c r="K3836" t="s">
        <v>8221</v>
      </c>
      <c r="L3836">
        <v>1</v>
      </c>
    </row>
    <row r="3837" spans="1:12" x14ac:dyDescent="0.3">
      <c r="A3837" t="s">
        <v>8219</v>
      </c>
      <c r="C3837" t="str">
        <f>VLOOKUP(KickStarterData!F3837,$A$1:$D$4115,1,FALSE)</f>
        <v>successful</v>
      </c>
      <c r="D3837">
        <v>8</v>
      </c>
      <c r="K3837" t="s">
        <v>8221</v>
      </c>
      <c r="L3837">
        <v>4</v>
      </c>
    </row>
    <row r="3838" spans="1:12" x14ac:dyDescent="0.3">
      <c r="A3838" t="s">
        <v>8219</v>
      </c>
      <c r="C3838" t="str">
        <f>VLOOKUP(KickStarterData!F3838,$A$1:$D$4115,1,FALSE)</f>
        <v>successful</v>
      </c>
      <c r="D3838">
        <v>14</v>
      </c>
      <c r="K3838" t="s">
        <v>8221</v>
      </c>
      <c r="L3838">
        <v>17</v>
      </c>
    </row>
    <row r="3839" spans="1:12" x14ac:dyDescent="0.3">
      <c r="A3839" t="s">
        <v>8219</v>
      </c>
      <c r="C3839" t="str">
        <f>VLOOKUP(KickStarterData!F3839,$A$1:$D$4115,1,FALSE)</f>
        <v>successful</v>
      </c>
      <c r="D3839">
        <v>17</v>
      </c>
      <c r="K3839" t="s">
        <v>8221</v>
      </c>
      <c r="L3839">
        <v>0</v>
      </c>
    </row>
    <row r="3840" spans="1:12" x14ac:dyDescent="0.3">
      <c r="A3840" t="s">
        <v>8219</v>
      </c>
      <c r="C3840" t="str">
        <f>VLOOKUP(KickStarterData!F3840,$A$1:$D$4115,1,FALSE)</f>
        <v>successful</v>
      </c>
      <c r="D3840">
        <v>100</v>
      </c>
      <c r="K3840" t="s">
        <v>8221</v>
      </c>
      <c r="L3840">
        <v>12</v>
      </c>
    </row>
    <row r="3841" spans="1:12" x14ac:dyDescent="0.3">
      <c r="A3841" t="s">
        <v>8219</v>
      </c>
      <c r="C3841" t="str">
        <f>VLOOKUP(KickStarterData!F3841,$A$1:$D$4115,1,FALSE)</f>
        <v>successful</v>
      </c>
      <c r="D3841">
        <v>32</v>
      </c>
      <c r="K3841" t="s">
        <v>8221</v>
      </c>
      <c r="L3841">
        <v>14</v>
      </c>
    </row>
    <row r="3842" spans="1:12" x14ac:dyDescent="0.3">
      <c r="A3842" t="s">
        <v>8219</v>
      </c>
      <c r="C3842" t="str">
        <f>VLOOKUP(KickStarterData!F3842,$A$1:$D$4115,1,FALSE)</f>
        <v>successful</v>
      </c>
      <c r="D3842">
        <v>3</v>
      </c>
      <c r="K3842" t="s">
        <v>8221</v>
      </c>
      <c r="L3842">
        <v>1</v>
      </c>
    </row>
    <row r="3843" spans="1:12" x14ac:dyDescent="0.3">
      <c r="A3843" t="s">
        <v>8221</v>
      </c>
      <c r="C3843" t="str">
        <f>VLOOKUP(KickStarterData!F3843,$A$1:$D$4115,1,FALSE)</f>
        <v>failed</v>
      </c>
      <c r="D3843">
        <v>34</v>
      </c>
      <c r="K3843" t="s">
        <v>8221</v>
      </c>
      <c r="L3843">
        <v>14</v>
      </c>
    </row>
    <row r="3844" spans="1:12" x14ac:dyDescent="0.3">
      <c r="A3844" t="s">
        <v>8221</v>
      </c>
      <c r="C3844" t="str">
        <f>VLOOKUP(KickStarterData!F3844,$A$1:$D$4115,1,FALSE)</f>
        <v>failed</v>
      </c>
      <c r="D3844">
        <v>23</v>
      </c>
      <c r="K3844" t="s">
        <v>8221</v>
      </c>
      <c r="L3844">
        <v>4</v>
      </c>
    </row>
    <row r="3845" spans="1:12" x14ac:dyDescent="0.3">
      <c r="A3845" t="s">
        <v>8221</v>
      </c>
      <c r="C3845" t="str">
        <f>VLOOKUP(KickStarterData!F3845,$A$1:$D$4115,1,FALSE)</f>
        <v>failed</v>
      </c>
      <c r="D3845">
        <v>19</v>
      </c>
      <c r="K3845" t="s">
        <v>8221</v>
      </c>
      <c r="L3845">
        <v>2</v>
      </c>
    </row>
    <row r="3846" spans="1:12" x14ac:dyDescent="0.3">
      <c r="A3846" t="s">
        <v>8221</v>
      </c>
      <c r="C3846" t="str">
        <f>VLOOKUP(KickStarterData!F3846,$A$1:$D$4115,1,FALSE)</f>
        <v>failed</v>
      </c>
      <c r="D3846">
        <v>50</v>
      </c>
      <c r="K3846" t="s">
        <v>8221</v>
      </c>
      <c r="L3846">
        <v>1</v>
      </c>
    </row>
    <row r="3847" spans="1:12" x14ac:dyDescent="0.3">
      <c r="A3847" t="s">
        <v>8221</v>
      </c>
      <c r="C3847" t="str">
        <f>VLOOKUP(KickStarterData!F3847,$A$1:$D$4115,1,FALSE)</f>
        <v>failed</v>
      </c>
      <c r="D3847">
        <v>12</v>
      </c>
      <c r="K3847" t="s">
        <v>8221</v>
      </c>
      <c r="L3847">
        <v>2</v>
      </c>
    </row>
    <row r="3848" spans="1:12" x14ac:dyDescent="0.3">
      <c r="A3848" t="s">
        <v>8221</v>
      </c>
      <c r="C3848" t="str">
        <f>VLOOKUP(KickStarterData!F3848,$A$1:$D$4115,1,FALSE)</f>
        <v>failed</v>
      </c>
      <c r="D3848">
        <v>8</v>
      </c>
      <c r="K3848" t="s">
        <v>8221</v>
      </c>
      <c r="L3848">
        <v>1</v>
      </c>
    </row>
    <row r="3849" spans="1:12" x14ac:dyDescent="0.3">
      <c r="A3849" t="s">
        <v>8221</v>
      </c>
      <c r="C3849" t="str">
        <f>VLOOKUP(KickStarterData!F3849,$A$1:$D$4115,1,FALSE)</f>
        <v>failed</v>
      </c>
      <c r="D3849">
        <v>9</v>
      </c>
      <c r="K3849" t="s">
        <v>8221</v>
      </c>
      <c r="L3849">
        <v>1</v>
      </c>
    </row>
    <row r="3850" spans="1:12" x14ac:dyDescent="0.3">
      <c r="A3850" t="s">
        <v>8221</v>
      </c>
      <c r="C3850" t="str">
        <f>VLOOKUP(KickStarterData!F3850,$A$1:$D$4115,1,FALSE)</f>
        <v>failed</v>
      </c>
      <c r="D3850">
        <v>43</v>
      </c>
      <c r="K3850" t="s">
        <v>8221</v>
      </c>
      <c r="L3850">
        <v>4</v>
      </c>
    </row>
    <row r="3851" spans="1:12" x14ac:dyDescent="0.3">
      <c r="A3851" t="s">
        <v>8221</v>
      </c>
      <c r="C3851" t="str">
        <f>VLOOKUP(KickStarterData!F3851,$A$1:$D$4115,1,FALSE)</f>
        <v>failed</v>
      </c>
      <c r="D3851">
        <v>28</v>
      </c>
      <c r="K3851" t="s">
        <v>8221</v>
      </c>
      <c r="L3851">
        <v>3</v>
      </c>
    </row>
    <row r="3852" spans="1:12" x14ac:dyDescent="0.3">
      <c r="A3852" t="s">
        <v>8221</v>
      </c>
      <c r="C3852" t="str">
        <f>VLOOKUP(KickStarterData!F3852,$A$1:$D$4115,1,FALSE)</f>
        <v>failed</v>
      </c>
      <c r="D3852">
        <v>4</v>
      </c>
      <c r="K3852" t="s">
        <v>8221</v>
      </c>
      <c r="L3852">
        <v>38</v>
      </c>
    </row>
    <row r="3853" spans="1:12" x14ac:dyDescent="0.3">
      <c r="A3853" t="s">
        <v>8221</v>
      </c>
      <c r="C3853" t="str">
        <f>VLOOKUP(KickStarterData!F3853,$A$1:$D$4115,1,FALSE)</f>
        <v>failed</v>
      </c>
      <c r="D3853">
        <v>24</v>
      </c>
      <c r="K3853" t="s">
        <v>8221</v>
      </c>
      <c r="L3853">
        <v>4</v>
      </c>
    </row>
    <row r="3854" spans="1:12" x14ac:dyDescent="0.3">
      <c r="A3854" t="s">
        <v>8221</v>
      </c>
      <c r="C3854" t="str">
        <f>VLOOKUP(KickStarterData!F3854,$A$1:$D$4115,1,FALSE)</f>
        <v>failed</v>
      </c>
      <c r="D3854">
        <v>2</v>
      </c>
      <c r="K3854" t="s">
        <v>8221</v>
      </c>
      <c r="L3854">
        <v>0</v>
      </c>
    </row>
    <row r="3855" spans="1:12" x14ac:dyDescent="0.3">
      <c r="A3855" t="s">
        <v>8221</v>
      </c>
      <c r="C3855" t="str">
        <f>VLOOKUP(KickStarterData!F3855,$A$1:$D$4115,1,FALSE)</f>
        <v>failed</v>
      </c>
      <c r="D3855">
        <v>2</v>
      </c>
      <c r="K3855" t="s">
        <v>8221</v>
      </c>
      <c r="L3855">
        <v>2</v>
      </c>
    </row>
    <row r="3856" spans="1:12" x14ac:dyDescent="0.3">
      <c r="A3856" t="s">
        <v>8221</v>
      </c>
      <c r="C3856" t="str">
        <f>VLOOKUP(KickStarterData!F3856,$A$1:$D$4115,1,FALSE)</f>
        <v>failed</v>
      </c>
      <c r="D3856">
        <v>20</v>
      </c>
      <c r="K3856" t="s">
        <v>8221</v>
      </c>
      <c r="L3856">
        <v>0</v>
      </c>
    </row>
    <row r="3857" spans="1:12" x14ac:dyDescent="0.3">
      <c r="A3857" t="s">
        <v>8221</v>
      </c>
      <c r="C3857" t="str">
        <f>VLOOKUP(KickStarterData!F3857,$A$1:$D$4115,1,FALSE)</f>
        <v>failed</v>
      </c>
      <c r="D3857">
        <v>1</v>
      </c>
      <c r="K3857" t="s">
        <v>8221</v>
      </c>
      <c r="L3857">
        <v>1</v>
      </c>
    </row>
    <row r="3858" spans="1:12" x14ac:dyDescent="0.3">
      <c r="A3858" t="s">
        <v>8221</v>
      </c>
      <c r="C3858" t="str">
        <f>VLOOKUP(KickStarterData!F3858,$A$1:$D$4115,1,FALSE)</f>
        <v>failed</v>
      </c>
      <c r="D3858">
        <v>1</v>
      </c>
      <c r="K3858" t="s">
        <v>8221</v>
      </c>
      <c r="L3858">
        <v>7</v>
      </c>
    </row>
    <row r="3859" spans="1:12" x14ac:dyDescent="0.3">
      <c r="A3859" t="s">
        <v>8221</v>
      </c>
      <c r="C3859" t="str">
        <f>VLOOKUP(KickStarterData!F3859,$A$1:$D$4115,1,FALSE)</f>
        <v>failed</v>
      </c>
      <c r="D3859">
        <v>4</v>
      </c>
      <c r="K3859" t="s">
        <v>8221</v>
      </c>
      <c r="L3859">
        <v>2</v>
      </c>
    </row>
    <row r="3860" spans="1:12" x14ac:dyDescent="0.3">
      <c r="A3860" t="s">
        <v>8221</v>
      </c>
      <c r="C3860" t="str">
        <f>VLOOKUP(KickStarterData!F3860,$A$1:$D$4115,1,FALSE)</f>
        <v>failed</v>
      </c>
      <c r="D3860">
        <v>1</v>
      </c>
      <c r="K3860" t="s">
        <v>8221</v>
      </c>
      <c r="L3860">
        <v>4</v>
      </c>
    </row>
    <row r="3861" spans="1:12" x14ac:dyDescent="0.3">
      <c r="A3861" t="s">
        <v>8221</v>
      </c>
      <c r="C3861" t="str">
        <f>VLOOKUP(KickStarterData!F3861,$A$1:$D$4115,1,FALSE)</f>
        <v>failed</v>
      </c>
      <c r="D3861">
        <v>1</v>
      </c>
      <c r="K3861" t="s">
        <v>8221</v>
      </c>
      <c r="L3861">
        <v>4</v>
      </c>
    </row>
    <row r="3862" spans="1:12" x14ac:dyDescent="0.3">
      <c r="A3862" t="s">
        <v>8221</v>
      </c>
      <c r="C3862" t="str">
        <f>VLOOKUP(KickStarterData!F3862,$A$1:$D$4115,1,FALSE)</f>
        <v>failed</v>
      </c>
      <c r="D3862">
        <v>13</v>
      </c>
      <c r="K3862" t="s">
        <v>8221</v>
      </c>
      <c r="L3862">
        <v>3</v>
      </c>
    </row>
    <row r="3863" spans="1:12" x14ac:dyDescent="0.3">
      <c r="A3863" t="s">
        <v>8221</v>
      </c>
      <c r="C3863" t="str">
        <f>VLOOKUP(KickStarterData!F3863,$A$1:$D$4115,1,FALSE)</f>
        <v>failed</v>
      </c>
      <c r="D3863">
        <v>1</v>
      </c>
      <c r="K3863" t="s">
        <v>8221</v>
      </c>
      <c r="L3863">
        <v>2</v>
      </c>
    </row>
    <row r="3864" spans="1:12" x14ac:dyDescent="0.3">
      <c r="A3864" t="s">
        <v>8221</v>
      </c>
      <c r="C3864" t="str">
        <f>VLOOKUP(KickStarterData!F3864,$A$1:$D$4115,1,FALSE)</f>
        <v>failed</v>
      </c>
      <c r="D3864">
        <v>1</v>
      </c>
      <c r="K3864" t="s">
        <v>8221</v>
      </c>
      <c r="L3864">
        <v>197</v>
      </c>
    </row>
    <row r="3865" spans="1:12" x14ac:dyDescent="0.3">
      <c r="A3865" t="s">
        <v>8221</v>
      </c>
      <c r="C3865" t="str">
        <f>VLOOKUP(KickStarterData!F3865,$A$1:$D$4115,1,FALSE)</f>
        <v>failed</v>
      </c>
      <c r="D3865">
        <v>0</v>
      </c>
      <c r="K3865" t="s">
        <v>8221</v>
      </c>
      <c r="L3865">
        <v>0</v>
      </c>
    </row>
    <row r="3866" spans="1:12" x14ac:dyDescent="0.3">
      <c r="A3866" t="s">
        <v>8221</v>
      </c>
      <c r="C3866" t="str">
        <f>VLOOKUP(KickStarterData!F3866,$A$1:$D$4115,1,FALSE)</f>
        <v>failed</v>
      </c>
      <c r="D3866">
        <v>3</v>
      </c>
      <c r="K3866" t="s">
        <v>8221</v>
      </c>
      <c r="L3866">
        <v>1</v>
      </c>
    </row>
    <row r="3867" spans="1:12" x14ac:dyDescent="0.3">
      <c r="A3867" t="s">
        <v>8221</v>
      </c>
      <c r="C3867" t="str">
        <f>VLOOKUP(KickStarterData!F3867,$A$1:$D$4115,1,FALSE)</f>
        <v>failed</v>
      </c>
      <c r="D3867">
        <v>14</v>
      </c>
      <c r="K3867" t="s">
        <v>8221</v>
      </c>
      <c r="L3867">
        <v>4</v>
      </c>
    </row>
    <row r="3868" spans="1:12" x14ac:dyDescent="0.3">
      <c r="A3868" t="s">
        <v>8221</v>
      </c>
      <c r="C3868" t="str">
        <f>VLOOKUP(KickStarterData!F3868,$A$1:$D$4115,1,FALSE)</f>
        <v>failed</v>
      </c>
      <c r="D3868">
        <v>2</v>
      </c>
      <c r="K3868" t="s">
        <v>8221</v>
      </c>
      <c r="L3868">
        <v>0</v>
      </c>
    </row>
    <row r="3869" spans="1:12" x14ac:dyDescent="0.3">
      <c r="A3869" t="s">
        <v>8221</v>
      </c>
      <c r="C3869" t="str">
        <f>VLOOKUP(KickStarterData!F3869,$A$1:$D$4115,1,FALSE)</f>
        <v>failed</v>
      </c>
      <c r="D3869">
        <v>5</v>
      </c>
      <c r="K3869" t="s">
        <v>8221</v>
      </c>
      <c r="L3869">
        <v>7</v>
      </c>
    </row>
    <row r="3870" spans="1:12" x14ac:dyDescent="0.3">
      <c r="A3870" t="s">
        <v>8220</v>
      </c>
      <c r="C3870" t="str">
        <f>VLOOKUP(KickStarterData!F3870,$A$1:$D$4115,1,FALSE)</f>
        <v>canceled</v>
      </c>
      <c r="D3870">
        <v>1</v>
      </c>
      <c r="K3870" t="s">
        <v>8221</v>
      </c>
      <c r="L3870">
        <v>11</v>
      </c>
    </row>
    <row r="3871" spans="1:12" x14ac:dyDescent="0.3">
      <c r="A3871" t="s">
        <v>8220</v>
      </c>
      <c r="C3871" t="str">
        <f>VLOOKUP(KickStarterData!F3871,$A$1:$D$4115,1,FALSE)</f>
        <v>canceled</v>
      </c>
      <c r="D3871">
        <v>15</v>
      </c>
      <c r="K3871" t="s">
        <v>8221</v>
      </c>
      <c r="L3871">
        <v>0</v>
      </c>
    </row>
    <row r="3872" spans="1:12" x14ac:dyDescent="0.3">
      <c r="A3872" t="s">
        <v>8220</v>
      </c>
      <c r="C3872" t="str">
        <f>VLOOKUP(KickStarterData!F3872,$A$1:$D$4115,1,FALSE)</f>
        <v>canceled</v>
      </c>
      <c r="D3872">
        <v>10</v>
      </c>
      <c r="K3872" t="s">
        <v>8221</v>
      </c>
      <c r="L3872">
        <v>6</v>
      </c>
    </row>
    <row r="3873" spans="1:12" x14ac:dyDescent="0.3">
      <c r="A3873" t="s">
        <v>8220</v>
      </c>
      <c r="C3873" t="str">
        <f>VLOOKUP(KickStarterData!F3873,$A$1:$D$4115,1,FALSE)</f>
        <v>canceled</v>
      </c>
      <c r="D3873">
        <v>3</v>
      </c>
      <c r="K3873" t="s">
        <v>8221</v>
      </c>
      <c r="L3873">
        <v>0</v>
      </c>
    </row>
    <row r="3874" spans="1:12" x14ac:dyDescent="0.3">
      <c r="A3874" t="s">
        <v>8220</v>
      </c>
      <c r="C3874" t="str">
        <f>VLOOKUP(KickStarterData!F3874,$A$1:$D$4115,1,FALSE)</f>
        <v>canceled</v>
      </c>
      <c r="D3874">
        <v>0</v>
      </c>
      <c r="K3874" t="s">
        <v>8221</v>
      </c>
      <c r="L3874">
        <v>7</v>
      </c>
    </row>
    <row r="3875" spans="1:12" x14ac:dyDescent="0.3">
      <c r="A3875" t="s">
        <v>8220</v>
      </c>
      <c r="C3875" t="str">
        <f>VLOOKUP(KickStarterData!F3875,$A$1:$D$4115,1,FALSE)</f>
        <v>canceled</v>
      </c>
      <c r="D3875">
        <v>0</v>
      </c>
      <c r="K3875" t="s">
        <v>8221</v>
      </c>
      <c r="L3875">
        <v>94</v>
      </c>
    </row>
    <row r="3876" spans="1:12" x14ac:dyDescent="0.3">
      <c r="A3876" t="s">
        <v>8220</v>
      </c>
      <c r="C3876" t="str">
        <f>VLOOKUP(KickStarterData!F3876,$A$1:$D$4115,1,FALSE)</f>
        <v>canceled</v>
      </c>
      <c r="D3876">
        <v>0</v>
      </c>
      <c r="K3876" t="s">
        <v>8221</v>
      </c>
      <c r="L3876">
        <v>2</v>
      </c>
    </row>
    <row r="3877" spans="1:12" x14ac:dyDescent="0.3">
      <c r="A3877" t="s">
        <v>8220</v>
      </c>
      <c r="C3877" t="str">
        <f>VLOOKUP(KickStarterData!F3877,$A$1:$D$4115,1,FALSE)</f>
        <v>canceled</v>
      </c>
      <c r="D3877">
        <v>0</v>
      </c>
      <c r="K3877" t="s">
        <v>8221</v>
      </c>
      <c r="L3877">
        <v>25</v>
      </c>
    </row>
    <row r="3878" spans="1:12" x14ac:dyDescent="0.3">
      <c r="A3878" t="s">
        <v>8220</v>
      </c>
      <c r="C3878" t="str">
        <f>VLOOKUP(KickStarterData!F3878,$A$1:$D$4115,1,FALSE)</f>
        <v>canceled</v>
      </c>
      <c r="D3878">
        <v>46</v>
      </c>
      <c r="K3878" t="s">
        <v>8221</v>
      </c>
      <c r="L3878">
        <v>17</v>
      </c>
    </row>
    <row r="3879" spans="1:12" x14ac:dyDescent="0.3">
      <c r="A3879" t="s">
        <v>8220</v>
      </c>
      <c r="C3879" t="str">
        <f>VLOOKUP(KickStarterData!F3879,$A$1:$D$4115,1,FALSE)</f>
        <v>canceled</v>
      </c>
      <c r="D3879">
        <v>14</v>
      </c>
      <c r="K3879" t="s">
        <v>8221</v>
      </c>
      <c r="L3879">
        <v>2</v>
      </c>
    </row>
    <row r="3880" spans="1:12" x14ac:dyDescent="0.3">
      <c r="A3880" t="s">
        <v>8220</v>
      </c>
      <c r="C3880" t="str">
        <f>VLOOKUP(KickStarterData!F3880,$A$1:$D$4115,1,FALSE)</f>
        <v>canceled</v>
      </c>
      <c r="D3880">
        <v>1</v>
      </c>
      <c r="K3880" t="s">
        <v>8221</v>
      </c>
      <c r="L3880">
        <v>4</v>
      </c>
    </row>
    <row r="3881" spans="1:12" x14ac:dyDescent="0.3">
      <c r="A3881" t="s">
        <v>8220</v>
      </c>
      <c r="C3881" t="str">
        <f>VLOOKUP(KickStarterData!F3881,$A$1:$D$4115,1,FALSE)</f>
        <v>canceled</v>
      </c>
      <c r="D3881">
        <v>0</v>
      </c>
      <c r="K3881" t="s">
        <v>8221</v>
      </c>
      <c r="L3881">
        <v>5</v>
      </c>
    </row>
    <row r="3882" spans="1:12" x14ac:dyDescent="0.3">
      <c r="A3882" t="s">
        <v>8220</v>
      </c>
      <c r="C3882" t="str">
        <f>VLOOKUP(KickStarterData!F3882,$A$1:$D$4115,1,FALSE)</f>
        <v>canceled</v>
      </c>
      <c r="D3882">
        <v>17</v>
      </c>
      <c r="K3882" t="s">
        <v>8221</v>
      </c>
      <c r="L3882">
        <v>2</v>
      </c>
    </row>
    <row r="3883" spans="1:12" x14ac:dyDescent="0.3">
      <c r="A3883" t="s">
        <v>8220</v>
      </c>
      <c r="C3883" t="str">
        <f>VLOOKUP(KickStarterData!F3883,$A$1:$D$4115,1,FALSE)</f>
        <v>canceled</v>
      </c>
      <c r="D3883">
        <v>1</v>
      </c>
      <c r="K3883" t="s">
        <v>8221</v>
      </c>
      <c r="L3883">
        <v>2</v>
      </c>
    </row>
    <row r="3884" spans="1:12" x14ac:dyDescent="0.3">
      <c r="A3884" t="s">
        <v>8220</v>
      </c>
      <c r="C3884" t="str">
        <f>VLOOKUP(KickStarterData!F3884,$A$1:$D$4115,1,FALSE)</f>
        <v>canceled</v>
      </c>
      <c r="D3884">
        <v>0</v>
      </c>
      <c r="K3884" t="s">
        <v>8221</v>
      </c>
      <c r="L3884">
        <v>3</v>
      </c>
    </row>
    <row r="3885" spans="1:12" x14ac:dyDescent="0.3">
      <c r="A3885" t="s">
        <v>8220</v>
      </c>
      <c r="C3885" t="str">
        <f>VLOOKUP(KickStarterData!F3885,$A$1:$D$4115,1,FALSE)</f>
        <v>canceled</v>
      </c>
      <c r="D3885">
        <v>0</v>
      </c>
      <c r="K3885" t="s">
        <v>8221</v>
      </c>
      <c r="L3885">
        <v>0</v>
      </c>
    </row>
    <row r="3886" spans="1:12" x14ac:dyDescent="0.3">
      <c r="A3886" t="s">
        <v>8220</v>
      </c>
      <c r="C3886" t="str">
        <f>VLOOKUP(KickStarterData!F3886,$A$1:$D$4115,1,FALSE)</f>
        <v>canceled</v>
      </c>
      <c r="D3886">
        <v>0</v>
      </c>
      <c r="K3886" t="s">
        <v>8221</v>
      </c>
      <c r="L3886">
        <v>4</v>
      </c>
    </row>
    <row r="3887" spans="1:12" x14ac:dyDescent="0.3">
      <c r="A3887" t="s">
        <v>8220</v>
      </c>
      <c r="C3887" t="str">
        <f>VLOOKUP(KickStarterData!F3887,$A$1:$D$4115,1,FALSE)</f>
        <v>canceled</v>
      </c>
      <c r="D3887">
        <v>0</v>
      </c>
      <c r="K3887" t="s">
        <v>8221</v>
      </c>
      <c r="L3887">
        <v>1</v>
      </c>
    </row>
    <row r="3888" spans="1:12" x14ac:dyDescent="0.3">
      <c r="A3888" t="s">
        <v>8220</v>
      </c>
      <c r="C3888" t="str">
        <f>VLOOKUP(KickStarterData!F3888,$A$1:$D$4115,1,FALSE)</f>
        <v>canceled</v>
      </c>
      <c r="D3888">
        <v>0</v>
      </c>
      <c r="K3888" t="s">
        <v>8221</v>
      </c>
      <c r="L3888">
        <v>12</v>
      </c>
    </row>
    <row r="3889" spans="1:12" x14ac:dyDescent="0.3">
      <c r="A3889" t="s">
        <v>8220</v>
      </c>
      <c r="C3889" t="str">
        <f>VLOOKUP(KickStarterData!F3889,$A$1:$D$4115,1,FALSE)</f>
        <v>canceled</v>
      </c>
      <c r="D3889">
        <v>2</v>
      </c>
      <c r="K3889" t="s">
        <v>8221</v>
      </c>
      <c r="L3889">
        <v>4</v>
      </c>
    </row>
    <row r="3890" spans="1:12" x14ac:dyDescent="0.3">
      <c r="A3890" t="s">
        <v>8221</v>
      </c>
      <c r="C3890" t="str">
        <f>VLOOKUP(KickStarterData!F3890,$A$1:$D$4115,1,FALSE)</f>
        <v>failed</v>
      </c>
      <c r="D3890">
        <v>14</v>
      </c>
      <c r="K3890" t="s">
        <v>8221</v>
      </c>
      <c r="L3890">
        <v>91</v>
      </c>
    </row>
    <row r="3891" spans="1:12" x14ac:dyDescent="0.3">
      <c r="A3891" t="s">
        <v>8221</v>
      </c>
      <c r="C3891" t="str">
        <f>VLOOKUP(KickStarterData!F3891,$A$1:$D$4115,1,FALSE)</f>
        <v>failed</v>
      </c>
      <c r="D3891">
        <v>9</v>
      </c>
      <c r="K3891" t="s">
        <v>8221</v>
      </c>
      <c r="L3891">
        <v>1</v>
      </c>
    </row>
    <row r="3892" spans="1:12" x14ac:dyDescent="0.3">
      <c r="A3892" t="s">
        <v>8221</v>
      </c>
      <c r="C3892" t="str">
        <f>VLOOKUP(KickStarterData!F3892,$A$1:$D$4115,1,FALSE)</f>
        <v>failed</v>
      </c>
      <c r="D3892">
        <v>8</v>
      </c>
      <c r="K3892" t="s">
        <v>8221</v>
      </c>
      <c r="L3892">
        <v>1</v>
      </c>
    </row>
    <row r="3893" spans="1:12" x14ac:dyDescent="0.3">
      <c r="A3893" t="s">
        <v>8221</v>
      </c>
      <c r="C3893" t="str">
        <f>VLOOKUP(KickStarterData!F3893,$A$1:$D$4115,1,FALSE)</f>
        <v>failed</v>
      </c>
      <c r="D3893">
        <v>7</v>
      </c>
      <c r="K3893" t="s">
        <v>8221</v>
      </c>
      <c r="L3893">
        <v>0</v>
      </c>
    </row>
    <row r="3894" spans="1:12" x14ac:dyDescent="0.3">
      <c r="A3894" t="s">
        <v>8221</v>
      </c>
      <c r="C3894" t="str">
        <f>VLOOKUP(KickStarterData!F3894,$A$1:$D$4115,1,FALSE)</f>
        <v>failed</v>
      </c>
      <c r="D3894">
        <v>0</v>
      </c>
      <c r="K3894" t="s">
        <v>8221</v>
      </c>
      <c r="L3894">
        <v>13</v>
      </c>
    </row>
    <row r="3895" spans="1:12" x14ac:dyDescent="0.3">
      <c r="A3895" t="s">
        <v>8221</v>
      </c>
      <c r="C3895" t="str">
        <f>VLOOKUP(KickStarterData!F3895,$A$1:$D$4115,1,FALSE)</f>
        <v>failed</v>
      </c>
      <c r="D3895">
        <v>84</v>
      </c>
      <c r="K3895" t="s">
        <v>8221</v>
      </c>
      <c r="L3895">
        <v>2</v>
      </c>
    </row>
    <row r="3896" spans="1:12" x14ac:dyDescent="0.3">
      <c r="A3896" t="s">
        <v>8221</v>
      </c>
      <c r="C3896" t="str">
        <f>VLOOKUP(KickStarterData!F3896,$A$1:$D$4115,1,FALSE)</f>
        <v>failed</v>
      </c>
      <c r="D3896">
        <v>11</v>
      </c>
      <c r="K3896" t="s">
        <v>8221</v>
      </c>
      <c r="L3896">
        <v>0</v>
      </c>
    </row>
    <row r="3897" spans="1:12" x14ac:dyDescent="0.3">
      <c r="A3897" t="s">
        <v>8221</v>
      </c>
      <c r="C3897" t="str">
        <f>VLOOKUP(KickStarterData!F3897,$A$1:$D$4115,1,FALSE)</f>
        <v>failed</v>
      </c>
      <c r="D3897">
        <v>1</v>
      </c>
      <c r="K3897" t="s">
        <v>8221</v>
      </c>
      <c r="L3897">
        <v>21</v>
      </c>
    </row>
    <row r="3898" spans="1:12" x14ac:dyDescent="0.3">
      <c r="A3898" t="s">
        <v>8221</v>
      </c>
      <c r="C3898" t="str">
        <f>VLOOKUP(KickStarterData!F3898,$A$1:$D$4115,1,FALSE)</f>
        <v>failed</v>
      </c>
      <c r="D3898">
        <v>4</v>
      </c>
      <c r="K3898" t="s">
        <v>8221</v>
      </c>
      <c r="L3898">
        <v>9</v>
      </c>
    </row>
    <row r="3899" spans="1:12" x14ac:dyDescent="0.3">
      <c r="A3899" t="s">
        <v>8221</v>
      </c>
      <c r="C3899" t="str">
        <f>VLOOKUP(KickStarterData!F3899,$A$1:$D$4115,1,FALSE)</f>
        <v>failed</v>
      </c>
      <c r="D3899">
        <v>10</v>
      </c>
      <c r="K3899" t="s">
        <v>8221</v>
      </c>
      <c r="L3899">
        <v>6</v>
      </c>
    </row>
    <row r="3900" spans="1:12" x14ac:dyDescent="0.3">
      <c r="A3900" t="s">
        <v>8221</v>
      </c>
      <c r="C3900" t="str">
        <f>VLOOKUP(KickStarterData!F3900,$A$1:$D$4115,1,FALSE)</f>
        <v>failed</v>
      </c>
      <c r="D3900">
        <v>16</v>
      </c>
      <c r="K3900" t="s">
        <v>8221</v>
      </c>
      <c r="L3900">
        <v>4</v>
      </c>
    </row>
    <row r="3901" spans="1:12" x14ac:dyDescent="0.3">
      <c r="A3901" t="s">
        <v>8221</v>
      </c>
      <c r="C3901" t="str">
        <f>VLOOKUP(KickStarterData!F3901,$A$1:$D$4115,1,FALSE)</f>
        <v>failed</v>
      </c>
      <c r="D3901">
        <v>2</v>
      </c>
      <c r="K3901" t="s">
        <v>8221</v>
      </c>
      <c r="L3901">
        <v>7</v>
      </c>
    </row>
    <row r="3902" spans="1:12" x14ac:dyDescent="0.3">
      <c r="A3902" t="s">
        <v>8221</v>
      </c>
      <c r="C3902" t="str">
        <f>VLOOKUP(KickStarterData!F3902,$A$1:$D$4115,1,FALSE)</f>
        <v>failed</v>
      </c>
      <c r="D3902">
        <v>5</v>
      </c>
      <c r="K3902" t="s">
        <v>8221</v>
      </c>
      <c r="L3902">
        <v>5</v>
      </c>
    </row>
    <row r="3903" spans="1:12" x14ac:dyDescent="0.3">
      <c r="A3903" t="s">
        <v>8221</v>
      </c>
      <c r="C3903" t="str">
        <f>VLOOKUP(KickStarterData!F3903,$A$1:$D$4115,1,FALSE)</f>
        <v>failed</v>
      </c>
      <c r="D3903">
        <v>1</v>
      </c>
      <c r="K3903" t="s">
        <v>8221</v>
      </c>
      <c r="L3903">
        <v>0</v>
      </c>
    </row>
    <row r="3904" spans="1:12" x14ac:dyDescent="0.3">
      <c r="A3904" t="s">
        <v>8221</v>
      </c>
      <c r="C3904" t="str">
        <f>VLOOKUP(KickStarterData!F3904,$A$1:$D$4115,1,FALSE)</f>
        <v>failed</v>
      </c>
      <c r="D3904">
        <v>31</v>
      </c>
      <c r="K3904" t="s">
        <v>8221</v>
      </c>
      <c r="L3904">
        <v>3</v>
      </c>
    </row>
    <row r="3905" spans="1:12" x14ac:dyDescent="0.3">
      <c r="A3905" t="s">
        <v>8221</v>
      </c>
      <c r="C3905" t="str">
        <f>VLOOKUP(KickStarterData!F3905,$A$1:$D$4115,1,FALSE)</f>
        <v>failed</v>
      </c>
      <c r="D3905">
        <v>0</v>
      </c>
      <c r="K3905" t="s">
        <v>8221</v>
      </c>
      <c r="L3905">
        <v>9</v>
      </c>
    </row>
    <row r="3906" spans="1:12" x14ac:dyDescent="0.3">
      <c r="A3906" t="s">
        <v>8221</v>
      </c>
      <c r="C3906" t="str">
        <f>VLOOKUP(KickStarterData!F3906,$A$1:$D$4115,1,FALSE)</f>
        <v>failed</v>
      </c>
      <c r="D3906">
        <v>2</v>
      </c>
      <c r="K3906" t="s">
        <v>8221</v>
      </c>
      <c r="L3906">
        <v>6</v>
      </c>
    </row>
    <row r="3907" spans="1:12" x14ac:dyDescent="0.3">
      <c r="A3907" t="s">
        <v>8221</v>
      </c>
      <c r="C3907" t="str">
        <f>VLOOKUP(KickStarterData!F3907,$A$1:$D$4115,1,FALSE)</f>
        <v>failed</v>
      </c>
      <c r="D3907">
        <v>7</v>
      </c>
      <c r="K3907" t="s">
        <v>8221</v>
      </c>
      <c r="L3907">
        <v>4</v>
      </c>
    </row>
    <row r="3908" spans="1:12" x14ac:dyDescent="0.3">
      <c r="A3908" t="s">
        <v>8221</v>
      </c>
      <c r="C3908" t="str">
        <f>VLOOKUP(KickStarterData!F3908,$A$1:$D$4115,1,FALSE)</f>
        <v>failed</v>
      </c>
      <c r="D3908">
        <v>16</v>
      </c>
      <c r="K3908" t="s">
        <v>8221</v>
      </c>
      <c r="L3908">
        <v>1</v>
      </c>
    </row>
    <row r="3909" spans="1:12" x14ac:dyDescent="0.3">
      <c r="A3909" t="s">
        <v>8221</v>
      </c>
      <c r="C3909" t="str">
        <f>VLOOKUP(KickStarterData!F3909,$A$1:$D$4115,1,FALSE)</f>
        <v>failed</v>
      </c>
      <c r="D3909">
        <v>4</v>
      </c>
      <c r="K3909" t="s">
        <v>8221</v>
      </c>
      <c r="L3909">
        <v>17</v>
      </c>
    </row>
    <row r="3910" spans="1:12" x14ac:dyDescent="0.3">
      <c r="A3910" t="s">
        <v>8221</v>
      </c>
      <c r="C3910" t="str">
        <f>VLOOKUP(KickStarterData!F3910,$A$1:$D$4115,1,FALSE)</f>
        <v>failed</v>
      </c>
      <c r="D3910">
        <v>4</v>
      </c>
      <c r="K3910" t="s">
        <v>8221</v>
      </c>
      <c r="L3910">
        <v>1</v>
      </c>
    </row>
    <row r="3911" spans="1:12" x14ac:dyDescent="0.3">
      <c r="A3911" t="s">
        <v>8221</v>
      </c>
      <c r="C3911" t="str">
        <f>VLOOKUP(KickStarterData!F3911,$A$1:$D$4115,1,FALSE)</f>
        <v>failed</v>
      </c>
      <c r="D3911">
        <v>4</v>
      </c>
      <c r="K3911" t="s">
        <v>8221</v>
      </c>
      <c r="L3911">
        <v>13</v>
      </c>
    </row>
    <row r="3912" spans="1:12" x14ac:dyDescent="0.3">
      <c r="A3912" t="s">
        <v>8221</v>
      </c>
      <c r="C3912" t="str">
        <f>VLOOKUP(KickStarterData!F3912,$A$1:$D$4115,1,FALSE)</f>
        <v>failed</v>
      </c>
      <c r="D3912">
        <v>3</v>
      </c>
      <c r="K3912" t="s">
        <v>8221</v>
      </c>
      <c r="L3912">
        <v>6</v>
      </c>
    </row>
    <row r="3913" spans="1:12" x14ac:dyDescent="0.3">
      <c r="A3913" t="s">
        <v>8221</v>
      </c>
      <c r="C3913" t="str">
        <f>VLOOKUP(KickStarterData!F3913,$A$1:$D$4115,1,FALSE)</f>
        <v>failed</v>
      </c>
      <c r="D3913">
        <v>36</v>
      </c>
      <c r="K3913" t="s">
        <v>8221</v>
      </c>
      <c r="L3913">
        <v>0</v>
      </c>
    </row>
    <row r="3914" spans="1:12" x14ac:dyDescent="0.3">
      <c r="A3914" t="s">
        <v>8221</v>
      </c>
      <c r="C3914" t="str">
        <f>VLOOKUP(KickStarterData!F3914,$A$1:$D$4115,1,FALSE)</f>
        <v>failed</v>
      </c>
      <c r="D3914">
        <v>1</v>
      </c>
      <c r="K3914" t="s">
        <v>8221</v>
      </c>
      <c r="L3914">
        <v>2</v>
      </c>
    </row>
    <row r="3915" spans="1:12" x14ac:dyDescent="0.3">
      <c r="A3915" t="s">
        <v>8221</v>
      </c>
      <c r="C3915" t="str">
        <f>VLOOKUP(KickStarterData!F3915,$A$1:$D$4115,1,FALSE)</f>
        <v>failed</v>
      </c>
      <c r="D3915">
        <v>7</v>
      </c>
      <c r="K3915" t="s">
        <v>8221</v>
      </c>
      <c r="L3915">
        <v>2</v>
      </c>
    </row>
    <row r="3916" spans="1:12" x14ac:dyDescent="0.3">
      <c r="A3916" t="s">
        <v>8221</v>
      </c>
      <c r="C3916" t="str">
        <f>VLOOKUP(KickStarterData!F3916,$A$1:$D$4115,1,FALSE)</f>
        <v>failed</v>
      </c>
      <c r="D3916">
        <v>27</v>
      </c>
      <c r="K3916" t="s">
        <v>8221</v>
      </c>
      <c r="L3916">
        <v>21</v>
      </c>
    </row>
    <row r="3917" spans="1:12" x14ac:dyDescent="0.3">
      <c r="A3917" t="s">
        <v>8221</v>
      </c>
      <c r="C3917" t="str">
        <f>VLOOKUP(KickStarterData!F3917,$A$1:$D$4115,1,FALSE)</f>
        <v>failed</v>
      </c>
      <c r="D3917">
        <v>1</v>
      </c>
      <c r="K3917" t="s">
        <v>8221</v>
      </c>
      <c r="L3917">
        <v>13</v>
      </c>
    </row>
    <row r="3918" spans="1:12" x14ac:dyDescent="0.3">
      <c r="A3918" t="s">
        <v>8221</v>
      </c>
      <c r="C3918" t="str">
        <f>VLOOKUP(KickStarterData!F3918,$A$1:$D$4115,1,FALSE)</f>
        <v>failed</v>
      </c>
      <c r="D3918">
        <v>0</v>
      </c>
      <c r="K3918" t="s">
        <v>8221</v>
      </c>
      <c r="L3918">
        <v>0</v>
      </c>
    </row>
    <row r="3919" spans="1:12" x14ac:dyDescent="0.3">
      <c r="A3919" t="s">
        <v>8221</v>
      </c>
      <c r="C3919" t="str">
        <f>VLOOKUP(KickStarterData!F3919,$A$1:$D$4115,1,FALSE)</f>
        <v>failed</v>
      </c>
      <c r="D3919">
        <v>1</v>
      </c>
      <c r="K3919" t="s">
        <v>8221</v>
      </c>
      <c r="L3919">
        <v>6</v>
      </c>
    </row>
    <row r="3920" spans="1:12" x14ac:dyDescent="0.3">
      <c r="A3920" t="s">
        <v>8221</v>
      </c>
      <c r="C3920" t="str">
        <f>VLOOKUP(KickStarterData!F3920,$A$1:$D$4115,1,FALSE)</f>
        <v>failed</v>
      </c>
      <c r="D3920">
        <v>3</v>
      </c>
      <c r="K3920" t="s">
        <v>8221</v>
      </c>
      <c r="L3920">
        <v>0</v>
      </c>
    </row>
    <row r="3921" spans="1:12" x14ac:dyDescent="0.3">
      <c r="A3921" t="s">
        <v>8221</v>
      </c>
      <c r="C3921" t="str">
        <f>VLOOKUP(KickStarterData!F3921,$A$1:$D$4115,1,FALSE)</f>
        <v>failed</v>
      </c>
      <c r="D3921">
        <v>3</v>
      </c>
      <c r="K3921" t="s">
        <v>8221</v>
      </c>
      <c r="L3921">
        <v>1</v>
      </c>
    </row>
    <row r="3922" spans="1:12" x14ac:dyDescent="0.3">
      <c r="A3922" t="s">
        <v>8221</v>
      </c>
      <c r="C3922" t="str">
        <f>VLOOKUP(KickStarterData!F3922,$A$1:$D$4115,1,FALSE)</f>
        <v>failed</v>
      </c>
      <c r="D3922">
        <v>3</v>
      </c>
      <c r="K3922" t="s">
        <v>8221</v>
      </c>
      <c r="L3922">
        <v>0</v>
      </c>
    </row>
    <row r="3923" spans="1:12" x14ac:dyDescent="0.3">
      <c r="A3923" t="s">
        <v>8221</v>
      </c>
      <c r="C3923" t="str">
        <f>VLOOKUP(KickStarterData!F3923,$A$1:$D$4115,1,FALSE)</f>
        <v>failed</v>
      </c>
      <c r="D3923">
        <v>0</v>
      </c>
      <c r="K3923" t="s">
        <v>8221</v>
      </c>
      <c r="L3923">
        <v>12</v>
      </c>
    </row>
    <row r="3924" spans="1:12" x14ac:dyDescent="0.3">
      <c r="A3924" t="s">
        <v>8221</v>
      </c>
      <c r="C3924" t="str">
        <f>VLOOKUP(KickStarterData!F3924,$A$1:$D$4115,1,FALSE)</f>
        <v>failed</v>
      </c>
      <c r="D3924">
        <v>6</v>
      </c>
      <c r="K3924" t="s">
        <v>8221</v>
      </c>
      <c r="L3924">
        <v>2</v>
      </c>
    </row>
    <row r="3925" spans="1:12" x14ac:dyDescent="0.3">
      <c r="A3925" t="s">
        <v>8221</v>
      </c>
      <c r="C3925" t="str">
        <f>VLOOKUP(KickStarterData!F3925,$A$1:$D$4115,1,FALSE)</f>
        <v>failed</v>
      </c>
      <c r="D3925">
        <v>17</v>
      </c>
      <c r="K3925" t="s">
        <v>8221</v>
      </c>
      <c r="L3925">
        <v>6</v>
      </c>
    </row>
    <row r="3926" spans="1:12" x14ac:dyDescent="0.3">
      <c r="A3926" t="s">
        <v>8221</v>
      </c>
      <c r="C3926" t="str">
        <f>VLOOKUP(KickStarterData!F3926,$A$1:$D$4115,1,FALSE)</f>
        <v>failed</v>
      </c>
      <c r="D3926">
        <v>40</v>
      </c>
      <c r="K3926" t="s">
        <v>8221</v>
      </c>
      <c r="L3926">
        <v>1</v>
      </c>
    </row>
    <row r="3927" spans="1:12" x14ac:dyDescent="0.3">
      <c r="A3927" t="s">
        <v>8221</v>
      </c>
      <c r="C3927" t="str">
        <f>VLOOKUP(KickStarterData!F3927,$A$1:$D$4115,1,FALSE)</f>
        <v>failed</v>
      </c>
      <c r="D3927">
        <v>3</v>
      </c>
      <c r="K3927" t="s">
        <v>8221</v>
      </c>
      <c r="L3927">
        <v>1</v>
      </c>
    </row>
    <row r="3928" spans="1:12" x14ac:dyDescent="0.3">
      <c r="A3928" t="s">
        <v>8221</v>
      </c>
      <c r="C3928" t="str">
        <f>VLOOKUP(KickStarterData!F3928,$A$1:$D$4115,1,FALSE)</f>
        <v>failed</v>
      </c>
      <c r="D3928">
        <v>1</v>
      </c>
      <c r="K3928" t="s">
        <v>8221</v>
      </c>
      <c r="L3928">
        <v>5</v>
      </c>
    </row>
    <row r="3929" spans="1:12" x14ac:dyDescent="0.3">
      <c r="A3929" t="s">
        <v>8221</v>
      </c>
      <c r="C3929" t="str">
        <f>VLOOKUP(KickStarterData!F3929,$A$1:$D$4115,1,FALSE)</f>
        <v>failed</v>
      </c>
      <c r="D3929">
        <v>2</v>
      </c>
      <c r="K3929" t="s">
        <v>8221</v>
      </c>
      <c r="L3929">
        <v>0</v>
      </c>
    </row>
    <row r="3930" spans="1:12" x14ac:dyDescent="0.3">
      <c r="A3930" t="s">
        <v>8221</v>
      </c>
      <c r="C3930" t="str">
        <f>VLOOKUP(KickStarterData!F3930,$A$1:$D$4115,1,FALSE)</f>
        <v>failed</v>
      </c>
      <c r="D3930">
        <v>7</v>
      </c>
      <c r="K3930" t="s">
        <v>8221</v>
      </c>
      <c r="L3930">
        <v>3</v>
      </c>
    </row>
    <row r="3931" spans="1:12" x14ac:dyDescent="0.3">
      <c r="A3931" t="s">
        <v>8221</v>
      </c>
      <c r="C3931" t="str">
        <f>VLOOKUP(KickStarterData!F3931,$A$1:$D$4115,1,FALSE)</f>
        <v>failed</v>
      </c>
      <c r="D3931">
        <v>14</v>
      </c>
      <c r="K3931" t="s">
        <v>8221</v>
      </c>
      <c r="L3931">
        <v>8</v>
      </c>
    </row>
    <row r="3932" spans="1:12" x14ac:dyDescent="0.3">
      <c r="A3932" t="s">
        <v>8221</v>
      </c>
      <c r="C3932" t="str">
        <f>VLOOKUP(KickStarterData!F3932,$A$1:$D$4115,1,FALSE)</f>
        <v>failed</v>
      </c>
      <c r="D3932">
        <v>0</v>
      </c>
      <c r="K3932" t="s">
        <v>8221</v>
      </c>
      <c r="L3932">
        <v>3</v>
      </c>
    </row>
    <row r="3933" spans="1:12" x14ac:dyDescent="0.3">
      <c r="A3933" t="s">
        <v>8221</v>
      </c>
      <c r="C3933" t="str">
        <f>VLOOKUP(KickStarterData!F3933,$A$1:$D$4115,1,FALSE)</f>
        <v>failed</v>
      </c>
      <c r="D3933">
        <v>0</v>
      </c>
      <c r="K3933" t="s">
        <v>8221</v>
      </c>
      <c r="L3933">
        <v>8</v>
      </c>
    </row>
    <row r="3934" spans="1:12" x14ac:dyDescent="0.3">
      <c r="A3934" t="s">
        <v>8221</v>
      </c>
      <c r="C3934" t="str">
        <f>VLOOKUP(KickStarterData!F3934,$A$1:$D$4115,1,FALSE)</f>
        <v>failed</v>
      </c>
      <c r="D3934">
        <v>1</v>
      </c>
      <c r="K3934" t="s">
        <v>8221</v>
      </c>
      <c r="L3934">
        <v>1</v>
      </c>
    </row>
    <row r="3935" spans="1:12" x14ac:dyDescent="0.3">
      <c r="A3935" t="s">
        <v>8221</v>
      </c>
      <c r="C3935" t="str">
        <f>VLOOKUP(KickStarterData!F3935,$A$1:$D$4115,1,FALSE)</f>
        <v>failed</v>
      </c>
      <c r="D3935">
        <v>12</v>
      </c>
      <c r="K3935" t="s">
        <v>8221</v>
      </c>
      <c r="L3935">
        <v>4</v>
      </c>
    </row>
    <row r="3936" spans="1:12" x14ac:dyDescent="0.3">
      <c r="A3936" t="s">
        <v>8221</v>
      </c>
      <c r="C3936" t="str">
        <f>VLOOKUP(KickStarterData!F3936,$A$1:$D$4115,1,FALSE)</f>
        <v>failed</v>
      </c>
      <c r="D3936">
        <v>12</v>
      </c>
      <c r="K3936" t="s">
        <v>8221</v>
      </c>
      <c r="L3936">
        <v>8</v>
      </c>
    </row>
    <row r="3937" spans="1:12" x14ac:dyDescent="0.3">
      <c r="A3937" t="s">
        <v>8221</v>
      </c>
      <c r="C3937" t="str">
        <f>VLOOKUP(KickStarterData!F3937,$A$1:$D$4115,1,FALSE)</f>
        <v>failed</v>
      </c>
      <c r="D3937">
        <v>23</v>
      </c>
      <c r="K3937" t="s">
        <v>8221</v>
      </c>
      <c r="L3937">
        <v>1</v>
      </c>
    </row>
    <row r="3938" spans="1:12" x14ac:dyDescent="0.3">
      <c r="A3938" t="s">
        <v>8221</v>
      </c>
      <c r="C3938" t="str">
        <f>VLOOKUP(KickStarterData!F3938,$A$1:$D$4115,1,FALSE)</f>
        <v>failed</v>
      </c>
      <c r="D3938">
        <v>0</v>
      </c>
      <c r="K3938" t="s">
        <v>8221</v>
      </c>
      <c r="L3938">
        <v>5</v>
      </c>
    </row>
    <row r="3939" spans="1:12" x14ac:dyDescent="0.3">
      <c r="A3939" t="s">
        <v>8221</v>
      </c>
      <c r="C3939" t="str">
        <f>VLOOKUP(KickStarterData!F3939,$A$1:$D$4115,1,FALSE)</f>
        <v>failed</v>
      </c>
      <c r="D3939">
        <v>10</v>
      </c>
      <c r="K3939" t="s">
        <v>8221</v>
      </c>
      <c r="L3939">
        <v>0</v>
      </c>
    </row>
    <row r="3940" spans="1:12" x14ac:dyDescent="0.3">
      <c r="A3940" t="s">
        <v>8221</v>
      </c>
      <c r="C3940" t="str">
        <f>VLOOKUP(KickStarterData!F3940,$A$1:$D$4115,1,FALSE)</f>
        <v>failed</v>
      </c>
      <c r="D3940">
        <v>5</v>
      </c>
      <c r="K3940" t="s">
        <v>8221</v>
      </c>
      <c r="L3940">
        <v>0</v>
      </c>
    </row>
    <row r="3941" spans="1:12" x14ac:dyDescent="0.3">
      <c r="A3941" t="s">
        <v>8221</v>
      </c>
      <c r="C3941" t="str">
        <f>VLOOKUP(KickStarterData!F3941,$A$1:$D$4115,1,FALSE)</f>
        <v>failed</v>
      </c>
      <c r="D3941">
        <v>1</v>
      </c>
      <c r="K3941" t="s">
        <v>8221</v>
      </c>
      <c r="L3941">
        <v>1</v>
      </c>
    </row>
    <row r="3942" spans="1:12" x14ac:dyDescent="0.3">
      <c r="A3942" t="s">
        <v>8221</v>
      </c>
      <c r="C3942" t="str">
        <f>VLOOKUP(KickStarterData!F3942,$A$1:$D$4115,1,FALSE)</f>
        <v>failed</v>
      </c>
      <c r="D3942">
        <v>2</v>
      </c>
      <c r="K3942" t="s">
        <v>8221</v>
      </c>
      <c r="L3942">
        <v>0</v>
      </c>
    </row>
    <row r="3943" spans="1:12" x14ac:dyDescent="0.3">
      <c r="A3943" t="s">
        <v>8221</v>
      </c>
      <c r="C3943" t="str">
        <f>VLOOKUP(KickStarterData!F3943,$A$1:$D$4115,1,FALSE)</f>
        <v>failed</v>
      </c>
      <c r="D3943">
        <v>2</v>
      </c>
      <c r="K3943" t="s">
        <v>8221</v>
      </c>
      <c r="L3943">
        <v>0</v>
      </c>
    </row>
    <row r="3944" spans="1:12" x14ac:dyDescent="0.3">
      <c r="A3944" t="s">
        <v>8221</v>
      </c>
      <c r="C3944" t="str">
        <f>VLOOKUP(KickStarterData!F3944,$A$1:$D$4115,1,FALSE)</f>
        <v>failed</v>
      </c>
      <c r="D3944">
        <v>0</v>
      </c>
      <c r="K3944" t="s">
        <v>8221</v>
      </c>
      <c r="L3944">
        <v>6</v>
      </c>
    </row>
    <row r="3945" spans="1:12" x14ac:dyDescent="0.3">
      <c r="A3945" t="s">
        <v>8221</v>
      </c>
      <c r="C3945" t="str">
        <f>VLOOKUP(KickStarterData!F3945,$A$1:$D$4115,1,FALSE)</f>
        <v>failed</v>
      </c>
      <c r="D3945">
        <v>13</v>
      </c>
      <c r="K3945" t="s">
        <v>8221</v>
      </c>
      <c r="L3945">
        <v>6</v>
      </c>
    </row>
    <row r="3946" spans="1:12" x14ac:dyDescent="0.3">
      <c r="A3946" t="s">
        <v>8221</v>
      </c>
      <c r="C3946" t="str">
        <f>VLOOKUP(KickStarterData!F3946,$A$1:$D$4115,1,FALSE)</f>
        <v>failed</v>
      </c>
      <c r="D3946">
        <v>0</v>
      </c>
      <c r="K3946" t="s">
        <v>8221</v>
      </c>
      <c r="L3946">
        <v>14</v>
      </c>
    </row>
    <row r="3947" spans="1:12" x14ac:dyDescent="0.3">
      <c r="A3947" t="s">
        <v>8221</v>
      </c>
      <c r="C3947" t="str">
        <f>VLOOKUP(KickStarterData!F3947,$A$1:$D$4115,1,FALSE)</f>
        <v>failed</v>
      </c>
      <c r="D3947">
        <v>1</v>
      </c>
      <c r="K3947" t="s">
        <v>8221</v>
      </c>
      <c r="L3947">
        <v>6</v>
      </c>
    </row>
    <row r="3948" spans="1:12" x14ac:dyDescent="0.3">
      <c r="A3948" t="s">
        <v>8221</v>
      </c>
      <c r="C3948" t="str">
        <f>VLOOKUP(KickStarterData!F3948,$A$1:$D$4115,1,FALSE)</f>
        <v>failed</v>
      </c>
      <c r="D3948">
        <v>5</v>
      </c>
      <c r="K3948" t="s">
        <v>8221</v>
      </c>
      <c r="L3948">
        <v>33</v>
      </c>
    </row>
    <row r="3949" spans="1:12" x14ac:dyDescent="0.3">
      <c r="A3949" t="s">
        <v>8221</v>
      </c>
      <c r="C3949" t="str">
        <f>VLOOKUP(KickStarterData!F3949,$A$1:$D$4115,1,FALSE)</f>
        <v>failed</v>
      </c>
      <c r="D3949">
        <v>2</v>
      </c>
      <c r="K3949" t="s">
        <v>8221</v>
      </c>
      <c r="L3949">
        <v>4</v>
      </c>
    </row>
    <row r="3950" spans="1:12" x14ac:dyDescent="0.3">
      <c r="A3950" t="s">
        <v>8221</v>
      </c>
      <c r="C3950" t="str">
        <f>VLOOKUP(KickStarterData!F3950,$A$1:$D$4115,1,FALSE)</f>
        <v>failed</v>
      </c>
      <c r="D3950">
        <v>0</v>
      </c>
      <c r="K3950" t="s">
        <v>8221</v>
      </c>
      <c r="L3950">
        <v>1</v>
      </c>
    </row>
    <row r="3951" spans="1:12" x14ac:dyDescent="0.3">
      <c r="A3951" t="s">
        <v>8221</v>
      </c>
      <c r="C3951" t="str">
        <f>VLOOKUP(KickStarterData!F3951,$A$1:$D$4115,1,FALSE)</f>
        <v>failed</v>
      </c>
      <c r="D3951">
        <v>32</v>
      </c>
      <c r="K3951" t="s">
        <v>8221</v>
      </c>
      <c r="L3951">
        <v>0</v>
      </c>
    </row>
    <row r="3952" spans="1:12" x14ac:dyDescent="0.3">
      <c r="A3952" t="s">
        <v>8221</v>
      </c>
      <c r="C3952" t="str">
        <f>VLOOKUP(KickStarterData!F3952,$A$1:$D$4115,1,FALSE)</f>
        <v>failed</v>
      </c>
      <c r="D3952">
        <v>1</v>
      </c>
      <c r="K3952" t="s">
        <v>8221</v>
      </c>
      <c r="L3952">
        <v>6</v>
      </c>
    </row>
    <row r="3953" spans="1:12" x14ac:dyDescent="0.3">
      <c r="A3953" t="s">
        <v>8221</v>
      </c>
      <c r="C3953" t="str">
        <f>VLOOKUP(KickStarterData!F3953,$A$1:$D$4115,1,FALSE)</f>
        <v>failed</v>
      </c>
      <c r="D3953">
        <v>1</v>
      </c>
      <c r="K3953" t="s">
        <v>8221</v>
      </c>
      <c r="L3953">
        <v>6</v>
      </c>
    </row>
    <row r="3954" spans="1:12" x14ac:dyDescent="0.3">
      <c r="A3954" t="s">
        <v>8221</v>
      </c>
      <c r="C3954" t="str">
        <f>VLOOKUP(KickStarterData!F3954,$A$1:$D$4115,1,FALSE)</f>
        <v>failed</v>
      </c>
      <c r="D3954">
        <v>1</v>
      </c>
      <c r="K3954" t="s">
        <v>8221</v>
      </c>
      <c r="L3954">
        <v>1</v>
      </c>
    </row>
    <row r="3955" spans="1:12" x14ac:dyDescent="0.3">
      <c r="A3955" t="s">
        <v>8221</v>
      </c>
      <c r="C3955" t="str">
        <f>VLOOKUP(KickStarterData!F3955,$A$1:$D$4115,1,FALSE)</f>
        <v>failed</v>
      </c>
      <c r="D3955">
        <v>0</v>
      </c>
      <c r="K3955" t="s">
        <v>8221</v>
      </c>
      <c r="L3955">
        <v>3</v>
      </c>
    </row>
    <row r="3956" spans="1:12" x14ac:dyDescent="0.3">
      <c r="A3956" t="s">
        <v>8221</v>
      </c>
      <c r="C3956" t="str">
        <f>VLOOKUP(KickStarterData!F3956,$A$1:$D$4115,1,FALSE)</f>
        <v>failed</v>
      </c>
      <c r="D3956">
        <v>0</v>
      </c>
      <c r="K3956" t="e">
        <f>VLOOKUP(KickStarterData!F4116,A$2:A$4115,1,FALSE)</f>
        <v>#N/A</v>
      </c>
    </row>
    <row r="3957" spans="1:12" x14ac:dyDescent="0.3">
      <c r="A3957" t="s">
        <v>8221</v>
      </c>
      <c r="C3957" t="str">
        <f>VLOOKUP(KickStarterData!F3957,$A$1:$D$4115,1,FALSE)</f>
        <v>failed</v>
      </c>
      <c r="D3957">
        <v>8</v>
      </c>
      <c r="K3957" t="e">
        <f>VLOOKUP(KickStarterData!F4117,A$2:A$4115,1,FALSE)</f>
        <v>#N/A</v>
      </c>
    </row>
    <row r="3958" spans="1:12" x14ac:dyDescent="0.3">
      <c r="A3958" t="s">
        <v>8221</v>
      </c>
      <c r="C3958" t="str">
        <f>VLOOKUP(KickStarterData!F3958,$A$1:$D$4115,1,FALSE)</f>
        <v>failed</v>
      </c>
      <c r="D3958">
        <v>0</v>
      </c>
      <c r="K3958" t="e">
        <f>VLOOKUP(KickStarterData!F4118,A$2:A$4115,1,FALSE)</f>
        <v>#N/A</v>
      </c>
    </row>
    <row r="3959" spans="1:12" x14ac:dyDescent="0.3">
      <c r="A3959" t="s">
        <v>8221</v>
      </c>
      <c r="C3959" t="str">
        <f>VLOOKUP(KickStarterData!F3959,$A$1:$D$4115,1,FALSE)</f>
        <v>failed</v>
      </c>
      <c r="D3959">
        <v>1</v>
      </c>
      <c r="K3959" t="e">
        <f>VLOOKUP(KickStarterData!F4119,A$2:A$4115,1,FALSE)</f>
        <v>#N/A</v>
      </c>
    </row>
    <row r="3960" spans="1:12" x14ac:dyDescent="0.3">
      <c r="A3960" t="s">
        <v>8221</v>
      </c>
      <c r="C3960" t="str">
        <f>VLOOKUP(KickStarterData!F3960,$A$1:$D$4115,1,FALSE)</f>
        <v>failed</v>
      </c>
      <c r="D3960">
        <v>16</v>
      </c>
      <c r="K3960" t="e">
        <f>VLOOKUP(KickStarterData!F4120,A$2:A$4115,1,FALSE)</f>
        <v>#N/A</v>
      </c>
    </row>
    <row r="3961" spans="1:12" x14ac:dyDescent="0.3">
      <c r="A3961" t="s">
        <v>8221</v>
      </c>
      <c r="C3961" t="str">
        <f>VLOOKUP(KickStarterData!F3961,$A$1:$D$4115,1,FALSE)</f>
        <v>failed</v>
      </c>
      <c r="D3961">
        <v>12</v>
      </c>
      <c r="K3961" t="e">
        <f>VLOOKUP(KickStarterData!F4121,A$2:A$4115,1,FALSE)</f>
        <v>#N/A</v>
      </c>
    </row>
    <row r="3962" spans="1:12" x14ac:dyDescent="0.3">
      <c r="A3962" t="s">
        <v>8221</v>
      </c>
      <c r="C3962" t="str">
        <f>VLOOKUP(KickStarterData!F3962,$A$1:$D$4115,1,FALSE)</f>
        <v>failed</v>
      </c>
      <c r="D3962">
        <v>4</v>
      </c>
      <c r="K3962" t="e">
        <f>VLOOKUP(KickStarterData!F4122,A$2:A$4115,1,FALSE)</f>
        <v>#N/A</v>
      </c>
    </row>
    <row r="3963" spans="1:12" x14ac:dyDescent="0.3">
      <c r="A3963" t="s">
        <v>8221</v>
      </c>
      <c r="C3963" t="str">
        <f>VLOOKUP(KickStarterData!F3963,$A$1:$D$4115,1,FALSE)</f>
        <v>failed</v>
      </c>
      <c r="D3963">
        <v>2</v>
      </c>
      <c r="K3963" t="e">
        <f>VLOOKUP(KickStarterData!F4123,A$2:A$4115,1,FALSE)</f>
        <v>#N/A</v>
      </c>
    </row>
    <row r="3964" spans="1:12" x14ac:dyDescent="0.3">
      <c r="A3964" t="s">
        <v>8221</v>
      </c>
      <c r="C3964" t="str">
        <f>VLOOKUP(KickStarterData!F3964,$A$1:$D$4115,1,FALSE)</f>
        <v>failed</v>
      </c>
      <c r="D3964">
        <v>3</v>
      </c>
      <c r="K3964" t="e">
        <f>VLOOKUP(KickStarterData!F4124,A$2:A$4115,1,FALSE)</f>
        <v>#N/A</v>
      </c>
    </row>
    <row r="3965" spans="1:12" x14ac:dyDescent="0.3">
      <c r="A3965" t="s">
        <v>8221</v>
      </c>
      <c r="C3965" t="str">
        <f>VLOOKUP(KickStarterData!F3965,$A$1:$D$4115,1,FALSE)</f>
        <v>failed</v>
      </c>
      <c r="D3965">
        <v>0</v>
      </c>
      <c r="K3965" t="e">
        <f>VLOOKUP(KickStarterData!F4125,A$2:A$4115,1,FALSE)</f>
        <v>#N/A</v>
      </c>
    </row>
    <row r="3966" spans="1:12" x14ac:dyDescent="0.3">
      <c r="A3966" t="s">
        <v>8221</v>
      </c>
      <c r="C3966" t="str">
        <f>VLOOKUP(KickStarterData!F3966,$A$1:$D$4115,1,FALSE)</f>
        <v>failed</v>
      </c>
      <c r="D3966">
        <v>3</v>
      </c>
      <c r="K3966" t="e">
        <f>VLOOKUP(KickStarterData!F4126,A$2:A$4115,1,FALSE)</f>
        <v>#N/A</v>
      </c>
    </row>
    <row r="3967" spans="1:12" x14ac:dyDescent="0.3">
      <c r="A3967" t="s">
        <v>8221</v>
      </c>
      <c r="C3967" t="str">
        <f>VLOOKUP(KickStarterData!F3967,$A$1:$D$4115,1,FALSE)</f>
        <v>failed</v>
      </c>
      <c r="D3967">
        <v>4</v>
      </c>
      <c r="K3967" t="e">
        <f>VLOOKUP(KickStarterData!F4127,A$2:A$4115,1,FALSE)</f>
        <v>#N/A</v>
      </c>
    </row>
    <row r="3968" spans="1:12" x14ac:dyDescent="0.3">
      <c r="A3968" t="s">
        <v>8221</v>
      </c>
      <c r="C3968" t="str">
        <f>VLOOKUP(KickStarterData!F3968,$A$1:$D$4115,1,FALSE)</f>
        <v>failed</v>
      </c>
      <c r="D3968">
        <v>2</v>
      </c>
      <c r="K3968" t="e">
        <f>VLOOKUP(KickStarterData!F4128,A$2:A$4115,1,FALSE)</f>
        <v>#N/A</v>
      </c>
    </row>
    <row r="3969" spans="1:11" x14ac:dyDescent="0.3">
      <c r="A3969" t="s">
        <v>8221</v>
      </c>
      <c r="C3969" t="str">
        <f>VLOOKUP(KickStarterData!F3969,$A$1:$D$4115,1,FALSE)</f>
        <v>failed</v>
      </c>
      <c r="D3969">
        <v>10</v>
      </c>
      <c r="K3969" t="e">
        <f>VLOOKUP(KickStarterData!F4129,A$2:A$4115,1,FALSE)</f>
        <v>#N/A</v>
      </c>
    </row>
    <row r="3970" spans="1:11" x14ac:dyDescent="0.3">
      <c r="A3970" t="s">
        <v>8221</v>
      </c>
      <c r="C3970" t="str">
        <f>VLOOKUP(KickStarterData!F3970,$A$1:$D$4115,1,FALSE)</f>
        <v>failed</v>
      </c>
      <c r="D3970">
        <v>11</v>
      </c>
      <c r="K3970" t="e">
        <f>VLOOKUP(KickStarterData!F4130,A$2:A$4115,1,FALSE)</f>
        <v>#N/A</v>
      </c>
    </row>
    <row r="3971" spans="1:11" x14ac:dyDescent="0.3">
      <c r="A3971" t="s">
        <v>8221</v>
      </c>
      <c r="C3971" t="str">
        <f>VLOOKUP(KickStarterData!F3971,$A$1:$D$4115,1,FALSE)</f>
        <v>failed</v>
      </c>
      <c r="D3971">
        <v>6</v>
      </c>
      <c r="K3971" t="e">
        <f>VLOOKUP(KickStarterData!F4131,A$2:A$4115,1,FALSE)</f>
        <v>#N/A</v>
      </c>
    </row>
    <row r="3972" spans="1:11" x14ac:dyDescent="0.3">
      <c r="A3972" t="s">
        <v>8221</v>
      </c>
      <c r="C3972" t="str">
        <f>VLOOKUP(KickStarterData!F3972,$A$1:$D$4115,1,FALSE)</f>
        <v>failed</v>
      </c>
      <c r="D3972">
        <v>2</v>
      </c>
      <c r="K3972" t="e">
        <f>VLOOKUP(KickStarterData!F4132,A$2:A$4115,1,FALSE)</f>
        <v>#N/A</v>
      </c>
    </row>
    <row r="3973" spans="1:11" x14ac:dyDescent="0.3">
      <c r="A3973" t="s">
        <v>8221</v>
      </c>
      <c r="C3973" t="str">
        <f>VLOOKUP(KickStarterData!F3973,$A$1:$D$4115,1,FALSE)</f>
        <v>failed</v>
      </c>
      <c r="D3973">
        <v>6</v>
      </c>
      <c r="K3973" t="e">
        <f>VLOOKUP(KickStarterData!F4133,A$2:A$4115,1,FALSE)</f>
        <v>#N/A</v>
      </c>
    </row>
    <row r="3974" spans="1:11" x14ac:dyDescent="0.3">
      <c r="A3974" t="s">
        <v>8221</v>
      </c>
      <c r="C3974" t="str">
        <f>VLOOKUP(KickStarterData!F3974,$A$1:$D$4115,1,FALSE)</f>
        <v>failed</v>
      </c>
      <c r="D3974">
        <v>8</v>
      </c>
      <c r="K3974" t="e">
        <f>VLOOKUP(KickStarterData!F4134,A$2:A$4115,1,FALSE)</f>
        <v>#N/A</v>
      </c>
    </row>
    <row r="3975" spans="1:11" x14ac:dyDescent="0.3">
      <c r="A3975" t="s">
        <v>8221</v>
      </c>
      <c r="C3975" t="str">
        <f>VLOOKUP(KickStarterData!F3975,$A$1:$D$4115,1,FALSE)</f>
        <v>failed</v>
      </c>
      <c r="D3975">
        <v>37</v>
      </c>
      <c r="K3975" t="e">
        <f>VLOOKUP(KickStarterData!F4135,A$2:A$4115,1,FALSE)</f>
        <v>#N/A</v>
      </c>
    </row>
    <row r="3976" spans="1:11" x14ac:dyDescent="0.3">
      <c r="A3976" t="s">
        <v>8221</v>
      </c>
      <c r="C3976" t="str">
        <f>VLOOKUP(KickStarterData!F3976,$A$1:$D$4115,1,FALSE)</f>
        <v>failed</v>
      </c>
      <c r="D3976">
        <v>11</v>
      </c>
      <c r="K3976" t="e">
        <f>VLOOKUP(KickStarterData!F4136,A$2:A$4115,1,FALSE)</f>
        <v>#N/A</v>
      </c>
    </row>
    <row r="3977" spans="1:11" x14ac:dyDescent="0.3">
      <c r="A3977" t="s">
        <v>8221</v>
      </c>
      <c r="C3977" t="str">
        <f>VLOOKUP(KickStarterData!F3977,$A$1:$D$4115,1,FALSE)</f>
        <v>failed</v>
      </c>
      <c r="D3977">
        <v>0</v>
      </c>
      <c r="K3977" t="e">
        <f>VLOOKUP(KickStarterData!F4137,A$2:A$4115,1,FALSE)</f>
        <v>#N/A</v>
      </c>
    </row>
    <row r="3978" spans="1:11" x14ac:dyDescent="0.3">
      <c r="A3978" t="s">
        <v>8221</v>
      </c>
      <c r="C3978" t="str">
        <f>VLOOKUP(KickStarterData!F3978,$A$1:$D$4115,1,FALSE)</f>
        <v>failed</v>
      </c>
      <c r="D3978">
        <v>10</v>
      </c>
      <c r="K3978" t="e">
        <f>VLOOKUP(KickStarterData!F4138,A$2:A$4115,1,FALSE)</f>
        <v>#N/A</v>
      </c>
    </row>
    <row r="3979" spans="1:11" x14ac:dyDescent="0.3">
      <c r="A3979" t="s">
        <v>8221</v>
      </c>
      <c r="C3979" t="str">
        <f>VLOOKUP(KickStarterData!F3979,$A$1:$D$4115,1,FALSE)</f>
        <v>failed</v>
      </c>
      <c r="D3979">
        <v>6</v>
      </c>
      <c r="K3979" t="e">
        <f>VLOOKUP(KickStarterData!F4139,A$2:A$4115,1,FALSE)</f>
        <v>#N/A</v>
      </c>
    </row>
    <row r="3980" spans="1:11" x14ac:dyDescent="0.3">
      <c r="A3980" t="s">
        <v>8221</v>
      </c>
      <c r="C3980" t="str">
        <f>VLOOKUP(KickStarterData!F3980,$A$1:$D$4115,1,FALSE)</f>
        <v>failed</v>
      </c>
      <c r="D3980">
        <v>8</v>
      </c>
      <c r="K3980" t="e">
        <f>VLOOKUP(KickStarterData!F4140,A$2:A$4115,1,FALSE)</f>
        <v>#N/A</v>
      </c>
    </row>
    <row r="3981" spans="1:11" x14ac:dyDescent="0.3">
      <c r="A3981" t="s">
        <v>8221</v>
      </c>
      <c r="C3981" t="str">
        <f>VLOOKUP(KickStarterData!F3981,$A$1:$D$4115,1,FALSE)</f>
        <v>failed</v>
      </c>
      <c r="D3981">
        <v>6</v>
      </c>
      <c r="K3981" t="e">
        <f>VLOOKUP(KickStarterData!F4141,A$2:A$4115,1,FALSE)</f>
        <v>#N/A</v>
      </c>
    </row>
    <row r="3982" spans="1:11" x14ac:dyDescent="0.3">
      <c r="A3982" t="s">
        <v>8221</v>
      </c>
      <c r="C3982" t="str">
        <f>VLOOKUP(KickStarterData!F3982,$A$1:$D$4115,1,FALSE)</f>
        <v>failed</v>
      </c>
      <c r="D3982">
        <v>7</v>
      </c>
      <c r="K3982" t="e">
        <f>VLOOKUP(KickStarterData!F4142,A$2:A$4115,1,FALSE)</f>
        <v>#N/A</v>
      </c>
    </row>
    <row r="3983" spans="1:11" x14ac:dyDescent="0.3">
      <c r="A3983" t="s">
        <v>8221</v>
      </c>
      <c r="C3983" t="str">
        <f>VLOOKUP(KickStarterData!F3983,$A$1:$D$4115,1,FALSE)</f>
        <v>failed</v>
      </c>
      <c r="D3983">
        <v>7</v>
      </c>
      <c r="K3983" t="e">
        <f>VLOOKUP(KickStarterData!F4143,A$2:A$4115,1,FALSE)</f>
        <v>#N/A</v>
      </c>
    </row>
    <row r="3984" spans="1:11" x14ac:dyDescent="0.3">
      <c r="A3984" t="s">
        <v>8221</v>
      </c>
      <c r="C3984" t="str">
        <f>VLOOKUP(KickStarterData!F3984,$A$1:$D$4115,1,FALSE)</f>
        <v>failed</v>
      </c>
      <c r="D3984">
        <v>5</v>
      </c>
      <c r="K3984" t="e">
        <f>VLOOKUP(KickStarterData!F4144,A$2:A$4115,1,FALSE)</f>
        <v>#N/A</v>
      </c>
    </row>
    <row r="3985" spans="1:11" x14ac:dyDescent="0.3">
      <c r="A3985" t="s">
        <v>8221</v>
      </c>
      <c r="C3985" t="str">
        <f>VLOOKUP(KickStarterData!F3985,$A$1:$D$4115,1,FALSE)</f>
        <v>failed</v>
      </c>
      <c r="D3985">
        <v>46</v>
      </c>
      <c r="K3985" t="e">
        <f>VLOOKUP(KickStarterData!F4145,A$2:A$4115,1,FALSE)</f>
        <v>#N/A</v>
      </c>
    </row>
    <row r="3986" spans="1:11" x14ac:dyDescent="0.3">
      <c r="A3986" t="s">
        <v>8221</v>
      </c>
      <c r="C3986" t="str">
        <f>VLOOKUP(KickStarterData!F3986,$A$1:$D$4115,1,FALSE)</f>
        <v>failed</v>
      </c>
      <c r="D3986">
        <v>10</v>
      </c>
      <c r="K3986" t="e">
        <f>VLOOKUP(KickStarterData!F4146,A$2:A$4115,1,FALSE)</f>
        <v>#N/A</v>
      </c>
    </row>
    <row r="3987" spans="1:11" x14ac:dyDescent="0.3">
      <c r="A3987" t="s">
        <v>8221</v>
      </c>
      <c r="C3987" t="str">
        <f>VLOOKUP(KickStarterData!F3987,$A$1:$D$4115,1,FALSE)</f>
        <v>failed</v>
      </c>
      <c r="D3987">
        <v>19</v>
      </c>
      <c r="K3987" t="e">
        <f>VLOOKUP(KickStarterData!F4147,A$2:A$4115,1,FALSE)</f>
        <v>#N/A</v>
      </c>
    </row>
    <row r="3988" spans="1:11" x14ac:dyDescent="0.3">
      <c r="A3988" t="s">
        <v>8221</v>
      </c>
      <c r="C3988" t="str">
        <f>VLOOKUP(KickStarterData!F3988,$A$1:$D$4115,1,FALSE)</f>
        <v>failed</v>
      </c>
      <c r="D3988">
        <v>13</v>
      </c>
      <c r="K3988" t="e">
        <f>VLOOKUP(KickStarterData!F4148,A$2:A$4115,1,FALSE)</f>
        <v>#N/A</v>
      </c>
    </row>
    <row r="3989" spans="1:11" x14ac:dyDescent="0.3">
      <c r="A3989" t="s">
        <v>8221</v>
      </c>
      <c r="C3989" t="str">
        <f>VLOOKUP(KickStarterData!F3989,$A$1:$D$4115,1,FALSE)</f>
        <v>failed</v>
      </c>
      <c r="D3989">
        <v>13</v>
      </c>
      <c r="K3989" t="e">
        <f>VLOOKUP(KickStarterData!F4149,A$2:A$4115,1,FALSE)</f>
        <v>#N/A</v>
      </c>
    </row>
    <row r="3990" spans="1:11" x14ac:dyDescent="0.3">
      <c r="A3990" t="s">
        <v>8221</v>
      </c>
      <c r="C3990" t="str">
        <f>VLOOKUP(KickStarterData!F3990,$A$1:$D$4115,1,FALSE)</f>
        <v>failed</v>
      </c>
      <c r="D3990">
        <v>4</v>
      </c>
      <c r="K3990" t="e">
        <f>VLOOKUP(KickStarterData!F4150,A$2:A$4115,1,FALSE)</f>
        <v>#N/A</v>
      </c>
    </row>
    <row r="3991" spans="1:11" x14ac:dyDescent="0.3">
      <c r="A3991" t="s">
        <v>8221</v>
      </c>
      <c r="C3991" t="str">
        <f>VLOOKUP(KickStarterData!F3991,$A$1:$D$4115,1,FALSE)</f>
        <v>failed</v>
      </c>
      <c r="D3991">
        <v>0</v>
      </c>
      <c r="K3991" t="e">
        <f>VLOOKUP(KickStarterData!F4151,A$2:A$4115,1,FALSE)</f>
        <v>#N/A</v>
      </c>
    </row>
    <row r="3992" spans="1:11" x14ac:dyDescent="0.3">
      <c r="A3992" t="s">
        <v>8221</v>
      </c>
      <c r="C3992" t="str">
        <f>VLOOKUP(KickStarterData!F3992,$A$1:$D$4115,1,FALSE)</f>
        <v>failed</v>
      </c>
      <c r="D3992">
        <v>3</v>
      </c>
      <c r="K3992" t="e">
        <f>VLOOKUP(KickStarterData!F4152,A$2:A$4115,1,FALSE)</f>
        <v>#N/A</v>
      </c>
    </row>
    <row r="3993" spans="1:11" x14ac:dyDescent="0.3">
      <c r="A3993" t="s">
        <v>8221</v>
      </c>
      <c r="C3993" t="str">
        <f>VLOOKUP(KickStarterData!F3993,$A$1:$D$4115,1,FALSE)</f>
        <v>failed</v>
      </c>
      <c r="D3993">
        <v>1</v>
      </c>
      <c r="K3993" t="e">
        <f>VLOOKUP(KickStarterData!F4153,A$2:A$4115,1,FALSE)</f>
        <v>#N/A</v>
      </c>
    </row>
    <row r="3994" spans="1:11" x14ac:dyDescent="0.3">
      <c r="A3994" t="s">
        <v>8221</v>
      </c>
      <c r="C3994" t="str">
        <f>VLOOKUP(KickStarterData!F3994,$A$1:$D$4115,1,FALSE)</f>
        <v>failed</v>
      </c>
      <c r="D3994">
        <v>9</v>
      </c>
      <c r="K3994" t="e">
        <f>VLOOKUP(KickStarterData!F4154,A$2:A$4115,1,FALSE)</f>
        <v>#N/A</v>
      </c>
    </row>
    <row r="3995" spans="1:11" x14ac:dyDescent="0.3">
      <c r="A3995" t="s">
        <v>8221</v>
      </c>
      <c r="C3995" t="str">
        <f>VLOOKUP(KickStarterData!F3995,$A$1:$D$4115,1,FALSE)</f>
        <v>failed</v>
      </c>
      <c r="D3995">
        <v>1</v>
      </c>
      <c r="K3995" t="e">
        <f>VLOOKUP(KickStarterData!F4155,A$2:A$4115,1,FALSE)</f>
        <v>#N/A</v>
      </c>
    </row>
    <row r="3996" spans="1:11" x14ac:dyDescent="0.3">
      <c r="A3996" t="s">
        <v>8221</v>
      </c>
      <c r="C3996" t="str">
        <f>VLOOKUP(KickStarterData!F3996,$A$1:$D$4115,1,FALSE)</f>
        <v>failed</v>
      </c>
      <c r="D3996">
        <v>1</v>
      </c>
      <c r="K3996" t="e">
        <f>VLOOKUP(KickStarterData!F4156,A$2:A$4115,1,FALSE)</f>
        <v>#N/A</v>
      </c>
    </row>
    <row r="3997" spans="1:11" x14ac:dyDescent="0.3">
      <c r="A3997" t="s">
        <v>8221</v>
      </c>
      <c r="C3997" t="str">
        <f>VLOOKUP(KickStarterData!F3997,$A$1:$D$4115,1,FALSE)</f>
        <v>failed</v>
      </c>
      <c r="D3997">
        <v>4</v>
      </c>
      <c r="K3997" t="e">
        <f>VLOOKUP(KickStarterData!F4157,A$2:A$4115,1,FALSE)</f>
        <v>#N/A</v>
      </c>
    </row>
    <row r="3998" spans="1:11" x14ac:dyDescent="0.3">
      <c r="A3998" t="s">
        <v>8221</v>
      </c>
      <c r="C3998" t="str">
        <f>VLOOKUP(KickStarterData!F3998,$A$1:$D$4115,1,FALSE)</f>
        <v>failed</v>
      </c>
      <c r="D3998">
        <v>17</v>
      </c>
      <c r="K3998" t="e">
        <f>VLOOKUP(KickStarterData!F4158,A$2:A$4115,1,FALSE)</f>
        <v>#N/A</v>
      </c>
    </row>
    <row r="3999" spans="1:11" x14ac:dyDescent="0.3">
      <c r="A3999" t="s">
        <v>8221</v>
      </c>
      <c r="C3999" t="str">
        <f>VLOOKUP(KickStarterData!F3999,$A$1:$D$4115,1,FALSE)</f>
        <v>failed</v>
      </c>
      <c r="D3999">
        <v>0</v>
      </c>
      <c r="K3999" t="e">
        <f>VLOOKUP(KickStarterData!F4159,A$2:A$4115,1,FALSE)</f>
        <v>#N/A</v>
      </c>
    </row>
    <row r="4000" spans="1:11" x14ac:dyDescent="0.3">
      <c r="A4000" t="s">
        <v>8221</v>
      </c>
      <c r="C4000" t="str">
        <f>VLOOKUP(KickStarterData!F4000,$A$1:$D$4115,1,FALSE)</f>
        <v>failed</v>
      </c>
      <c r="D4000">
        <v>12</v>
      </c>
      <c r="K4000" t="e">
        <f>VLOOKUP(KickStarterData!F4160,A$2:A$4115,1,FALSE)</f>
        <v>#N/A</v>
      </c>
    </row>
    <row r="4001" spans="1:11" x14ac:dyDescent="0.3">
      <c r="A4001" t="s">
        <v>8221</v>
      </c>
      <c r="C4001" t="str">
        <f>VLOOKUP(KickStarterData!F4001,$A$1:$D$4115,1,FALSE)</f>
        <v>failed</v>
      </c>
      <c r="D4001">
        <v>14</v>
      </c>
      <c r="K4001" t="e">
        <f>VLOOKUP(KickStarterData!F4161,A$2:A$4115,1,FALSE)</f>
        <v>#N/A</v>
      </c>
    </row>
    <row r="4002" spans="1:11" x14ac:dyDescent="0.3">
      <c r="A4002" t="s">
        <v>8221</v>
      </c>
      <c r="C4002" t="str">
        <f>VLOOKUP(KickStarterData!F4002,$A$1:$D$4115,1,FALSE)</f>
        <v>failed</v>
      </c>
      <c r="D4002">
        <v>1</v>
      </c>
      <c r="K4002" t="e">
        <f>VLOOKUP(KickStarterData!F4162,A$2:A$4115,1,FALSE)</f>
        <v>#N/A</v>
      </c>
    </row>
    <row r="4003" spans="1:11" x14ac:dyDescent="0.3">
      <c r="A4003" t="s">
        <v>8221</v>
      </c>
      <c r="C4003" t="str">
        <f>VLOOKUP(KickStarterData!F4003,$A$1:$D$4115,1,FALSE)</f>
        <v>failed</v>
      </c>
      <c r="D4003">
        <v>14</v>
      </c>
      <c r="K4003" t="e">
        <f>VLOOKUP(KickStarterData!F4163,A$2:A$4115,1,FALSE)</f>
        <v>#N/A</v>
      </c>
    </row>
    <row r="4004" spans="1:11" x14ac:dyDescent="0.3">
      <c r="A4004" t="s">
        <v>8221</v>
      </c>
      <c r="C4004" t="str">
        <f>VLOOKUP(KickStarterData!F4004,$A$1:$D$4115,1,FALSE)</f>
        <v>failed</v>
      </c>
      <c r="D4004">
        <v>4</v>
      </c>
      <c r="K4004" t="e">
        <f>VLOOKUP(KickStarterData!F4164,A$2:A$4115,1,FALSE)</f>
        <v>#N/A</v>
      </c>
    </row>
    <row r="4005" spans="1:11" x14ac:dyDescent="0.3">
      <c r="A4005" t="s">
        <v>8221</v>
      </c>
      <c r="C4005" t="str">
        <f>VLOOKUP(KickStarterData!F4005,$A$1:$D$4115,1,FALSE)</f>
        <v>failed</v>
      </c>
      <c r="D4005">
        <v>2</v>
      </c>
      <c r="K4005" t="e">
        <f>VLOOKUP(KickStarterData!F4165,A$2:A$4115,1,FALSE)</f>
        <v>#N/A</v>
      </c>
    </row>
    <row r="4006" spans="1:11" x14ac:dyDescent="0.3">
      <c r="A4006" t="s">
        <v>8221</v>
      </c>
      <c r="C4006" t="str">
        <f>VLOOKUP(KickStarterData!F4006,$A$1:$D$4115,1,FALSE)</f>
        <v>failed</v>
      </c>
      <c r="D4006">
        <v>1</v>
      </c>
      <c r="K4006" t="e">
        <f>VLOOKUP(KickStarterData!F4166,A$2:A$4115,1,FALSE)</f>
        <v>#N/A</v>
      </c>
    </row>
    <row r="4007" spans="1:11" x14ac:dyDescent="0.3">
      <c r="A4007" t="s">
        <v>8221</v>
      </c>
      <c r="C4007" t="str">
        <f>VLOOKUP(KickStarterData!F4007,$A$1:$D$4115,1,FALSE)</f>
        <v>failed</v>
      </c>
      <c r="D4007">
        <v>2</v>
      </c>
      <c r="K4007" t="e">
        <f>VLOOKUP(KickStarterData!F4167,A$2:A$4115,1,FALSE)</f>
        <v>#N/A</v>
      </c>
    </row>
    <row r="4008" spans="1:11" x14ac:dyDescent="0.3">
      <c r="A4008" t="s">
        <v>8221</v>
      </c>
      <c r="C4008" t="str">
        <f>VLOOKUP(KickStarterData!F4008,$A$1:$D$4115,1,FALSE)</f>
        <v>failed</v>
      </c>
      <c r="D4008">
        <v>1</v>
      </c>
      <c r="K4008" t="e">
        <f>VLOOKUP(KickStarterData!F4168,A$2:A$4115,1,FALSE)</f>
        <v>#N/A</v>
      </c>
    </row>
    <row r="4009" spans="1:11" x14ac:dyDescent="0.3">
      <c r="A4009" t="s">
        <v>8221</v>
      </c>
      <c r="C4009" t="str">
        <f>VLOOKUP(KickStarterData!F4009,$A$1:$D$4115,1,FALSE)</f>
        <v>failed</v>
      </c>
      <c r="D4009">
        <v>1</v>
      </c>
      <c r="K4009" t="e">
        <f>VLOOKUP(KickStarterData!F4169,A$2:A$4115,1,FALSE)</f>
        <v>#N/A</v>
      </c>
    </row>
    <row r="4010" spans="1:11" x14ac:dyDescent="0.3">
      <c r="A4010" t="s">
        <v>8221</v>
      </c>
      <c r="C4010" t="str">
        <f>VLOOKUP(KickStarterData!F4010,$A$1:$D$4115,1,FALSE)</f>
        <v>failed</v>
      </c>
      <c r="D4010">
        <v>4</v>
      </c>
      <c r="K4010" t="e">
        <f>VLOOKUP(KickStarterData!F4170,A$2:A$4115,1,FALSE)</f>
        <v>#N/A</v>
      </c>
    </row>
    <row r="4011" spans="1:11" x14ac:dyDescent="0.3">
      <c r="A4011" t="s">
        <v>8221</v>
      </c>
      <c r="C4011" t="str">
        <f>VLOOKUP(KickStarterData!F4011,$A$1:$D$4115,1,FALSE)</f>
        <v>failed</v>
      </c>
      <c r="D4011">
        <v>3</v>
      </c>
      <c r="K4011" t="e">
        <f>VLOOKUP(KickStarterData!F4171,A$2:A$4115,1,FALSE)</f>
        <v>#N/A</v>
      </c>
    </row>
    <row r="4012" spans="1:11" x14ac:dyDescent="0.3">
      <c r="A4012" t="s">
        <v>8221</v>
      </c>
      <c r="C4012" t="str">
        <f>VLOOKUP(KickStarterData!F4012,$A$1:$D$4115,1,FALSE)</f>
        <v>failed</v>
      </c>
      <c r="D4012">
        <v>38</v>
      </c>
      <c r="K4012" t="e">
        <f>VLOOKUP(KickStarterData!F4172,A$2:A$4115,1,FALSE)</f>
        <v>#N/A</v>
      </c>
    </row>
    <row r="4013" spans="1:11" x14ac:dyDescent="0.3">
      <c r="A4013" t="s">
        <v>8221</v>
      </c>
      <c r="C4013" t="str">
        <f>VLOOKUP(KickStarterData!F4013,$A$1:$D$4115,1,FALSE)</f>
        <v>failed</v>
      </c>
      <c r="D4013">
        <v>4</v>
      </c>
      <c r="K4013" t="e">
        <f>VLOOKUP(KickStarterData!F4173,A$2:A$4115,1,FALSE)</f>
        <v>#N/A</v>
      </c>
    </row>
    <row r="4014" spans="1:11" x14ac:dyDescent="0.3">
      <c r="A4014" t="s">
        <v>8221</v>
      </c>
      <c r="C4014" t="str">
        <f>VLOOKUP(KickStarterData!F4014,$A$1:$D$4115,1,FALSE)</f>
        <v>failed</v>
      </c>
      <c r="D4014">
        <v>0</v>
      </c>
      <c r="K4014" t="e">
        <f>VLOOKUP(KickStarterData!F4174,A$2:A$4115,1,FALSE)</f>
        <v>#N/A</v>
      </c>
    </row>
    <row r="4015" spans="1:11" x14ac:dyDescent="0.3">
      <c r="A4015" t="s">
        <v>8221</v>
      </c>
      <c r="C4015" t="str">
        <f>VLOOKUP(KickStarterData!F4015,$A$1:$D$4115,1,FALSE)</f>
        <v>failed</v>
      </c>
      <c r="D4015">
        <v>2</v>
      </c>
      <c r="K4015" t="e">
        <f>VLOOKUP(KickStarterData!F4175,A$2:A$4115,1,FALSE)</f>
        <v>#N/A</v>
      </c>
    </row>
    <row r="4016" spans="1:11" x14ac:dyDescent="0.3">
      <c r="A4016" t="s">
        <v>8221</v>
      </c>
      <c r="C4016" t="str">
        <f>VLOOKUP(KickStarterData!F4016,$A$1:$D$4115,1,FALSE)</f>
        <v>failed</v>
      </c>
      <c r="D4016">
        <v>0</v>
      </c>
      <c r="K4016" t="e">
        <f>VLOOKUP(KickStarterData!F4176,A$2:A$4115,1,FALSE)</f>
        <v>#N/A</v>
      </c>
    </row>
    <row r="4017" spans="1:11" x14ac:dyDescent="0.3">
      <c r="A4017" t="s">
        <v>8221</v>
      </c>
      <c r="C4017" t="str">
        <f>VLOOKUP(KickStarterData!F4017,$A$1:$D$4115,1,FALSE)</f>
        <v>failed</v>
      </c>
      <c r="D4017">
        <v>1</v>
      </c>
      <c r="K4017" t="e">
        <f>VLOOKUP(KickStarterData!F4177,A$2:A$4115,1,FALSE)</f>
        <v>#N/A</v>
      </c>
    </row>
    <row r="4018" spans="1:11" x14ac:dyDescent="0.3">
      <c r="A4018" t="s">
        <v>8221</v>
      </c>
      <c r="C4018" t="str">
        <f>VLOOKUP(KickStarterData!F4018,$A$1:$D$4115,1,FALSE)</f>
        <v>failed</v>
      </c>
      <c r="D4018">
        <v>7</v>
      </c>
      <c r="K4018" t="e">
        <f>VLOOKUP(KickStarterData!F4178,A$2:A$4115,1,FALSE)</f>
        <v>#N/A</v>
      </c>
    </row>
    <row r="4019" spans="1:11" x14ac:dyDescent="0.3">
      <c r="A4019" t="s">
        <v>8221</v>
      </c>
      <c r="C4019" t="str">
        <f>VLOOKUP(KickStarterData!F4019,$A$1:$D$4115,1,FALSE)</f>
        <v>failed</v>
      </c>
      <c r="D4019">
        <v>2</v>
      </c>
      <c r="K4019" t="e">
        <f>VLOOKUP(KickStarterData!F4179,A$2:A$4115,1,FALSE)</f>
        <v>#N/A</v>
      </c>
    </row>
    <row r="4020" spans="1:11" x14ac:dyDescent="0.3">
      <c r="A4020" t="s">
        <v>8221</v>
      </c>
      <c r="C4020" t="str">
        <f>VLOOKUP(KickStarterData!F4020,$A$1:$D$4115,1,FALSE)</f>
        <v>failed</v>
      </c>
      <c r="D4020">
        <v>4</v>
      </c>
      <c r="K4020" t="e">
        <f>VLOOKUP(KickStarterData!F4180,A$2:A$4115,1,FALSE)</f>
        <v>#N/A</v>
      </c>
    </row>
    <row r="4021" spans="1:11" x14ac:dyDescent="0.3">
      <c r="A4021" t="s">
        <v>8221</v>
      </c>
      <c r="C4021" t="str">
        <f>VLOOKUP(KickStarterData!F4021,$A$1:$D$4115,1,FALSE)</f>
        <v>failed</v>
      </c>
      <c r="D4021">
        <v>4</v>
      </c>
      <c r="K4021" t="e">
        <f>VLOOKUP(KickStarterData!F4181,A$2:A$4115,1,FALSE)</f>
        <v>#N/A</v>
      </c>
    </row>
    <row r="4022" spans="1:11" x14ac:dyDescent="0.3">
      <c r="A4022" t="s">
        <v>8221</v>
      </c>
      <c r="C4022" t="str">
        <f>VLOOKUP(KickStarterData!F4022,$A$1:$D$4115,1,FALSE)</f>
        <v>failed</v>
      </c>
      <c r="D4022">
        <v>3</v>
      </c>
      <c r="K4022" t="e">
        <f>VLOOKUP(KickStarterData!F4182,A$2:A$4115,1,FALSE)</f>
        <v>#N/A</v>
      </c>
    </row>
    <row r="4023" spans="1:11" x14ac:dyDescent="0.3">
      <c r="A4023" t="s">
        <v>8221</v>
      </c>
      <c r="C4023" t="str">
        <f>VLOOKUP(KickStarterData!F4023,$A$1:$D$4115,1,FALSE)</f>
        <v>failed</v>
      </c>
      <c r="D4023">
        <v>2</v>
      </c>
      <c r="K4023" t="e">
        <f>VLOOKUP(KickStarterData!F4183,A$2:A$4115,1,FALSE)</f>
        <v>#N/A</v>
      </c>
    </row>
    <row r="4024" spans="1:11" x14ac:dyDescent="0.3">
      <c r="A4024" t="s">
        <v>8221</v>
      </c>
      <c r="C4024" t="str">
        <f>VLOOKUP(KickStarterData!F4024,$A$1:$D$4115,1,FALSE)</f>
        <v>failed</v>
      </c>
      <c r="D4024">
        <v>197</v>
      </c>
      <c r="K4024" t="e">
        <f>VLOOKUP(KickStarterData!F4184,A$2:A$4115,1,FALSE)</f>
        <v>#N/A</v>
      </c>
    </row>
    <row r="4025" spans="1:11" x14ac:dyDescent="0.3">
      <c r="A4025" t="s">
        <v>8221</v>
      </c>
      <c r="C4025" t="str">
        <f>VLOOKUP(KickStarterData!F4025,$A$1:$D$4115,1,FALSE)</f>
        <v>failed</v>
      </c>
      <c r="D4025">
        <v>0</v>
      </c>
      <c r="K4025" t="e">
        <f>VLOOKUP(KickStarterData!F4185,A$2:A$4115,1,FALSE)</f>
        <v>#N/A</v>
      </c>
    </row>
    <row r="4026" spans="1:11" x14ac:dyDescent="0.3">
      <c r="A4026" t="s">
        <v>8221</v>
      </c>
      <c r="C4026" t="str">
        <f>VLOOKUP(KickStarterData!F4026,$A$1:$D$4115,1,FALSE)</f>
        <v>failed</v>
      </c>
      <c r="D4026">
        <v>1</v>
      </c>
      <c r="K4026" t="e">
        <f>VLOOKUP(KickStarterData!F4186,A$2:A$4115,1,FALSE)</f>
        <v>#N/A</v>
      </c>
    </row>
    <row r="4027" spans="1:11" x14ac:dyDescent="0.3">
      <c r="A4027" t="s">
        <v>8221</v>
      </c>
      <c r="C4027" t="str">
        <f>VLOOKUP(KickStarterData!F4027,$A$1:$D$4115,1,FALSE)</f>
        <v>failed</v>
      </c>
      <c r="D4027">
        <v>4</v>
      </c>
      <c r="K4027" t="e">
        <f>VLOOKUP(KickStarterData!F4187,A$2:A$4115,1,FALSE)</f>
        <v>#N/A</v>
      </c>
    </row>
    <row r="4028" spans="1:11" x14ac:dyDescent="0.3">
      <c r="A4028" t="s">
        <v>8221</v>
      </c>
      <c r="C4028" t="str">
        <f>VLOOKUP(KickStarterData!F4028,$A$1:$D$4115,1,FALSE)</f>
        <v>failed</v>
      </c>
      <c r="D4028">
        <v>0</v>
      </c>
      <c r="K4028" t="e">
        <f>VLOOKUP(KickStarterData!F4188,A$2:A$4115,1,FALSE)</f>
        <v>#N/A</v>
      </c>
    </row>
    <row r="4029" spans="1:11" x14ac:dyDescent="0.3">
      <c r="A4029" t="s">
        <v>8221</v>
      </c>
      <c r="C4029" t="str">
        <f>VLOOKUP(KickStarterData!F4029,$A$1:$D$4115,1,FALSE)</f>
        <v>failed</v>
      </c>
      <c r="D4029">
        <v>7</v>
      </c>
      <c r="K4029" t="e">
        <f>VLOOKUP(KickStarterData!F4189,A$2:A$4115,1,FALSE)</f>
        <v>#N/A</v>
      </c>
    </row>
    <row r="4030" spans="1:11" x14ac:dyDescent="0.3">
      <c r="A4030" t="s">
        <v>8221</v>
      </c>
      <c r="C4030" t="str">
        <f>VLOOKUP(KickStarterData!F4030,$A$1:$D$4115,1,FALSE)</f>
        <v>failed</v>
      </c>
      <c r="D4030">
        <v>11</v>
      </c>
      <c r="K4030" t="e">
        <f>VLOOKUP(KickStarterData!F4190,A$2:A$4115,1,FALSE)</f>
        <v>#N/A</v>
      </c>
    </row>
    <row r="4031" spans="1:11" x14ac:dyDescent="0.3">
      <c r="A4031" t="s">
        <v>8221</v>
      </c>
      <c r="C4031" t="str">
        <f>VLOOKUP(KickStarterData!F4031,$A$1:$D$4115,1,FALSE)</f>
        <v>failed</v>
      </c>
      <c r="D4031">
        <v>0</v>
      </c>
      <c r="K4031" t="e">
        <f>VLOOKUP(KickStarterData!F4191,A$2:A$4115,1,FALSE)</f>
        <v>#N/A</v>
      </c>
    </row>
    <row r="4032" spans="1:11" x14ac:dyDescent="0.3">
      <c r="A4032" t="s">
        <v>8221</v>
      </c>
      <c r="C4032" t="str">
        <f>VLOOKUP(KickStarterData!F4032,$A$1:$D$4115,1,FALSE)</f>
        <v>failed</v>
      </c>
      <c r="D4032">
        <v>6</v>
      </c>
      <c r="K4032" t="e">
        <f>VLOOKUP(KickStarterData!F4192,A$2:A$4115,1,FALSE)</f>
        <v>#N/A</v>
      </c>
    </row>
    <row r="4033" spans="1:11" x14ac:dyDescent="0.3">
      <c r="A4033" t="s">
        <v>8221</v>
      </c>
      <c r="C4033" t="str">
        <f>VLOOKUP(KickStarterData!F4033,$A$1:$D$4115,1,FALSE)</f>
        <v>failed</v>
      </c>
      <c r="D4033">
        <v>0</v>
      </c>
      <c r="K4033" t="e">
        <f>VLOOKUP(KickStarterData!F4193,A$2:A$4115,1,FALSE)</f>
        <v>#N/A</v>
      </c>
    </row>
    <row r="4034" spans="1:11" x14ac:dyDescent="0.3">
      <c r="A4034" t="s">
        <v>8221</v>
      </c>
      <c r="C4034" t="str">
        <f>VLOOKUP(KickStarterData!F4034,$A$1:$D$4115,1,FALSE)</f>
        <v>failed</v>
      </c>
      <c r="D4034">
        <v>7</v>
      </c>
      <c r="K4034" t="e">
        <f>VLOOKUP(KickStarterData!F4194,A$2:A$4115,1,FALSE)</f>
        <v>#N/A</v>
      </c>
    </row>
    <row r="4035" spans="1:11" x14ac:dyDescent="0.3">
      <c r="A4035" t="s">
        <v>8221</v>
      </c>
      <c r="C4035" t="str">
        <f>VLOOKUP(KickStarterData!F4035,$A$1:$D$4115,1,FALSE)</f>
        <v>failed</v>
      </c>
      <c r="D4035">
        <v>94</v>
      </c>
      <c r="K4035" t="e">
        <f>VLOOKUP(KickStarterData!F4195,A$2:A$4115,1,FALSE)</f>
        <v>#N/A</v>
      </c>
    </row>
    <row r="4036" spans="1:11" x14ac:dyDescent="0.3">
      <c r="A4036" t="s">
        <v>8221</v>
      </c>
      <c r="C4036" t="str">
        <f>VLOOKUP(KickStarterData!F4036,$A$1:$D$4115,1,FALSE)</f>
        <v>failed</v>
      </c>
      <c r="D4036">
        <v>2</v>
      </c>
      <c r="K4036" t="e">
        <f>VLOOKUP(KickStarterData!F4196,A$2:A$4115,1,FALSE)</f>
        <v>#N/A</v>
      </c>
    </row>
    <row r="4037" spans="1:11" x14ac:dyDescent="0.3">
      <c r="A4037" t="s">
        <v>8221</v>
      </c>
      <c r="C4037" t="str">
        <f>VLOOKUP(KickStarterData!F4037,$A$1:$D$4115,1,FALSE)</f>
        <v>failed</v>
      </c>
      <c r="D4037">
        <v>25</v>
      </c>
      <c r="K4037" t="e">
        <f>VLOOKUP(KickStarterData!F4197,A$2:A$4115,1,FALSE)</f>
        <v>#N/A</v>
      </c>
    </row>
    <row r="4038" spans="1:11" x14ac:dyDescent="0.3">
      <c r="A4038" t="s">
        <v>8221</v>
      </c>
      <c r="C4038" t="str">
        <f>VLOOKUP(KickStarterData!F4038,$A$1:$D$4115,1,FALSE)</f>
        <v>failed</v>
      </c>
      <c r="D4038">
        <v>17</v>
      </c>
      <c r="K4038" t="e">
        <f>VLOOKUP(KickStarterData!F4198,A$2:A$4115,1,FALSE)</f>
        <v>#N/A</v>
      </c>
    </row>
    <row r="4039" spans="1:11" x14ac:dyDescent="0.3">
      <c r="A4039" t="s">
        <v>8221</v>
      </c>
      <c r="C4039" t="str">
        <f>VLOOKUP(KickStarterData!F4039,$A$1:$D$4115,1,FALSE)</f>
        <v>failed</v>
      </c>
      <c r="D4039">
        <v>2</v>
      </c>
      <c r="K4039" t="e">
        <f>VLOOKUP(KickStarterData!F4199,A$2:A$4115,1,FALSE)</f>
        <v>#N/A</v>
      </c>
    </row>
    <row r="4040" spans="1:11" x14ac:dyDescent="0.3">
      <c r="A4040" t="s">
        <v>8221</v>
      </c>
      <c r="C4040" t="str">
        <f>VLOOKUP(KickStarterData!F4040,$A$1:$D$4115,1,FALSE)</f>
        <v>failed</v>
      </c>
      <c r="D4040">
        <v>4</v>
      </c>
      <c r="K4040" t="e">
        <f>VLOOKUP(KickStarterData!F4200,A$2:A$4115,1,FALSE)</f>
        <v>#N/A</v>
      </c>
    </row>
    <row r="4041" spans="1:11" x14ac:dyDescent="0.3">
      <c r="A4041" t="s">
        <v>8221</v>
      </c>
      <c r="C4041" t="str">
        <f>VLOOKUP(KickStarterData!F4041,$A$1:$D$4115,1,FALSE)</f>
        <v>failed</v>
      </c>
      <c r="D4041">
        <v>5</v>
      </c>
      <c r="K4041" t="e">
        <f>VLOOKUP(KickStarterData!F4201,A$2:A$4115,1,FALSE)</f>
        <v>#N/A</v>
      </c>
    </row>
    <row r="4042" spans="1:11" x14ac:dyDescent="0.3">
      <c r="A4042" t="s">
        <v>8221</v>
      </c>
      <c r="C4042" t="str">
        <f>VLOOKUP(KickStarterData!F4042,$A$1:$D$4115,1,FALSE)</f>
        <v>failed</v>
      </c>
      <c r="D4042">
        <v>2</v>
      </c>
      <c r="K4042" t="e">
        <f>VLOOKUP(KickStarterData!F4202,A$2:A$4115,1,FALSE)</f>
        <v>#N/A</v>
      </c>
    </row>
    <row r="4043" spans="1:11" x14ac:dyDescent="0.3">
      <c r="A4043" t="s">
        <v>8221</v>
      </c>
      <c r="C4043" t="str">
        <f>VLOOKUP(KickStarterData!F4043,$A$1:$D$4115,1,FALSE)</f>
        <v>failed</v>
      </c>
      <c r="D4043">
        <v>2</v>
      </c>
      <c r="K4043" t="e">
        <f>VLOOKUP(KickStarterData!F4203,A$2:A$4115,1,FALSE)</f>
        <v>#N/A</v>
      </c>
    </row>
    <row r="4044" spans="1:11" x14ac:dyDescent="0.3">
      <c r="A4044" t="s">
        <v>8221</v>
      </c>
      <c r="C4044" t="str">
        <f>VLOOKUP(KickStarterData!F4044,$A$1:$D$4115,1,FALSE)</f>
        <v>failed</v>
      </c>
      <c r="D4044">
        <v>3</v>
      </c>
      <c r="K4044" t="e">
        <f>VLOOKUP(KickStarterData!F4204,A$2:A$4115,1,FALSE)</f>
        <v>#N/A</v>
      </c>
    </row>
    <row r="4045" spans="1:11" x14ac:dyDescent="0.3">
      <c r="A4045" t="s">
        <v>8221</v>
      </c>
      <c r="C4045" t="str">
        <f>VLOOKUP(KickStarterData!F4045,$A$1:$D$4115,1,FALSE)</f>
        <v>failed</v>
      </c>
      <c r="D4045">
        <v>0</v>
      </c>
      <c r="K4045" t="e">
        <f>VLOOKUP(KickStarterData!F4205,A$2:A$4115,1,FALSE)</f>
        <v>#N/A</v>
      </c>
    </row>
    <row r="4046" spans="1:11" x14ac:dyDescent="0.3">
      <c r="A4046" t="s">
        <v>8221</v>
      </c>
      <c r="C4046" t="str">
        <f>VLOOKUP(KickStarterData!F4046,$A$1:$D$4115,1,FALSE)</f>
        <v>failed</v>
      </c>
      <c r="D4046">
        <v>4</v>
      </c>
      <c r="K4046" t="e">
        <f>VLOOKUP(KickStarterData!F4206,A$2:A$4115,1,FALSE)</f>
        <v>#N/A</v>
      </c>
    </row>
    <row r="4047" spans="1:11" x14ac:dyDescent="0.3">
      <c r="A4047" t="s">
        <v>8221</v>
      </c>
      <c r="C4047" t="str">
        <f>VLOOKUP(KickStarterData!F4047,$A$1:$D$4115,1,FALSE)</f>
        <v>failed</v>
      </c>
      <c r="D4047">
        <v>1</v>
      </c>
      <c r="K4047" t="e">
        <f>VLOOKUP(KickStarterData!F4207,A$2:A$4115,1,FALSE)</f>
        <v>#N/A</v>
      </c>
    </row>
    <row r="4048" spans="1:11" x14ac:dyDescent="0.3">
      <c r="A4048" t="s">
        <v>8221</v>
      </c>
      <c r="C4048" t="str">
        <f>VLOOKUP(KickStarterData!F4048,$A$1:$D$4115,1,FALSE)</f>
        <v>failed</v>
      </c>
      <c r="D4048">
        <v>12</v>
      </c>
      <c r="K4048" t="e">
        <f>VLOOKUP(KickStarterData!F4208,A$2:A$4115,1,FALSE)</f>
        <v>#N/A</v>
      </c>
    </row>
    <row r="4049" spans="1:11" x14ac:dyDescent="0.3">
      <c r="A4049" t="s">
        <v>8221</v>
      </c>
      <c r="C4049" t="str">
        <f>VLOOKUP(KickStarterData!F4049,$A$1:$D$4115,1,FALSE)</f>
        <v>failed</v>
      </c>
      <c r="D4049">
        <v>4</v>
      </c>
      <c r="K4049" t="e">
        <f>VLOOKUP(KickStarterData!F4209,A$2:A$4115,1,FALSE)</f>
        <v>#N/A</v>
      </c>
    </row>
    <row r="4050" spans="1:11" x14ac:dyDescent="0.3">
      <c r="A4050" t="s">
        <v>8221</v>
      </c>
      <c r="C4050" t="str">
        <f>VLOOKUP(KickStarterData!F4050,$A$1:$D$4115,1,FALSE)</f>
        <v>failed</v>
      </c>
      <c r="D4050">
        <v>91</v>
      </c>
      <c r="K4050" t="e">
        <f>VLOOKUP(KickStarterData!F4210,A$2:A$4115,1,FALSE)</f>
        <v>#N/A</v>
      </c>
    </row>
    <row r="4051" spans="1:11" x14ac:dyDescent="0.3">
      <c r="A4051" t="s">
        <v>8221</v>
      </c>
      <c r="C4051" t="str">
        <f>VLOOKUP(KickStarterData!F4051,$A$1:$D$4115,1,FALSE)</f>
        <v>failed</v>
      </c>
      <c r="D4051">
        <v>1</v>
      </c>
      <c r="K4051" t="e">
        <f>VLOOKUP(KickStarterData!F4211,A$2:A$4115,1,FALSE)</f>
        <v>#N/A</v>
      </c>
    </row>
    <row r="4052" spans="1:11" x14ac:dyDescent="0.3">
      <c r="A4052" t="s">
        <v>8221</v>
      </c>
      <c r="C4052" t="str">
        <f>VLOOKUP(KickStarterData!F4052,$A$1:$D$4115,1,FALSE)</f>
        <v>failed</v>
      </c>
      <c r="D4052">
        <v>1</v>
      </c>
      <c r="K4052" t="e">
        <f>VLOOKUP(KickStarterData!F4212,A$2:A$4115,1,FALSE)</f>
        <v>#N/A</v>
      </c>
    </row>
    <row r="4053" spans="1:11" x14ac:dyDescent="0.3">
      <c r="A4053" t="s">
        <v>8221</v>
      </c>
      <c r="C4053" t="str">
        <f>VLOOKUP(KickStarterData!F4053,$A$1:$D$4115,1,FALSE)</f>
        <v>failed</v>
      </c>
      <c r="D4053">
        <v>0</v>
      </c>
      <c r="K4053" t="e">
        <f>VLOOKUP(KickStarterData!F4213,A$2:A$4115,1,FALSE)</f>
        <v>#N/A</v>
      </c>
    </row>
    <row r="4054" spans="1:11" x14ac:dyDescent="0.3">
      <c r="A4054" t="s">
        <v>8221</v>
      </c>
      <c r="C4054" t="str">
        <f>VLOOKUP(KickStarterData!F4054,$A$1:$D$4115,1,FALSE)</f>
        <v>failed</v>
      </c>
      <c r="D4054">
        <v>13</v>
      </c>
      <c r="K4054" t="e">
        <f>VLOOKUP(KickStarterData!F4214,A$2:A$4115,1,FALSE)</f>
        <v>#N/A</v>
      </c>
    </row>
    <row r="4055" spans="1:11" x14ac:dyDescent="0.3">
      <c r="A4055" t="s">
        <v>8221</v>
      </c>
      <c r="C4055" t="str">
        <f>VLOOKUP(KickStarterData!F4055,$A$1:$D$4115,1,FALSE)</f>
        <v>failed</v>
      </c>
      <c r="D4055">
        <v>2</v>
      </c>
      <c r="K4055" t="e">
        <f>VLOOKUP(KickStarterData!F4215,A$2:A$4115,1,FALSE)</f>
        <v>#N/A</v>
      </c>
    </row>
    <row r="4056" spans="1:11" x14ac:dyDescent="0.3">
      <c r="A4056" t="s">
        <v>8221</v>
      </c>
      <c r="C4056" t="str">
        <f>VLOOKUP(KickStarterData!F4056,$A$1:$D$4115,1,FALSE)</f>
        <v>failed</v>
      </c>
      <c r="D4056">
        <v>0</v>
      </c>
      <c r="K4056" t="e">
        <f>VLOOKUP(KickStarterData!F4216,A$2:A$4115,1,FALSE)</f>
        <v>#N/A</v>
      </c>
    </row>
    <row r="4057" spans="1:11" x14ac:dyDescent="0.3">
      <c r="A4057" t="s">
        <v>8221</v>
      </c>
      <c r="C4057" t="str">
        <f>VLOOKUP(KickStarterData!F4057,$A$1:$D$4115,1,FALSE)</f>
        <v>failed</v>
      </c>
      <c r="D4057">
        <v>21</v>
      </c>
      <c r="K4057" t="e">
        <f>VLOOKUP(KickStarterData!F4217,A$2:A$4115,1,FALSE)</f>
        <v>#N/A</v>
      </c>
    </row>
    <row r="4058" spans="1:11" x14ac:dyDescent="0.3">
      <c r="A4058" t="s">
        <v>8221</v>
      </c>
      <c r="C4058" t="str">
        <f>VLOOKUP(KickStarterData!F4058,$A$1:$D$4115,1,FALSE)</f>
        <v>failed</v>
      </c>
      <c r="D4058">
        <v>9</v>
      </c>
      <c r="K4058" t="e">
        <f>VLOOKUP(KickStarterData!F4218,A$2:A$4115,1,FALSE)</f>
        <v>#N/A</v>
      </c>
    </row>
    <row r="4059" spans="1:11" x14ac:dyDescent="0.3">
      <c r="A4059" t="s">
        <v>8221</v>
      </c>
      <c r="C4059" t="str">
        <f>VLOOKUP(KickStarterData!F4059,$A$1:$D$4115,1,FALSE)</f>
        <v>failed</v>
      </c>
      <c r="D4059">
        <v>6</v>
      </c>
      <c r="K4059" t="e">
        <f>VLOOKUP(KickStarterData!F4219,A$2:A$4115,1,FALSE)</f>
        <v>#N/A</v>
      </c>
    </row>
    <row r="4060" spans="1:11" x14ac:dyDescent="0.3">
      <c r="A4060" t="s">
        <v>8221</v>
      </c>
      <c r="C4060" t="str">
        <f>VLOOKUP(KickStarterData!F4060,$A$1:$D$4115,1,FALSE)</f>
        <v>failed</v>
      </c>
      <c r="D4060">
        <v>4</v>
      </c>
      <c r="K4060" t="e">
        <f>VLOOKUP(KickStarterData!F4220,A$2:A$4115,1,FALSE)</f>
        <v>#N/A</v>
      </c>
    </row>
    <row r="4061" spans="1:11" x14ac:dyDescent="0.3">
      <c r="A4061" t="s">
        <v>8221</v>
      </c>
      <c r="C4061" t="str">
        <f>VLOOKUP(KickStarterData!F4061,$A$1:$D$4115,1,FALSE)</f>
        <v>failed</v>
      </c>
      <c r="D4061">
        <v>7</v>
      </c>
      <c r="K4061" t="e">
        <f>VLOOKUP(KickStarterData!F4221,A$2:A$4115,1,FALSE)</f>
        <v>#N/A</v>
      </c>
    </row>
    <row r="4062" spans="1:11" x14ac:dyDescent="0.3">
      <c r="A4062" t="s">
        <v>8221</v>
      </c>
      <c r="C4062" t="str">
        <f>VLOOKUP(KickStarterData!F4062,$A$1:$D$4115,1,FALSE)</f>
        <v>failed</v>
      </c>
      <c r="D4062">
        <v>5</v>
      </c>
      <c r="K4062" t="e">
        <f>VLOOKUP(KickStarterData!F4222,A$2:A$4115,1,FALSE)</f>
        <v>#N/A</v>
      </c>
    </row>
    <row r="4063" spans="1:11" x14ac:dyDescent="0.3">
      <c r="A4063" t="s">
        <v>8221</v>
      </c>
      <c r="C4063" t="str">
        <f>VLOOKUP(KickStarterData!F4063,$A$1:$D$4115,1,FALSE)</f>
        <v>failed</v>
      </c>
      <c r="D4063">
        <v>0</v>
      </c>
      <c r="K4063" t="e">
        <f>VLOOKUP(KickStarterData!F4223,A$2:A$4115,1,FALSE)</f>
        <v>#N/A</v>
      </c>
    </row>
    <row r="4064" spans="1:11" x14ac:dyDescent="0.3">
      <c r="A4064" t="s">
        <v>8221</v>
      </c>
      <c r="C4064" t="str">
        <f>VLOOKUP(KickStarterData!F4064,$A$1:$D$4115,1,FALSE)</f>
        <v>failed</v>
      </c>
      <c r="D4064">
        <v>3</v>
      </c>
      <c r="K4064" t="e">
        <f>VLOOKUP(KickStarterData!F4224,A$2:A$4115,1,FALSE)</f>
        <v>#N/A</v>
      </c>
    </row>
    <row r="4065" spans="1:11" x14ac:dyDescent="0.3">
      <c r="A4065" t="s">
        <v>8221</v>
      </c>
      <c r="C4065" t="str">
        <f>VLOOKUP(KickStarterData!F4065,$A$1:$D$4115,1,FALSE)</f>
        <v>failed</v>
      </c>
      <c r="D4065">
        <v>9</v>
      </c>
      <c r="K4065" t="e">
        <f>VLOOKUP(KickStarterData!F4225,A$2:A$4115,1,FALSE)</f>
        <v>#N/A</v>
      </c>
    </row>
    <row r="4066" spans="1:11" x14ac:dyDescent="0.3">
      <c r="A4066" t="s">
        <v>8221</v>
      </c>
      <c r="C4066" t="str">
        <f>VLOOKUP(KickStarterData!F4066,$A$1:$D$4115,1,FALSE)</f>
        <v>failed</v>
      </c>
      <c r="D4066">
        <v>6</v>
      </c>
      <c r="K4066" t="e">
        <f>VLOOKUP(KickStarterData!F4226,A$2:A$4115,1,FALSE)</f>
        <v>#N/A</v>
      </c>
    </row>
    <row r="4067" spans="1:11" x14ac:dyDescent="0.3">
      <c r="A4067" t="s">
        <v>8221</v>
      </c>
      <c r="C4067" t="str">
        <f>VLOOKUP(KickStarterData!F4067,$A$1:$D$4115,1,FALSE)</f>
        <v>failed</v>
      </c>
      <c r="D4067">
        <v>4</v>
      </c>
      <c r="K4067" t="e">
        <f>VLOOKUP(KickStarterData!F4227,A$2:A$4115,1,FALSE)</f>
        <v>#N/A</v>
      </c>
    </row>
    <row r="4068" spans="1:11" x14ac:dyDescent="0.3">
      <c r="A4068" t="s">
        <v>8221</v>
      </c>
      <c r="C4068" t="str">
        <f>VLOOKUP(KickStarterData!F4068,$A$1:$D$4115,1,FALSE)</f>
        <v>failed</v>
      </c>
      <c r="D4068">
        <v>1</v>
      </c>
      <c r="K4068" t="e">
        <f>VLOOKUP(KickStarterData!F4228,A$2:A$4115,1,FALSE)</f>
        <v>#N/A</v>
      </c>
    </row>
    <row r="4069" spans="1:11" x14ac:dyDescent="0.3">
      <c r="A4069" t="s">
        <v>8221</v>
      </c>
      <c r="C4069" t="str">
        <f>VLOOKUP(KickStarterData!F4069,$A$1:$D$4115,1,FALSE)</f>
        <v>failed</v>
      </c>
      <c r="D4069">
        <v>17</v>
      </c>
      <c r="K4069" t="e">
        <f>VLOOKUP(KickStarterData!F4229,A$2:A$4115,1,FALSE)</f>
        <v>#N/A</v>
      </c>
    </row>
    <row r="4070" spans="1:11" x14ac:dyDescent="0.3">
      <c r="A4070" t="s">
        <v>8221</v>
      </c>
      <c r="C4070" t="str">
        <f>VLOOKUP(KickStarterData!F4070,$A$1:$D$4115,1,FALSE)</f>
        <v>failed</v>
      </c>
      <c r="D4070">
        <v>1</v>
      </c>
      <c r="K4070" t="e">
        <f>VLOOKUP(KickStarterData!F4230,A$2:A$4115,1,FALSE)</f>
        <v>#N/A</v>
      </c>
    </row>
    <row r="4071" spans="1:11" x14ac:dyDescent="0.3">
      <c r="A4071" t="s">
        <v>8221</v>
      </c>
      <c r="C4071" t="str">
        <f>VLOOKUP(KickStarterData!F4071,$A$1:$D$4115,1,FALSE)</f>
        <v>failed</v>
      </c>
      <c r="D4071">
        <v>13</v>
      </c>
      <c r="K4071" t="e">
        <f>VLOOKUP(KickStarterData!F4231,A$2:A$4115,1,FALSE)</f>
        <v>#N/A</v>
      </c>
    </row>
    <row r="4072" spans="1:11" x14ac:dyDescent="0.3">
      <c r="A4072" t="s">
        <v>8221</v>
      </c>
      <c r="C4072" t="str">
        <f>VLOOKUP(KickStarterData!F4072,$A$1:$D$4115,1,FALSE)</f>
        <v>failed</v>
      </c>
      <c r="D4072">
        <v>6</v>
      </c>
      <c r="K4072" t="e">
        <f>VLOOKUP(KickStarterData!F4232,A$2:A$4115,1,FALSE)</f>
        <v>#N/A</v>
      </c>
    </row>
    <row r="4073" spans="1:11" x14ac:dyDescent="0.3">
      <c r="A4073" t="s">
        <v>8221</v>
      </c>
      <c r="C4073" t="str">
        <f>VLOOKUP(KickStarterData!F4073,$A$1:$D$4115,1,FALSE)</f>
        <v>failed</v>
      </c>
      <c r="D4073">
        <v>0</v>
      </c>
      <c r="K4073" t="e">
        <f>VLOOKUP(KickStarterData!F4233,A$2:A$4115,1,FALSE)</f>
        <v>#N/A</v>
      </c>
    </row>
    <row r="4074" spans="1:11" x14ac:dyDescent="0.3">
      <c r="A4074" t="s">
        <v>8221</v>
      </c>
      <c r="C4074" t="str">
        <f>VLOOKUP(KickStarterData!F4074,$A$1:$D$4115,1,FALSE)</f>
        <v>failed</v>
      </c>
      <c r="D4074">
        <v>2</v>
      </c>
      <c r="K4074" t="e">
        <f>VLOOKUP(KickStarterData!F4234,A$2:A$4115,1,FALSE)</f>
        <v>#N/A</v>
      </c>
    </row>
    <row r="4075" spans="1:11" x14ac:dyDescent="0.3">
      <c r="A4075" t="s">
        <v>8221</v>
      </c>
      <c r="C4075" t="str">
        <f>VLOOKUP(KickStarterData!F4075,$A$1:$D$4115,1,FALSE)</f>
        <v>failed</v>
      </c>
      <c r="D4075">
        <v>2</v>
      </c>
      <c r="K4075" t="e">
        <f>VLOOKUP(KickStarterData!F4235,A$2:A$4115,1,FALSE)</f>
        <v>#N/A</v>
      </c>
    </row>
    <row r="4076" spans="1:11" x14ac:dyDescent="0.3">
      <c r="A4076" t="s">
        <v>8221</v>
      </c>
      <c r="C4076" t="str">
        <f>VLOOKUP(KickStarterData!F4076,$A$1:$D$4115,1,FALSE)</f>
        <v>failed</v>
      </c>
      <c r="D4076">
        <v>21</v>
      </c>
      <c r="K4076" t="e">
        <f>VLOOKUP(KickStarterData!F4236,A$2:A$4115,1,FALSE)</f>
        <v>#N/A</v>
      </c>
    </row>
    <row r="4077" spans="1:11" x14ac:dyDescent="0.3">
      <c r="A4077" t="s">
        <v>8221</v>
      </c>
      <c r="C4077" t="str">
        <f>VLOOKUP(KickStarterData!F4077,$A$1:$D$4115,1,FALSE)</f>
        <v>failed</v>
      </c>
      <c r="D4077">
        <v>13</v>
      </c>
      <c r="K4077" t="e">
        <f>VLOOKUP(KickStarterData!F4237,A$2:A$4115,1,FALSE)</f>
        <v>#N/A</v>
      </c>
    </row>
    <row r="4078" spans="1:11" x14ac:dyDescent="0.3">
      <c r="A4078" t="s">
        <v>8221</v>
      </c>
      <c r="C4078" t="str">
        <f>VLOOKUP(KickStarterData!F4078,$A$1:$D$4115,1,FALSE)</f>
        <v>failed</v>
      </c>
      <c r="D4078">
        <v>0</v>
      </c>
      <c r="K4078" t="e">
        <f>VLOOKUP(KickStarterData!F4238,A$2:A$4115,1,FALSE)</f>
        <v>#N/A</v>
      </c>
    </row>
    <row r="4079" spans="1:11" x14ac:dyDescent="0.3">
      <c r="A4079" t="s">
        <v>8221</v>
      </c>
      <c r="C4079" t="str">
        <f>VLOOKUP(KickStarterData!F4079,$A$1:$D$4115,1,FALSE)</f>
        <v>failed</v>
      </c>
      <c r="D4079">
        <v>6</v>
      </c>
      <c r="K4079" t="e">
        <f>VLOOKUP(KickStarterData!F4239,A$2:A$4115,1,FALSE)</f>
        <v>#N/A</v>
      </c>
    </row>
    <row r="4080" spans="1:11" x14ac:dyDescent="0.3">
      <c r="A4080" t="s">
        <v>8221</v>
      </c>
      <c r="C4080" t="str">
        <f>VLOOKUP(KickStarterData!F4080,$A$1:$D$4115,1,FALSE)</f>
        <v>failed</v>
      </c>
      <c r="D4080">
        <v>0</v>
      </c>
      <c r="K4080" t="e">
        <f>VLOOKUP(KickStarterData!F4240,A$2:A$4115,1,FALSE)</f>
        <v>#N/A</v>
      </c>
    </row>
    <row r="4081" spans="1:11" x14ac:dyDescent="0.3">
      <c r="A4081" t="s">
        <v>8221</v>
      </c>
      <c r="C4081" t="str">
        <f>VLOOKUP(KickStarterData!F4081,$A$1:$D$4115,1,FALSE)</f>
        <v>failed</v>
      </c>
      <c r="D4081">
        <v>1</v>
      </c>
      <c r="K4081" t="e">
        <f>VLOOKUP(KickStarterData!F4241,A$2:A$4115,1,FALSE)</f>
        <v>#N/A</v>
      </c>
    </row>
    <row r="4082" spans="1:11" x14ac:dyDescent="0.3">
      <c r="A4082" t="s">
        <v>8221</v>
      </c>
      <c r="C4082" t="str">
        <f>VLOOKUP(KickStarterData!F4082,$A$1:$D$4115,1,FALSE)</f>
        <v>failed</v>
      </c>
      <c r="D4082">
        <v>0</v>
      </c>
      <c r="K4082" t="e">
        <f>VLOOKUP(KickStarterData!F4242,A$2:A$4115,1,FALSE)</f>
        <v>#N/A</v>
      </c>
    </row>
    <row r="4083" spans="1:11" x14ac:dyDescent="0.3">
      <c r="A4083" t="s">
        <v>8221</v>
      </c>
      <c r="C4083" t="str">
        <f>VLOOKUP(KickStarterData!F4083,$A$1:$D$4115,1,FALSE)</f>
        <v>failed</v>
      </c>
      <c r="D4083">
        <v>12</v>
      </c>
      <c r="K4083" t="e">
        <f>VLOOKUP(KickStarterData!F4243,A$2:A$4115,1,FALSE)</f>
        <v>#N/A</v>
      </c>
    </row>
    <row r="4084" spans="1:11" x14ac:dyDescent="0.3">
      <c r="A4084" t="s">
        <v>8221</v>
      </c>
      <c r="C4084" t="str">
        <f>VLOOKUP(KickStarterData!F4084,$A$1:$D$4115,1,FALSE)</f>
        <v>failed</v>
      </c>
      <c r="D4084">
        <v>2</v>
      </c>
      <c r="K4084" t="e">
        <f>VLOOKUP(KickStarterData!F4244,A$2:A$4115,1,FALSE)</f>
        <v>#N/A</v>
      </c>
    </row>
    <row r="4085" spans="1:11" x14ac:dyDescent="0.3">
      <c r="A4085" t="s">
        <v>8221</v>
      </c>
      <c r="C4085" t="str">
        <f>VLOOKUP(KickStarterData!F4085,$A$1:$D$4115,1,FALSE)</f>
        <v>failed</v>
      </c>
      <c r="D4085">
        <v>6</v>
      </c>
      <c r="K4085" t="e">
        <f>VLOOKUP(KickStarterData!F4245,A$2:A$4115,1,FALSE)</f>
        <v>#N/A</v>
      </c>
    </row>
    <row r="4086" spans="1:11" x14ac:dyDescent="0.3">
      <c r="A4086" t="s">
        <v>8221</v>
      </c>
      <c r="C4086" t="str">
        <f>VLOOKUP(KickStarterData!F4086,$A$1:$D$4115,1,FALSE)</f>
        <v>failed</v>
      </c>
      <c r="D4086">
        <v>1</v>
      </c>
      <c r="K4086" t="e">
        <f>VLOOKUP(KickStarterData!F4246,A$2:A$4115,1,FALSE)</f>
        <v>#N/A</v>
      </c>
    </row>
    <row r="4087" spans="1:11" x14ac:dyDescent="0.3">
      <c r="A4087" t="s">
        <v>8221</v>
      </c>
      <c r="C4087" t="str">
        <f>VLOOKUP(KickStarterData!F4087,$A$1:$D$4115,1,FALSE)</f>
        <v>failed</v>
      </c>
      <c r="D4087">
        <v>1</v>
      </c>
      <c r="K4087" t="e">
        <f>VLOOKUP(KickStarterData!F4247,A$2:A$4115,1,FALSE)</f>
        <v>#N/A</v>
      </c>
    </row>
    <row r="4088" spans="1:11" x14ac:dyDescent="0.3">
      <c r="A4088" t="s">
        <v>8221</v>
      </c>
      <c r="C4088" t="str">
        <f>VLOOKUP(KickStarterData!F4088,$A$1:$D$4115,1,FALSE)</f>
        <v>failed</v>
      </c>
      <c r="D4088">
        <v>5</v>
      </c>
      <c r="K4088" t="e">
        <f>VLOOKUP(KickStarterData!F4248,A$2:A$4115,1,FALSE)</f>
        <v>#N/A</v>
      </c>
    </row>
    <row r="4089" spans="1:11" x14ac:dyDescent="0.3">
      <c r="A4089" t="s">
        <v>8221</v>
      </c>
      <c r="C4089" t="str">
        <f>VLOOKUP(KickStarterData!F4089,$A$1:$D$4115,1,FALSE)</f>
        <v>failed</v>
      </c>
      <c r="D4089">
        <v>0</v>
      </c>
      <c r="K4089" t="e">
        <f>VLOOKUP(KickStarterData!F4249,A$2:A$4115,1,FALSE)</f>
        <v>#N/A</v>
      </c>
    </row>
    <row r="4090" spans="1:11" x14ac:dyDescent="0.3">
      <c r="A4090" t="s">
        <v>8221</v>
      </c>
      <c r="C4090" t="str">
        <f>VLOOKUP(KickStarterData!F4090,$A$1:$D$4115,1,FALSE)</f>
        <v>failed</v>
      </c>
      <c r="D4090">
        <v>3</v>
      </c>
      <c r="K4090" t="e">
        <f>VLOOKUP(KickStarterData!F4250,A$2:A$4115,1,FALSE)</f>
        <v>#N/A</v>
      </c>
    </row>
    <row r="4091" spans="1:11" x14ac:dyDescent="0.3">
      <c r="A4091" t="s">
        <v>8221</v>
      </c>
      <c r="C4091" t="str">
        <f>VLOOKUP(KickStarterData!F4091,$A$1:$D$4115,1,FALSE)</f>
        <v>failed</v>
      </c>
      <c r="D4091">
        <v>8</v>
      </c>
      <c r="K4091" t="e">
        <f>VLOOKUP(KickStarterData!F4251,A$2:A$4115,1,FALSE)</f>
        <v>#N/A</v>
      </c>
    </row>
    <row r="4092" spans="1:11" x14ac:dyDescent="0.3">
      <c r="A4092" t="s">
        <v>8221</v>
      </c>
      <c r="C4092" t="str">
        <f>VLOOKUP(KickStarterData!F4092,$A$1:$D$4115,1,FALSE)</f>
        <v>failed</v>
      </c>
      <c r="D4092">
        <v>3</v>
      </c>
      <c r="K4092" t="e">
        <f>VLOOKUP(KickStarterData!F4252,A$2:A$4115,1,FALSE)</f>
        <v>#N/A</v>
      </c>
    </row>
    <row r="4093" spans="1:11" x14ac:dyDescent="0.3">
      <c r="A4093" t="s">
        <v>8221</v>
      </c>
      <c r="C4093" t="str">
        <f>VLOOKUP(KickStarterData!F4093,$A$1:$D$4115,1,FALSE)</f>
        <v>failed</v>
      </c>
      <c r="D4093">
        <v>8</v>
      </c>
      <c r="K4093" t="e">
        <f>VLOOKUP(KickStarterData!F4253,A$2:A$4115,1,FALSE)</f>
        <v>#N/A</v>
      </c>
    </row>
    <row r="4094" spans="1:11" x14ac:dyDescent="0.3">
      <c r="A4094" t="s">
        <v>8221</v>
      </c>
      <c r="C4094" t="str">
        <f>VLOOKUP(KickStarterData!F4094,$A$1:$D$4115,1,FALSE)</f>
        <v>failed</v>
      </c>
      <c r="D4094">
        <v>1</v>
      </c>
      <c r="K4094" t="e">
        <f>VLOOKUP(KickStarterData!F4254,A$2:A$4115,1,FALSE)</f>
        <v>#N/A</v>
      </c>
    </row>
    <row r="4095" spans="1:11" x14ac:dyDescent="0.3">
      <c r="A4095" t="s">
        <v>8221</v>
      </c>
      <c r="C4095" t="str">
        <f>VLOOKUP(KickStarterData!F4095,$A$1:$D$4115,1,FALSE)</f>
        <v>failed</v>
      </c>
      <c r="D4095">
        <v>4</v>
      </c>
      <c r="K4095" t="e">
        <f>VLOOKUP(KickStarterData!F4255,A$2:A$4115,1,FALSE)</f>
        <v>#N/A</v>
      </c>
    </row>
    <row r="4096" spans="1:11" x14ac:dyDescent="0.3">
      <c r="A4096" t="s">
        <v>8221</v>
      </c>
      <c r="C4096" t="str">
        <f>VLOOKUP(KickStarterData!F4096,$A$1:$D$4115,1,FALSE)</f>
        <v>failed</v>
      </c>
      <c r="D4096">
        <v>8</v>
      </c>
      <c r="K4096" t="e">
        <f>VLOOKUP(KickStarterData!F4256,A$2:A$4115,1,FALSE)</f>
        <v>#N/A</v>
      </c>
    </row>
    <row r="4097" spans="1:11" x14ac:dyDescent="0.3">
      <c r="A4097" t="s">
        <v>8221</v>
      </c>
      <c r="C4097" t="str">
        <f>VLOOKUP(KickStarterData!F4097,$A$1:$D$4115,1,FALSE)</f>
        <v>failed</v>
      </c>
      <c r="D4097">
        <v>1</v>
      </c>
      <c r="K4097" t="e">
        <f>VLOOKUP(KickStarterData!F4257,A$2:A$4115,1,FALSE)</f>
        <v>#N/A</v>
      </c>
    </row>
    <row r="4098" spans="1:11" x14ac:dyDescent="0.3">
      <c r="A4098" t="s">
        <v>8221</v>
      </c>
      <c r="C4098" t="str">
        <f>VLOOKUP(KickStarterData!F4098,$A$1:$D$4115,1,FALSE)</f>
        <v>failed</v>
      </c>
      <c r="D4098">
        <v>5</v>
      </c>
      <c r="K4098" t="e">
        <f>VLOOKUP(KickStarterData!F4258,A$2:A$4115,1,FALSE)</f>
        <v>#N/A</v>
      </c>
    </row>
    <row r="4099" spans="1:11" x14ac:dyDescent="0.3">
      <c r="A4099" t="s">
        <v>8221</v>
      </c>
      <c r="C4099" t="str">
        <f>VLOOKUP(KickStarterData!F4099,$A$1:$D$4115,1,FALSE)</f>
        <v>failed</v>
      </c>
      <c r="D4099">
        <v>0</v>
      </c>
      <c r="K4099" t="e">
        <f>VLOOKUP(KickStarterData!F4259,A$2:A$4115,1,FALSE)</f>
        <v>#N/A</v>
      </c>
    </row>
    <row r="4100" spans="1:11" x14ac:dyDescent="0.3">
      <c r="A4100" t="s">
        <v>8221</v>
      </c>
      <c r="C4100" t="str">
        <f>VLOOKUP(KickStarterData!F4100,$A$1:$D$4115,1,FALSE)</f>
        <v>failed</v>
      </c>
      <c r="D4100">
        <v>0</v>
      </c>
      <c r="K4100" t="e">
        <f>VLOOKUP(KickStarterData!F4260,A$2:A$4115,1,FALSE)</f>
        <v>#N/A</v>
      </c>
    </row>
    <row r="4101" spans="1:11" x14ac:dyDescent="0.3">
      <c r="A4101" t="s">
        <v>8221</v>
      </c>
      <c r="C4101" t="str">
        <f>VLOOKUP(KickStarterData!F4101,$A$1:$D$4115,1,FALSE)</f>
        <v>failed</v>
      </c>
      <c r="D4101">
        <v>1</v>
      </c>
      <c r="K4101" t="e">
        <f>VLOOKUP(KickStarterData!F4261,A$2:A$4115,1,FALSE)</f>
        <v>#N/A</v>
      </c>
    </row>
    <row r="4102" spans="1:11" x14ac:dyDescent="0.3">
      <c r="A4102" t="s">
        <v>8221</v>
      </c>
      <c r="C4102" t="str">
        <f>VLOOKUP(KickStarterData!F4102,$A$1:$D$4115,1,FALSE)</f>
        <v>failed</v>
      </c>
      <c r="D4102">
        <v>0</v>
      </c>
      <c r="K4102" t="e">
        <f>VLOOKUP(KickStarterData!F4262,A$2:A$4115,1,FALSE)</f>
        <v>#N/A</v>
      </c>
    </row>
    <row r="4103" spans="1:11" x14ac:dyDescent="0.3">
      <c r="A4103" t="s">
        <v>8221</v>
      </c>
      <c r="C4103" t="str">
        <f>VLOOKUP(KickStarterData!F4103,$A$1:$D$4115,1,FALSE)</f>
        <v>failed</v>
      </c>
      <c r="D4103">
        <v>0</v>
      </c>
      <c r="K4103" t="e">
        <f>VLOOKUP(KickStarterData!F4263,A$2:A$4115,1,FALSE)</f>
        <v>#N/A</v>
      </c>
    </row>
    <row r="4104" spans="1:11" x14ac:dyDescent="0.3">
      <c r="A4104" t="s">
        <v>8221</v>
      </c>
      <c r="C4104" t="str">
        <f>VLOOKUP(KickStarterData!F4104,$A$1:$D$4115,1,FALSE)</f>
        <v>failed</v>
      </c>
      <c r="D4104">
        <v>6</v>
      </c>
      <c r="K4104" t="e">
        <f>VLOOKUP(KickStarterData!F4264,A$2:A$4115,1,FALSE)</f>
        <v>#N/A</v>
      </c>
    </row>
    <row r="4105" spans="1:11" x14ac:dyDescent="0.3">
      <c r="A4105" t="s">
        <v>8221</v>
      </c>
      <c r="C4105" t="str">
        <f>VLOOKUP(KickStarterData!F4105,$A$1:$D$4115,1,FALSE)</f>
        <v>failed</v>
      </c>
      <c r="D4105">
        <v>6</v>
      </c>
      <c r="K4105" t="e">
        <f>VLOOKUP(KickStarterData!F4265,A$2:A$4115,1,FALSE)</f>
        <v>#N/A</v>
      </c>
    </row>
    <row r="4106" spans="1:11" x14ac:dyDescent="0.3">
      <c r="A4106" t="s">
        <v>8221</v>
      </c>
      <c r="C4106" t="str">
        <f>VLOOKUP(KickStarterData!F4106,$A$1:$D$4115,1,FALSE)</f>
        <v>failed</v>
      </c>
      <c r="D4106">
        <v>14</v>
      </c>
      <c r="K4106" t="e">
        <f>VLOOKUP(KickStarterData!F4266,A$2:A$4115,1,FALSE)</f>
        <v>#N/A</v>
      </c>
    </row>
    <row r="4107" spans="1:11" x14ac:dyDescent="0.3">
      <c r="A4107" t="s">
        <v>8221</v>
      </c>
      <c r="C4107" t="str">
        <f>VLOOKUP(KickStarterData!F4107,$A$1:$D$4115,1,FALSE)</f>
        <v>failed</v>
      </c>
      <c r="D4107">
        <v>6</v>
      </c>
      <c r="K4107" t="e">
        <f>VLOOKUP(KickStarterData!F4267,A$2:A$4115,1,FALSE)</f>
        <v>#N/A</v>
      </c>
    </row>
    <row r="4108" spans="1:11" x14ac:dyDescent="0.3">
      <c r="A4108" t="s">
        <v>8221</v>
      </c>
      <c r="C4108" t="str">
        <f>VLOOKUP(KickStarterData!F4108,$A$1:$D$4115,1,FALSE)</f>
        <v>failed</v>
      </c>
      <c r="D4108">
        <v>33</v>
      </c>
      <c r="K4108" t="e">
        <f>VLOOKUP(KickStarterData!F4268,A$2:A$4115,1,FALSE)</f>
        <v>#N/A</v>
      </c>
    </row>
    <row r="4109" spans="1:11" x14ac:dyDescent="0.3">
      <c r="A4109" t="s">
        <v>8221</v>
      </c>
      <c r="C4109" t="str">
        <f>VLOOKUP(KickStarterData!F4109,$A$1:$D$4115,1,FALSE)</f>
        <v>failed</v>
      </c>
      <c r="D4109">
        <v>4</v>
      </c>
      <c r="K4109" t="e">
        <f>VLOOKUP(KickStarterData!F4269,A$2:A$4115,1,FALSE)</f>
        <v>#N/A</v>
      </c>
    </row>
    <row r="4110" spans="1:11" x14ac:dyDescent="0.3">
      <c r="A4110" t="s">
        <v>8221</v>
      </c>
      <c r="C4110" t="str">
        <f>VLOOKUP(KickStarterData!F4110,$A$1:$D$4115,1,FALSE)</f>
        <v>failed</v>
      </c>
      <c r="D4110">
        <v>1</v>
      </c>
      <c r="K4110" t="e">
        <f>VLOOKUP(KickStarterData!F4270,A$2:A$4115,1,FALSE)</f>
        <v>#N/A</v>
      </c>
    </row>
    <row r="4111" spans="1:11" x14ac:dyDescent="0.3">
      <c r="A4111" t="s">
        <v>8221</v>
      </c>
      <c r="C4111" t="str">
        <f>VLOOKUP(KickStarterData!F4111,$A$1:$D$4115,1,FALSE)</f>
        <v>failed</v>
      </c>
      <c r="D4111">
        <v>0</v>
      </c>
      <c r="K4111" t="e">
        <f>VLOOKUP(KickStarterData!F4271,A$2:A$4115,1,FALSE)</f>
        <v>#N/A</v>
      </c>
    </row>
    <row r="4112" spans="1:11" x14ac:dyDescent="0.3">
      <c r="A4112" t="s">
        <v>8221</v>
      </c>
      <c r="C4112" t="str">
        <f>VLOOKUP(KickStarterData!F4112,$A$1:$D$4115,1,FALSE)</f>
        <v>failed</v>
      </c>
      <c r="D4112">
        <v>6</v>
      </c>
      <c r="K4112" t="e">
        <f>VLOOKUP(KickStarterData!F4272,A$2:A$4115,1,FALSE)</f>
        <v>#N/A</v>
      </c>
    </row>
    <row r="4113" spans="1:11" x14ac:dyDescent="0.3">
      <c r="A4113" t="s">
        <v>8221</v>
      </c>
      <c r="C4113" t="str">
        <f>VLOOKUP(KickStarterData!F4113,$A$1:$D$4115,1,FALSE)</f>
        <v>failed</v>
      </c>
      <c r="D4113">
        <v>6</v>
      </c>
      <c r="K4113" t="e">
        <f>VLOOKUP(KickStarterData!F4273,A$2:A$4115,1,FALSE)</f>
        <v>#N/A</v>
      </c>
    </row>
    <row r="4114" spans="1:11" x14ac:dyDescent="0.3">
      <c r="A4114" t="s">
        <v>8221</v>
      </c>
      <c r="C4114" t="str">
        <f>VLOOKUP(KickStarterData!F4114,$A$1:$D$4115,1,FALSE)</f>
        <v>failed</v>
      </c>
      <c r="D4114">
        <v>1</v>
      </c>
      <c r="K4114" t="e">
        <f>VLOOKUP(KickStarterData!F4274,A$2:A$4115,1,FALSE)</f>
        <v>#N/A</v>
      </c>
    </row>
    <row r="4115" spans="1:11" x14ac:dyDescent="0.3">
      <c r="A4115" t="s">
        <v>8221</v>
      </c>
      <c r="C4115" t="str">
        <f>VLOOKUP(KickStarterData!F4115,$A$1:$D$4115,1,FALSE)</f>
        <v>failed</v>
      </c>
      <c r="D4115">
        <v>3</v>
      </c>
      <c r="K4115" t="e">
        <f>VLOOKUP(KickStarterData!F4275,A$2:A$4115,1,FALSE)</f>
        <v>#N/A</v>
      </c>
    </row>
    <row r="4117" spans="1:11" x14ac:dyDescent="0.3">
      <c r="A4117">
        <f>COUNTIF(A1:$L$4115, "successful")</f>
        <v>6435</v>
      </c>
    </row>
  </sheetData>
  <autoFilter ref="J1:J4117" xr:uid="{B2C34D5A-5617-437D-97A3-8A11F300B016}"/>
  <conditionalFormatting sqref="A2:A4115">
    <cfRule type="containsText" dxfId="7" priority="9" operator="containsText" text="live">
      <formula>NOT(ISERROR(SEARCH("live",A2)))</formula>
    </cfRule>
    <cfRule type="containsText" dxfId="6" priority="10" operator="containsText" text="canceled">
      <formula>NOT(ISERROR(SEARCH("canceled",A2)))</formula>
    </cfRule>
    <cfRule type="containsText" dxfId="5" priority="12" operator="containsText" text="successful">
      <formula>NOT(ISERROR(SEARCH("successful",A2)))</formula>
    </cfRule>
  </conditionalFormatting>
  <conditionalFormatting sqref="A2:A4115">
    <cfRule type="containsText" dxfId="4" priority="11" operator="containsText" text="failed">
      <formula>NOT(ISERROR(SEARCH("failed",A2)))</formula>
    </cfRule>
  </conditionalFormatting>
  <conditionalFormatting sqref="K2:K3955">
    <cfRule type="containsText" dxfId="3" priority="1" operator="containsText" text="live">
      <formula>NOT(ISERROR(SEARCH("live",K2)))</formula>
    </cfRule>
    <cfRule type="containsText" dxfId="2" priority="2" operator="containsText" text="canceled">
      <formula>NOT(ISERROR(SEARCH("canceled",K2)))</formula>
    </cfRule>
    <cfRule type="containsText" dxfId="1" priority="4" operator="containsText" text="successful">
      <formula>NOT(ISERROR(SEARCH("successful",K2)))</formula>
    </cfRule>
  </conditionalFormatting>
  <conditionalFormatting sqref="K2:K3955">
    <cfRule type="containsText" dxfId="0" priority="3" operator="containsText" text="failed">
      <formula>NOT(ISERROR(SEARCH("failed",K2)))</formula>
    </cfRule>
  </conditionalFormatting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KickStarterData</vt:lpstr>
      <vt:lpstr>PTable CatgStats</vt:lpstr>
      <vt:lpstr>PTable LaunchDateOutcomes</vt:lpstr>
      <vt:lpstr>PTable SubCategoryStats</vt:lpstr>
      <vt:lpstr>Bonus</vt:lpstr>
      <vt:lpstr>Bonus Statistical</vt:lpstr>
      <vt:lpstr>'PTable LaunchDateOutcomes'!Print_Area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Angel</cp:lastModifiedBy>
  <dcterms:created xsi:type="dcterms:W3CDTF">2017-04-20T15:17:24Z</dcterms:created>
  <dcterms:modified xsi:type="dcterms:W3CDTF">2020-09-17T16:41:01Z</dcterms:modified>
</cp:coreProperties>
</file>