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4\Trabajo de referencia\"/>
    </mc:Choice>
  </mc:AlternateContent>
  <xr:revisionPtr revIDLastSave="0" documentId="8_{278F7E24-3BDF-4944-BFCA-DE0BA0F72D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Profile" sheetId="2" r:id="rId1"/>
    <sheet name="Estadísticas MSA" sheetId="1" r:id="rId2"/>
    <sheet name="Check 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5" i="2" l="1"/>
  <c r="O85" i="2" s="1"/>
  <c r="K121" i="1"/>
  <c r="K122" i="1" s="1"/>
  <c r="K123" i="1" s="1"/>
  <c r="K125" i="1"/>
  <c r="O90" i="2" l="1"/>
  <c r="O82" i="2"/>
  <c r="O87" i="2"/>
  <c r="O94" i="2"/>
  <c r="O86" i="2"/>
  <c r="O91" i="2"/>
  <c r="O83" i="2"/>
  <c r="O92" i="2"/>
  <c r="O88" i="2"/>
  <c r="O84" i="2"/>
  <c r="O93" i="2"/>
  <c r="O95" i="2" s="1"/>
  <c r="O89" i="2"/>
  <c r="K126" i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C55" i="2" l="1"/>
  <c r="C54" i="2"/>
  <c r="C53" i="2"/>
  <c r="C51" i="2"/>
  <c r="C50" i="2"/>
  <c r="C49" i="2"/>
  <c r="E47" i="2"/>
  <c r="D47" i="2"/>
  <c r="E43" i="2"/>
  <c r="D43" i="2"/>
  <c r="E36" i="2"/>
  <c r="D36" i="2"/>
  <c r="E28" i="2"/>
  <c r="D28" i="2"/>
  <c r="G19" i="2"/>
  <c r="F19" i="2"/>
  <c r="C20" i="2"/>
  <c r="C19" i="2"/>
  <c r="C22" i="2" s="1"/>
  <c r="C47" i="2"/>
  <c r="E32" i="2"/>
  <c r="D32" i="2"/>
  <c r="C21" i="2" l="1"/>
  <c r="E19" i="2"/>
  <c r="D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D19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Cogemos la Desv.tipica del WF=2633</t>
        </r>
      </text>
    </comment>
    <comment ref="E19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<sst xmlns="http://schemas.openxmlformats.org/spreadsheetml/2006/main" count="448" uniqueCount="339">
  <si>
    <t xml:space="preserve">MARKET SYSTEM:  </t>
  </si>
  <si>
    <t>ACCOUNT SETTINGS</t>
  </si>
  <si>
    <t>Trading Vehicle:  Futures</t>
  </si>
  <si>
    <t>Initial Margin: 0,00 €</t>
  </si>
  <si>
    <t>Round-turn slippage per contract: 0,00 €</t>
  </si>
  <si>
    <t>Round-turn commissions and fees per contract: 0,00 €</t>
  </si>
  <si>
    <t>INPUT DATA SETTINGS</t>
  </si>
  <si>
    <t>Profit/loss and risk calculated from P/L and risk inputs.</t>
  </si>
  <si>
    <t>Trades File: Undef</t>
  </si>
  <si>
    <t>POSITION SIZING SETTINGS &amp; RULES</t>
  </si>
  <si>
    <t>Position Sizing Method: None</t>
  </si>
  <si>
    <t>No. Contracts: From input data</t>
  </si>
  <si>
    <t xml:space="preserve">                             </t>
  </si>
  <si>
    <t>ALL TRADES</t>
  </si>
  <si>
    <t xml:space="preserve">Total Net Profit             </t>
  </si>
  <si>
    <t xml:space="preserve">  Gross Profit               </t>
  </si>
  <si>
    <t xml:space="preserve">  Gross Loss                 </t>
  </si>
  <si>
    <t xml:space="preserve">Profit Factor                </t>
  </si>
  <si>
    <t xml:space="preserve">Trading Period               </t>
  </si>
  <si>
    <t>26/01/2001 to 21/11/2012 (11 years 299 days)</t>
  </si>
  <si>
    <t xml:space="preserve">Highest Closed Trade Equity  </t>
  </si>
  <si>
    <t xml:space="preserve">Lowest Closed Trade Equity   </t>
  </si>
  <si>
    <t xml:space="preserve">Final Account Equity         </t>
  </si>
  <si>
    <t xml:space="preserve">Return on Starting Equity    </t>
  </si>
  <si>
    <t xml:space="preserve">Total Number of Trades       </t>
  </si>
  <si>
    <t xml:space="preserve">  Number of Winning Trades   </t>
  </si>
  <si>
    <t xml:space="preserve">  Number of Losing Trades    </t>
  </si>
  <si>
    <t xml:space="preserve">  Trades Not Taken           </t>
  </si>
  <si>
    <t xml:space="preserve">Percent Profitable           </t>
  </si>
  <si>
    <t xml:space="preserve">Max Number of Contracts      </t>
  </si>
  <si>
    <t xml:space="preserve">Minimum Number of Contracts  </t>
  </si>
  <si>
    <t xml:space="preserve">Average Number of Contracts  </t>
  </si>
  <si>
    <t xml:space="preserve">Largest Winning Trade        </t>
  </si>
  <si>
    <t xml:space="preserve">  /Percent of Equity         </t>
  </si>
  <si>
    <t xml:space="preserve">Largest Winnning Trade (%)   </t>
  </si>
  <si>
    <t xml:space="preserve">  /Trade Value               </t>
  </si>
  <si>
    <t xml:space="preserve">Average Winning Trade        </t>
  </si>
  <si>
    <t xml:space="preserve">Average Winning Trade (%)    </t>
  </si>
  <si>
    <t xml:space="preserve">Average Length of Wins       </t>
  </si>
  <si>
    <t>0 sec</t>
  </si>
  <si>
    <t xml:space="preserve">Max Number Consecutive Wins  </t>
  </si>
  <si>
    <t xml:space="preserve">Largest Losing Trade         </t>
  </si>
  <si>
    <t xml:space="preserve">Largest Losing Trade (%)     </t>
  </si>
  <si>
    <t xml:space="preserve">Average Losing Trade         </t>
  </si>
  <si>
    <t xml:space="preserve">Average Losing Trade (%)     </t>
  </si>
  <si>
    <t xml:space="preserve">Average Length of Losses     </t>
  </si>
  <si>
    <t>Max Number Consecutive Losses</t>
  </si>
  <si>
    <t xml:space="preserve">Average Trade                </t>
  </si>
  <si>
    <t xml:space="preserve">Average Trade (%)            </t>
  </si>
  <si>
    <t xml:space="preserve">Trade Standard Deviation     </t>
  </si>
  <si>
    <t xml:space="preserve">Trade Standard Deviation (%) </t>
  </si>
  <si>
    <t xml:space="preserve">Win/Loss Ratio               </t>
  </si>
  <si>
    <t xml:space="preserve">Win/Loss Ratio (%/%)         </t>
  </si>
  <si>
    <t xml:space="preserve">Return/Drawdown Ratio        </t>
  </si>
  <si>
    <t xml:space="preserve">Modified Sharpe Ratio        </t>
  </si>
  <si>
    <t xml:space="preserve">Sharpe Ratio                 </t>
  </si>
  <si>
    <t xml:space="preserve">Average Annual Profit/Loss   </t>
  </si>
  <si>
    <t xml:space="preserve">Ave Annual Compounded Return </t>
  </si>
  <si>
    <t xml:space="preserve">Average Monthly Profit/Loss  </t>
  </si>
  <si>
    <t>Ave Monthly Compounded Return</t>
  </si>
  <si>
    <t xml:space="preserve">Average Weekly Profit/Loss   </t>
  </si>
  <si>
    <t xml:space="preserve">Ave Weekly Compounded Return </t>
  </si>
  <si>
    <t xml:space="preserve">Average Daily Profit/Loss    </t>
  </si>
  <si>
    <t xml:space="preserve">Ave Daily Compounded Return  </t>
  </si>
  <si>
    <t xml:space="preserve">CLOSED TRADE DRAWDOWNS       </t>
  </si>
  <si>
    <t xml:space="preserve">Number of Drawdowns          </t>
  </si>
  <si>
    <t xml:space="preserve">Average Drawdown             </t>
  </si>
  <si>
    <t xml:space="preserve">Average Drawdown (%)         </t>
  </si>
  <si>
    <t xml:space="preserve">Average Length of Drawdowns  </t>
  </si>
  <si>
    <t>119 days 13 hours</t>
  </si>
  <si>
    <t xml:space="preserve">Average Trades in Drawdowns  </t>
  </si>
  <si>
    <t xml:space="preserve">Worst Case Drawdown          </t>
  </si>
  <si>
    <t xml:space="preserve">Date at Trough               </t>
  </si>
  <si>
    <t xml:space="preserve">Trade Number at Trough       </t>
  </si>
  <si>
    <t xml:space="preserve">Length of Drawdown           </t>
  </si>
  <si>
    <t>217 days 0 min</t>
  </si>
  <si>
    <t xml:space="preserve">Trades in Drawdown           </t>
  </si>
  <si>
    <t xml:space="preserve">Worst Case Drawdown (%)      </t>
  </si>
  <si>
    <t xml:space="preserve">  /Equity Value              </t>
  </si>
  <si>
    <t xml:space="preserve">Longest Drawdown             </t>
  </si>
  <si>
    <t>5 years 72 days</t>
  </si>
  <si>
    <t xml:space="preserve">  Start of Drawdown          </t>
  </si>
  <si>
    <t xml:space="preserve">  End of Drawdown            </t>
  </si>
  <si>
    <t xml:space="preserve">  Percent of Equity          </t>
  </si>
  <si>
    <t>ANNUAL RETURNS</t>
  </si>
  <si>
    <t xml:space="preserve">YEAR      </t>
  </si>
  <si>
    <t xml:space="preserve">NET PROFIT  </t>
  </si>
  <si>
    <t xml:space="preserve">END EQUITY  </t>
  </si>
  <si>
    <t>RETURN(%)</t>
  </si>
  <si>
    <t>DRAWDOWN(%)</t>
  </si>
  <si>
    <t>TRADES</t>
  </si>
  <si>
    <t>WINS(%)</t>
  </si>
  <si>
    <t xml:space="preserve">P FAC  </t>
  </si>
  <si>
    <t>SHARPE</t>
  </si>
  <si>
    <t xml:space="preserve">AVE       </t>
  </si>
  <si>
    <t xml:space="preserve">SD        </t>
  </si>
  <si>
    <t xml:space="preserve">          </t>
  </si>
  <si>
    <t>MONTHLY RETURNS</t>
  </si>
  <si>
    <t xml:space="preserve">MONTH     </t>
  </si>
  <si>
    <t>WEEKLY RETURNS</t>
  </si>
  <si>
    <t xml:space="preserve">WEEK      </t>
  </si>
  <si>
    <t>10/20/2004</t>
  </si>
  <si>
    <t>10/29/2004</t>
  </si>
  <si>
    <t>11/23/2004</t>
  </si>
  <si>
    <t>11/25/2004</t>
  </si>
  <si>
    <t>12/20/2004</t>
  </si>
  <si>
    <t xml:space="preserve">2/16/2010 </t>
  </si>
  <si>
    <t xml:space="preserve">2/24/2010 </t>
  </si>
  <si>
    <t xml:space="preserve">2/26/2010 </t>
  </si>
  <si>
    <t xml:space="preserve">3/23/2010 </t>
  </si>
  <si>
    <t xml:space="preserve">4/19/2010 </t>
  </si>
  <si>
    <t xml:space="preserve">4/23/2010 </t>
  </si>
  <si>
    <t xml:space="preserve">5/17/2010 </t>
  </si>
  <si>
    <t xml:space="preserve">5/28/2010 </t>
  </si>
  <si>
    <t xml:space="preserve">6/25/2010 </t>
  </si>
  <si>
    <t xml:space="preserve">7/19/2010 </t>
  </si>
  <si>
    <t xml:space="preserve">7/26/2010 </t>
  </si>
  <si>
    <t xml:space="preserve">7/30/2010 </t>
  </si>
  <si>
    <t xml:space="preserve">8/18/2010 </t>
  </si>
  <si>
    <t xml:space="preserve">9/17/2010 </t>
  </si>
  <si>
    <t xml:space="preserve">9/24/2010 </t>
  </si>
  <si>
    <t>10/28/2010</t>
  </si>
  <si>
    <t>10/29/2010</t>
  </si>
  <si>
    <t>11/23/2010</t>
  </si>
  <si>
    <t>11/26/2010</t>
  </si>
  <si>
    <t>12/15/2010</t>
  </si>
  <si>
    <t>12/17/2010</t>
  </si>
  <si>
    <t>12/27/2010</t>
  </si>
  <si>
    <t xml:space="preserve">1/27/2011 </t>
  </si>
  <si>
    <t xml:space="preserve">2/22/2011 </t>
  </si>
  <si>
    <t xml:space="preserve">3/25/2011 </t>
  </si>
  <si>
    <t xml:space="preserve">3/29/2011 </t>
  </si>
  <si>
    <t xml:space="preserve">4/15/2011 </t>
  </si>
  <si>
    <t xml:space="preserve">4/18/2011 </t>
  </si>
  <si>
    <t xml:space="preserve">5/13/2011 </t>
  </si>
  <si>
    <t xml:space="preserve">5/17/2011 </t>
  </si>
  <si>
    <t xml:space="preserve">6/13/2011 </t>
  </si>
  <si>
    <t xml:space="preserve">6/20/2011 </t>
  </si>
  <si>
    <t xml:space="preserve">6/28/2011 </t>
  </si>
  <si>
    <t xml:space="preserve">7/21/2011 </t>
  </si>
  <si>
    <t xml:space="preserve">7/25/2011 </t>
  </si>
  <si>
    <t xml:space="preserve">8/30/2011 </t>
  </si>
  <si>
    <t xml:space="preserve">9/15/2011 </t>
  </si>
  <si>
    <t xml:space="preserve">9/22/2011 </t>
  </si>
  <si>
    <t xml:space="preserve">9/27/2011 </t>
  </si>
  <si>
    <t>11/14/2011</t>
  </si>
  <si>
    <t>11/29/2011</t>
  </si>
  <si>
    <t>12/21/2011</t>
  </si>
  <si>
    <t>12/28/2011</t>
  </si>
  <si>
    <t xml:space="preserve">1/16/2012 </t>
  </si>
  <si>
    <t xml:space="preserve">1/31/2012 </t>
  </si>
  <si>
    <t xml:space="preserve">2/13/2012 </t>
  </si>
  <si>
    <t xml:space="preserve">2/23/2012 </t>
  </si>
  <si>
    <t xml:space="preserve">2/27/2012 </t>
  </si>
  <si>
    <t xml:space="preserve">3/21/2012 </t>
  </si>
  <si>
    <t xml:space="preserve">3/26/2012 </t>
  </si>
  <si>
    <t xml:space="preserve">4/18/2012 </t>
  </si>
  <si>
    <t xml:space="preserve">4/23/2012 </t>
  </si>
  <si>
    <t xml:space="preserve">5/22/2012 </t>
  </si>
  <si>
    <t xml:space="preserve">5/28/2012 </t>
  </si>
  <si>
    <t xml:space="preserve">6/22/2012 </t>
  </si>
  <si>
    <t xml:space="preserve">6/25/2012 </t>
  </si>
  <si>
    <t xml:space="preserve">7/24/2012 </t>
  </si>
  <si>
    <t xml:space="preserve">8/24/2012 </t>
  </si>
  <si>
    <t xml:space="preserve">8/27/2012 </t>
  </si>
  <si>
    <t xml:space="preserve">9/27/2012 </t>
  </si>
  <si>
    <t>10/15/2012</t>
  </si>
  <si>
    <t>10/23/2012</t>
  </si>
  <si>
    <t>10/31/2012</t>
  </si>
  <si>
    <t>11/21/2012</t>
  </si>
  <si>
    <t>DAILY RETURNS</t>
  </si>
  <si>
    <t xml:space="preserve">DAY       </t>
  </si>
  <si>
    <t>11/17/2011</t>
  </si>
  <si>
    <t>12/22/2011</t>
  </si>
  <si>
    <t>12/23/2011</t>
  </si>
  <si>
    <t>12/29/2011</t>
  </si>
  <si>
    <t>12/30/2011</t>
  </si>
  <si>
    <t xml:space="preserve">2/14/2012 </t>
  </si>
  <si>
    <t xml:space="preserve">2/15/2012 </t>
  </si>
  <si>
    <t xml:space="preserve">2/16/2012 </t>
  </si>
  <si>
    <t xml:space="preserve">2/24/2012 </t>
  </si>
  <si>
    <t xml:space="preserve">2/28/2012 </t>
  </si>
  <si>
    <t xml:space="preserve">3/22/2012 </t>
  </si>
  <si>
    <t xml:space="preserve">3/23/2012 </t>
  </si>
  <si>
    <t xml:space="preserve">3/28/2012 </t>
  </si>
  <si>
    <t xml:space="preserve">4/19/2012 </t>
  </si>
  <si>
    <t xml:space="preserve">4/20/2012 </t>
  </si>
  <si>
    <t xml:space="preserve">4/25/2012 </t>
  </si>
  <si>
    <t xml:space="preserve">4/26/2012 </t>
  </si>
  <si>
    <t xml:space="preserve">4/27/2012 </t>
  </si>
  <si>
    <t xml:space="preserve">5/23/2012 </t>
  </si>
  <si>
    <t xml:space="preserve">5/24/2012 </t>
  </si>
  <si>
    <t xml:space="preserve">5/25/2012 </t>
  </si>
  <si>
    <t xml:space="preserve">5/29/2012 </t>
  </si>
  <si>
    <t xml:space="preserve">5/30/2012 </t>
  </si>
  <si>
    <t xml:space="preserve">6/13/2012 </t>
  </si>
  <si>
    <t xml:space="preserve">6/14/2012 </t>
  </si>
  <si>
    <t xml:space="preserve">6/15/2012 </t>
  </si>
  <si>
    <t xml:space="preserve">6/28/2012 </t>
  </si>
  <si>
    <t xml:space="preserve">6/29/2012 </t>
  </si>
  <si>
    <t xml:space="preserve">7/27/2012 </t>
  </si>
  <si>
    <t xml:space="preserve">8/28/2012 </t>
  </si>
  <si>
    <t xml:space="preserve">8/29/2012 </t>
  </si>
  <si>
    <t xml:space="preserve">8/30/2012 </t>
  </si>
  <si>
    <t xml:space="preserve">8/31/2012 </t>
  </si>
  <si>
    <t xml:space="preserve">9/28/2012 </t>
  </si>
  <si>
    <t>10/16/2012</t>
  </si>
  <si>
    <t>Sistema</t>
  </si>
  <si>
    <t>Mercado</t>
  </si>
  <si>
    <t>DAX</t>
  </si>
  <si>
    <t>Divisa</t>
  </si>
  <si>
    <t>€</t>
  </si>
  <si>
    <t>Periodo WF</t>
  </si>
  <si>
    <t>Garantías</t>
  </si>
  <si>
    <t>Comisiones</t>
  </si>
  <si>
    <t>Capital Inicial</t>
  </si>
  <si>
    <t>Slippage r/t</t>
  </si>
  <si>
    <t>Round-Turn</t>
  </si>
  <si>
    <t>Test Profile</t>
  </si>
  <si>
    <t xml:space="preserve"> </t>
  </si>
  <si>
    <t>Resultados en su Divisa</t>
  </si>
  <si>
    <t>Nominal</t>
  </si>
  <si>
    <t>Banda sup</t>
  </si>
  <si>
    <t>Banda inf</t>
  </si>
  <si>
    <t>Max</t>
  </si>
  <si>
    <t>Min.</t>
  </si>
  <si>
    <t>Bº anual</t>
  </si>
  <si>
    <t xml:space="preserve">Desviacion típica anual </t>
  </si>
  <si>
    <t>Bº anual%(resp.capital)</t>
  </si>
  <si>
    <t>Bº anual % (resp. Nominal contrato)</t>
  </si>
  <si>
    <t>Bº Anual</t>
  </si>
  <si>
    <t>Medio</t>
  </si>
  <si>
    <t>B.Sup</t>
  </si>
  <si>
    <t>B.Inf</t>
  </si>
  <si>
    <t>(+/- 2 Desv.Tipicas)</t>
  </si>
  <si>
    <t>Bº Mensual</t>
  </si>
  <si>
    <t>Desv.Tipica</t>
  </si>
  <si>
    <t>Bº Semanal</t>
  </si>
  <si>
    <t>Bº Diario</t>
  </si>
  <si>
    <t>Estadísticos por Negocio</t>
  </si>
  <si>
    <t>Media</t>
  </si>
  <si>
    <t>Número de Negocios por Año</t>
  </si>
  <si>
    <t>Número Total Negocios</t>
  </si>
  <si>
    <t>Fiabilidad</t>
  </si>
  <si>
    <t>Negocio Medio</t>
  </si>
  <si>
    <t>(Incluido Slippage y Comisiones)</t>
  </si>
  <si>
    <t>Desviación típica</t>
  </si>
  <si>
    <t>Bandas de Negocio(Media+/- 3 Desv.)</t>
  </si>
  <si>
    <t>Mejor Negocio</t>
  </si>
  <si>
    <t>Media Negocios ganadores</t>
  </si>
  <si>
    <t>Max. Nº Negocios Ganadores Consec.</t>
  </si>
  <si>
    <t>Peor Negocio</t>
  </si>
  <si>
    <t>Media Negocios perdedores</t>
  </si>
  <si>
    <t>Max. Nº Negocios Perdedores Consec.</t>
  </si>
  <si>
    <t>Drawdowns</t>
  </si>
  <si>
    <t>DrawDown Medio</t>
  </si>
  <si>
    <t>DrawDown Medio (en% Equity)</t>
  </si>
  <si>
    <t>ARYSA</t>
  </si>
  <si>
    <t>2001-2004 Y 2010-2012</t>
  </si>
  <si>
    <t>TEST PROFILE</t>
  </si>
  <si>
    <t>Mayor Drawdown</t>
  </si>
  <si>
    <t>Mayor Drawdown (en% Equity)</t>
  </si>
  <si>
    <t>Trades en Drawdown</t>
  </si>
  <si>
    <t>SIMULACIÓN DE MONTECARLO</t>
  </si>
  <si>
    <t>EQUITY CURVE TRADE A TRADE</t>
  </si>
  <si>
    <t>Clase</t>
  </si>
  <si>
    <t>Frecuencia</t>
  </si>
  <si>
    <t>DISTRIBUCIÓN MENSUAL DE RENTABILIDADES</t>
  </si>
  <si>
    <t xml:space="preserve">Suma </t>
  </si>
  <si>
    <t>Frecuencia Relativa</t>
  </si>
  <si>
    <t>DISTRIBUCIÓN DE FRECUENCIAS RELATIVAS (RESULTADOS MENSUALES)</t>
  </si>
  <si>
    <t>Starting Equity: 72.000,00 €</t>
  </si>
  <si>
    <t>ANEXO TST2</t>
  </si>
  <si>
    <t>Ed/Rev</t>
  </si>
  <si>
    <t>2011/A</t>
  </si>
  <si>
    <t>CHECK LIST DE PRUEBA DEL SISTEMA</t>
  </si>
  <si>
    <t>Fecha</t>
  </si>
  <si>
    <t>1/04/2013</t>
  </si>
  <si>
    <t>Hoja</t>
  </si>
  <si>
    <t>NOMBRE DEL SISTEMA</t>
  </si>
  <si>
    <t>MERCADO</t>
  </si>
  <si>
    <t>FDAX</t>
  </si>
  <si>
    <t>SI</t>
  </si>
  <si>
    <t>NO</t>
  </si>
  <si>
    <t>0) CREACION DE ESPACIO DE TRABAJO</t>
  </si>
  <si>
    <t>Market sim.  (NinjaTrader)</t>
  </si>
  <si>
    <t>√</t>
  </si>
  <si>
    <t>1) COMPROBACION DE ENTRADAS DE ORDENES</t>
  </si>
  <si>
    <t>- PASO A PASO</t>
  </si>
  <si>
    <t>2) SELECCIÓN DE PERIODO REPRESENTATIVO Y DE OUT OF SAMPLE DEL MERCADO ELEGIDO</t>
  </si>
  <si>
    <t>Desde</t>
  </si>
  <si>
    <t>Hasta</t>
  </si>
  <si>
    <t>Histórico disponible</t>
  </si>
  <si>
    <t>01/01/2001</t>
  </si>
  <si>
    <t>31/12/2012</t>
  </si>
  <si>
    <t>TH</t>
  </si>
  <si>
    <t>Periodo Representativo</t>
  </si>
  <si>
    <t>01/01/2005</t>
  </si>
  <si>
    <t>31/12/2009</t>
  </si>
  <si>
    <t>M1</t>
  </si>
  <si>
    <t>Out of Sample 1</t>
  </si>
  <si>
    <t>31/12/2004</t>
  </si>
  <si>
    <t>M2</t>
  </si>
  <si>
    <t>Out of Sample 2</t>
  </si>
  <si>
    <t>01/01/2010</t>
  </si>
  <si>
    <t>M3</t>
  </si>
  <si>
    <t>3) OBTENER CURVA DE EQUITY (Por contrato y año)</t>
  </si>
  <si>
    <t>- RENTABILIDAD</t>
  </si>
  <si>
    <t>- RATIO</t>
  </si>
  <si>
    <t>- DD</t>
  </si>
  <si>
    <t>- GANANCIA/NEGOCIO</t>
  </si>
  <si>
    <t>4) ANALISIS DEL TIMING</t>
  </si>
  <si>
    <t>5) OPTIMIZACION AMPLIA</t>
  </si>
  <si>
    <t>(*) Ver observaciones</t>
  </si>
  <si>
    <t>- ESTADÍSTICA DESCRIPTIVA POR RATIO</t>
  </si>
  <si>
    <t>- SUPERFICIE DE RESPUESTA</t>
  </si>
  <si>
    <t>- SELECCIÓN DE ZONA ESTABLE</t>
  </si>
  <si>
    <t>6) OPTIMIZACION ZONA ESTABLE</t>
  </si>
  <si>
    <t>- SELECCIÓN DE TOP MODEL (PARAM.)</t>
  </si>
  <si>
    <t>7) VARIACION DE TIMING AÑADIDO SLIPPAGE</t>
  </si>
  <si>
    <t>8) REPETICION DE PASOS ANTERIORES EN OTROS 2 MERCADOS</t>
  </si>
  <si>
    <t>MERCADO 1</t>
  </si>
  <si>
    <t>MERCADO 2</t>
  </si>
  <si>
    <t>9) CONSISTENCIA: VER RATIOS ANUALES O ANALISIS CURVA DE EQUITY</t>
  </si>
  <si>
    <t>10) WF</t>
  </si>
  <si>
    <t>- SACAR DATOS CONTINUO</t>
  </si>
  <si>
    <t>- TABLA DE WALK FORWARD</t>
  </si>
  <si>
    <t>- ANALIIS DE WALK FORWARD</t>
  </si>
  <si>
    <t>- SELECCIONAR PARAMETROS DE INICIO</t>
  </si>
  <si>
    <t>- COMPARACION CON IN SAMPLE</t>
  </si>
  <si>
    <t>11) SACAR ANALISIS DE MONTECARLO</t>
  </si>
  <si>
    <t>- OBTENCIÓN DEL RIESGO DEL SISTEMA</t>
  </si>
  <si>
    <t>12) TEST PROFILE PROVISIONAL BRUTO</t>
  </si>
  <si>
    <t>- ACEPTABILIDAD</t>
  </si>
  <si>
    <t>FIRMA</t>
  </si>
  <si>
    <t>APROBADO PROVISIONAL</t>
  </si>
  <si>
    <t>RECHAZADO</t>
  </si>
  <si>
    <t>Observaciones</t>
  </si>
  <si>
    <t>Se ha seguido una metodología de testeo adaptada a las características inherentes al tipo de sistema evaluado.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</si>
</sst>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\ &quot;€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theme="0" tint="-0.14999847407452621"/>
      <name val="Arial"/>
      <family val="2"/>
    </font>
    <font>
      <b/>
      <sz val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Berlin Sans FB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5">
    <xf numFmtId="0" fontId="0" fillId="0" borderId="0" xfId="0"/>
    <xf numFmtId="8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4" fontId="19" fillId="0" borderId="0" xfId="0" applyNumberFormat="1" applyFont="1" applyAlignment="1">
      <alignment horizontal="center"/>
    </xf>
    <xf numFmtId="4" fontId="19" fillId="0" borderId="0" xfId="0" applyNumberFormat="1" applyFont="1"/>
    <xf numFmtId="2" fontId="19" fillId="0" borderId="0" xfId="0" applyNumberFormat="1" applyFont="1" applyAlignment="1">
      <alignment horizontal="center"/>
    </xf>
    <xf numFmtId="2" fontId="19" fillId="0" borderId="0" xfId="0" applyNumberFormat="1" applyFont="1"/>
    <xf numFmtId="4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4" fontId="25" fillId="33" borderId="0" xfId="0" applyNumberFormat="1" applyFont="1" applyFill="1" applyBorder="1" applyAlignment="1">
      <alignment horizontal="center"/>
    </xf>
    <xf numFmtId="0" fontId="0" fillId="0" borderId="0" xfId="0" applyBorder="1"/>
    <xf numFmtId="0" fontId="19" fillId="33" borderId="11" xfId="0" applyFont="1" applyFill="1" applyBorder="1"/>
    <xf numFmtId="0" fontId="19" fillId="33" borderId="14" xfId="0" applyFont="1" applyFill="1" applyBorder="1"/>
    <xf numFmtId="0" fontId="0" fillId="33" borderId="13" xfId="0" applyFill="1" applyBorder="1"/>
    <xf numFmtId="4" fontId="0" fillId="33" borderId="11" xfId="0" applyNumberFormat="1" applyFill="1" applyBorder="1" applyAlignment="1">
      <alignment horizontal="center"/>
    </xf>
    <xf numFmtId="4" fontId="0" fillId="33" borderId="11" xfId="0" applyNumberFormat="1" applyFill="1" applyBorder="1"/>
    <xf numFmtId="0" fontId="0" fillId="33" borderId="11" xfId="0" applyFill="1" applyBorder="1"/>
    <xf numFmtId="0" fontId="0" fillId="33" borderId="14" xfId="0" applyFill="1" applyBorder="1"/>
    <xf numFmtId="0" fontId="0" fillId="33" borderId="15" xfId="0" applyFill="1" applyBorder="1"/>
    <xf numFmtId="0" fontId="19" fillId="33" borderId="0" xfId="0" applyFont="1" applyFill="1" applyBorder="1" applyAlignment="1">
      <alignment horizontal="center"/>
    </xf>
    <xf numFmtId="0" fontId="19" fillId="33" borderId="0" xfId="0" applyFont="1" applyFill="1" applyBorder="1"/>
    <xf numFmtId="0" fontId="19" fillId="33" borderId="16" xfId="0" applyFont="1" applyFill="1" applyBorder="1"/>
    <xf numFmtId="4" fontId="0" fillId="33" borderId="0" xfId="0" applyNumberFormat="1" applyFill="1" applyBorder="1" applyAlignment="1">
      <alignment horizontal="center"/>
    </xf>
    <xf numFmtId="4" fontId="0" fillId="33" borderId="0" xfId="0" applyNumberFormat="1" applyFill="1" applyBorder="1"/>
    <xf numFmtId="0" fontId="0" fillId="33" borderId="0" xfId="0" applyFill="1" applyBorder="1"/>
    <xf numFmtId="0" fontId="0" fillId="33" borderId="16" xfId="0" applyFill="1" applyBorder="1"/>
    <xf numFmtId="0" fontId="19" fillId="33" borderId="10" xfId="0" applyFont="1" applyFill="1" applyBorder="1" applyAlignment="1">
      <alignment horizontal="center"/>
    </xf>
    <xf numFmtId="6" fontId="19" fillId="33" borderId="10" xfId="0" applyNumberFormat="1" applyFont="1" applyFill="1" applyBorder="1" applyAlignment="1">
      <alignment horizontal="center"/>
    </xf>
    <xf numFmtId="164" fontId="19" fillId="33" borderId="0" xfId="0" applyNumberFormat="1" applyFont="1" applyFill="1" applyBorder="1" applyAlignment="1">
      <alignment horizontal="center"/>
    </xf>
    <xf numFmtId="0" fontId="21" fillId="33" borderId="15" xfId="0" applyFont="1" applyFill="1" applyBorder="1"/>
    <xf numFmtId="0" fontId="22" fillId="33" borderId="17" xfId="0" applyFont="1" applyFill="1" applyBorder="1"/>
    <xf numFmtId="0" fontId="19" fillId="33" borderId="12" xfId="0" applyFont="1" applyFill="1" applyBorder="1" applyAlignment="1">
      <alignment horizontal="center"/>
    </xf>
    <xf numFmtId="0" fontId="19" fillId="33" borderId="12" xfId="0" applyFont="1" applyFill="1" applyBorder="1"/>
    <xf numFmtId="0" fontId="19" fillId="33" borderId="18" xfId="0" applyFont="1" applyFill="1" applyBorder="1"/>
    <xf numFmtId="4" fontId="19" fillId="33" borderId="0" xfId="0" applyNumberFormat="1" applyFont="1" applyFill="1" applyBorder="1" applyAlignment="1">
      <alignment horizontal="center"/>
    </xf>
    <xf numFmtId="8" fontId="23" fillId="33" borderId="0" xfId="0" applyNumberFormat="1" applyFont="1" applyFill="1" applyBorder="1"/>
    <xf numFmtId="6" fontId="23" fillId="33" borderId="0" xfId="0" applyNumberFormat="1" applyFont="1" applyFill="1" applyBorder="1" applyAlignment="1">
      <alignment horizontal="center"/>
    </xf>
    <xf numFmtId="164" fontId="23" fillId="33" borderId="0" xfId="0" applyNumberFormat="1" applyFont="1" applyFill="1" applyBorder="1" applyAlignment="1">
      <alignment horizontal="center"/>
    </xf>
    <xf numFmtId="4" fontId="23" fillId="33" borderId="0" xfId="0" applyNumberFormat="1" applyFont="1" applyFill="1" applyBorder="1" applyAlignment="1">
      <alignment horizontal="center"/>
    </xf>
    <xf numFmtId="0" fontId="19" fillId="33" borderId="0" xfId="0" applyFont="1" applyFill="1" applyBorder="1" applyAlignment="1">
      <alignment horizontal="left"/>
    </xf>
    <xf numFmtId="10" fontId="20" fillId="33" borderId="0" xfId="0" applyNumberFormat="1" applyFont="1" applyFill="1" applyBorder="1" applyAlignment="1">
      <alignment horizontal="center"/>
    </xf>
    <xf numFmtId="0" fontId="24" fillId="33" borderId="15" xfId="0" applyFont="1" applyFill="1" applyBorder="1" applyAlignment="1">
      <alignment horizontal="right"/>
    </xf>
    <xf numFmtId="4" fontId="25" fillId="33" borderId="0" xfId="0" applyNumberFormat="1" applyFont="1" applyFill="1" applyBorder="1"/>
    <xf numFmtId="0" fontId="25" fillId="33" borderId="0" xfId="0" applyFont="1" applyFill="1" applyBorder="1"/>
    <xf numFmtId="1" fontId="19" fillId="33" borderId="16" xfId="0" applyNumberFormat="1" applyFont="1" applyFill="1" applyBorder="1" applyAlignment="1">
      <alignment horizontal="center"/>
    </xf>
    <xf numFmtId="4" fontId="19" fillId="33" borderId="16" xfId="0" applyNumberFormat="1" applyFont="1" applyFill="1" applyBorder="1" applyAlignment="1">
      <alignment horizontal="center"/>
    </xf>
    <xf numFmtId="4" fontId="19" fillId="33" borderId="0" xfId="0" applyNumberFormat="1" applyFont="1" applyFill="1" applyBorder="1"/>
    <xf numFmtId="4" fontId="19" fillId="33" borderId="0" xfId="0" applyNumberFormat="1" applyFont="1" applyFill="1" applyBorder="1" applyAlignment="1">
      <alignment horizontal="left"/>
    </xf>
    <xf numFmtId="164" fontId="20" fillId="33" borderId="10" xfId="0" applyNumberFormat="1" applyFont="1" applyFill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/>
    </xf>
    <xf numFmtId="4" fontId="19" fillId="33" borderId="12" xfId="0" applyNumberFormat="1" applyFont="1" applyFill="1" applyBorder="1" applyAlignment="1">
      <alignment horizontal="center"/>
    </xf>
    <xf numFmtId="4" fontId="19" fillId="33" borderId="12" xfId="0" applyNumberFormat="1" applyFont="1" applyFill="1" applyBorder="1"/>
    <xf numFmtId="4" fontId="19" fillId="33" borderId="18" xfId="0" applyNumberFormat="1" applyFont="1" applyFill="1" applyBorder="1" applyAlignment="1">
      <alignment horizontal="center"/>
    </xf>
    <xf numFmtId="0" fontId="23" fillId="33" borderId="15" xfId="0" applyFont="1" applyFill="1" applyBorder="1" applyAlignment="1">
      <alignment horizontal="right"/>
    </xf>
    <xf numFmtId="4" fontId="20" fillId="33" borderId="0" xfId="0" applyNumberFormat="1" applyFont="1" applyFill="1" applyBorder="1" applyAlignment="1">
      <alignment horizontal="center"/>
    </xf>
    <xf numFmtId="0" fontId="23" fillId="33" borderId="0" xfId="0" applyFont="1" applyFill="1" applyBorder="1" applyAlignment="1">
      <alignment horizontal="center"/>
    </xf>
    <xf numFmtId="3" fontId="19" fillId="33" borderId="0" xfId="0" applyNumberFormat="1" applyFont="1" applyFill="1" applyBorder="1" applyAlignment="1">
      <alignment horizontal="center"/>
    </xf>
    <xf numFmtId="3" fontId="23" fillId="33" borderId="0" xfId="0" applyNumberFormat="1" applyFont="1" applyFill="1" applyBorder="1" applyAlignment="1">
      <alignment horizontal="center"/>
    </xf>
    <xf numFmtId="10" fontId="19" fillId="33" borderId="0" xfId="0" applyNumberFormat="1" applyFont="1" applyFill="1" applyBorder="1" applyAlignment="1">
      <alignment horizontal="center"/>
    </xf>
    <xf numFmtId="8" fontId="0" fillId="33" borderId="0" xfId="0" applyNumberFormat="1" applyFill="1" applyBorder="1" applyAlignment="1">
      <alignment horizontal="left"/>
    </xf>
    <xf numFmtId="49" fontId="19" fillId="33" borderId="0" xfId="0" applyNumberFormat="1" applyFont="1" applyFill="1" applyBorder="1" applyAlignment="1">
      <alignment horizontal="center"/>
    </xf>
    <xf numFmtId="3" fontId="20" fillId="33" borderId="0" xfId="0" applyNumberFormat="1" applyFont="1" applyFill="1" applyBorder="1" applyAlignment="1">
      <alignment horizontal="center"/>
    </xf>
    <xf numFmtId="0" fontId="0" fillId="33" borderId="0" xfId="0" applyFill="1" applyBorder="1" applyAlignment="1">
      <alignment horizontal="left"/>
    </xf>
    <xf numFmtId="2" fontId="19" fillId="33" borderId="0" xfId="0" applyNumberFormat="1" applyFont="1" applyFill="1" applyBorder="1" applyAlignment="1">
      <alignment horizontal="center"/>
    </xf>
    <xf numFmtId="10" fontId="26" fillId="33" borderId="0" xfId="0" applyNumberFormat="1" applyFont="1" applyFill="1" applyBorder="1" applyAlignment="1">
      <alignment horizontal="center"/>
    </xf>
    <xf numFmtId="10" fontId="0" fillId="33" borderId="0" xfId="0" applyNumberFormat="1" applyFill="1" applyBorder="1" applyAlignment="1">
      <alignment horizontal="left"/>
    </xf>
    <xf numFmtId="0" fontId="0" fillId="33" borderId="17" xfId="0" applyFill="1" applyBorder="1"/>
    <xf numFmtId="10" fontId="19" fillId="33" borderId="12" xfId="0" applyNumberFormat="1" applyFont="1" applyFill="1" applyBorder="1" applyAlignment="1">
      <alignment horizontal="center"/>
    </xf>
    <xf numFmtId="3" fontId="20" fillId="33" borderId="12" xfId="0" applyNumberFormat="1" applyFont="1" applyFill="1" applyBorder="1" applyAlignment="1">
      <alignment horizontal="center"/>
    </xf>
    <xf numFmtId="4" fontId="0" fillId="33" borderId="12" xfId="0" applyNumberFormat="1" applyFill="1" applyBorder="1" applyAlignment="1">
      <alignment horizontal="center"/>
    </xf>
    <xf numFmtId="4" fontId="0" fillId="33" borderId="12" xfId="0" applyNumberFormat="1" applyFill="1" applyBorder="1"/>
    <xf numFmtId="0" fontId="0" fillId="33" borderId="12" xfId="0" applyFill="1" applyBorder="1"/>
    <xf numFmtId="0" fontId="0" fillId="33" borderId="12" xfId="0" applyFill="1" applyBorder="1" applyAlignment="1">
      <alignment horizontal="left"/>
    </xf>
    <xf numFmtId="0" fontId="0" fillId="33" borderId="18" xfId="0" applyFill="1" applyBorder="1"/>
    <xf numFmtId="10" fontId="19" fillId="33" borderId="11" xfId="0" applyNumberFormat="1" applyFont="1" applyFill="1" applyBorder="1" applyAlignment="1">
      <alignment horizontal="center"/>
    </xf>
    <xf numFmtId="3" fontId="20" fillId="33" borderId="11" xfId="0" applyNumberFormat="1" applyFont="1" applyFill="1" applyBorder="1" applyAlignment="1">
      <alignment horizontal="center"/>
    </xf>
    <xf numFmtId="4" fontId="19" fillId="33" borderId="11" xfId="0" applyNumberFormat="1" applyFont="1" applyFill="1" applyBorder="1" applyAlignment="1">
      <alignment horizontal="center"/>
    </xf>
    <xf numFmtId="4" fontId="19" fillId="33" borderId="11" xfId="0" applyNumberFormat="1" applyFont="1" applyFill="1" applyBorder="1"/>
    <xf numFmtId="4" fontId="0" fillId="33" borderId="15" xfId="0" applyNumberFormat="1" applyFill="1" applyBorder="1"/>
    <xf numFmtId="14" fontId="0" fillId="33" borderId="0" xfId="0" applyNumberFormat="1" applyFill="1" applyBorder="1" applyAlignment="1">
      <alignment horizontal="left"/>
    </xf>
    <xf numFmtId="0" fontId="29" fillId="33" borderId="0" xfId="0" applyFont="1" applyFill="1" applyBorder="1"/>
    <xf numFmtId="0" fontId="20" fillId="33" borderId="0" xfId="0" applyFont="1" applyFill="1" applyBorder="1" applyAlignment="1">
      <alignment horizontal="center"/>
    </xf>
    <xf numFmtId="10" fontId="19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4" fontId="19" fillId="0" borderId="0" xfId="0" applyNumberFormat="1" applyFont="1" applyFill="1" applyBorder="1"/>
    <xf numFmtId="0" fontId="0" fillId="0" borderId="0" xfId="0" applyFill="1" applyBorder="1"/>
    <xf numFmtId="1" fontId="19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33" borderId="11" xfId="0" applyFill="1" applyBorder="1" applyAlignment="1">
      <alignment horizontal="left"/>
    </xf>
    <xf numFmtId="10" fontId="0" fillId="33" borderId="23" xfId="0" applyNumberFormat="1" applyFill="1" applyBorder="1" applyAlignment="1">
      <alignment horizontal="center"/>
    </xf>
    <xf numFmtId="10" fontId="0" fillId="33" borderId="25" xfId="0" applyNumberFormat="1" applyFill="1" applyBorder="1" applyAlignment="1">
      <alignment horizontal="center"/>
    </xf>
    <xf numFmtId="0" fontId="31" fillId="33" borderId="20" xfId="0" applyFont="1" applyFill="1" applyBorder="1" applyAlignment="1">
      <alignment horizontal="center"/>
    </xf>
    <xf numFmtId="0" fontId="31" fillId="33" borderId="19" xfId="0" applyFont="1" applyFill="1" applyBorder="1" applyAlignment="1">
      <alignment horizontal="center"/>
    </xf>
    <xf numFmtId="0" fontId="31" fillId="33" borderId="21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0" fontId="0" fillId="33" borderId="28" xfId="0" applyNumberFormat="1" applyFill="1" applyBorder="1" applyAlignment="1">
      <alignment horizontal="center"/>
    </xf>
    <xf numFmtId="1" fontId="0" fillId="33" borderId="22" xfId="0" applyNumberFormat="1" applyFill="1" applyBorder="1" applyAlignment="1">
      <alignment horizontal="center"/>
    </xf>
    <xf numFmtId="1" fontId="0" fillId="33" borderId="24" xfId="0" applyNumberFormat="1" applyFill="1" applyBorder="1" applyAlignment="1">
      <alignment horizontal="center"/>
    </xf>
    <xf numFmtId="10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24" fillId="33" borderId="10" xfId="0" applyNumberFormat="1" applyFont="1" applyFill="1" applyBorder="1" applyAlignment="1">
      <alignment horizontal="center"/>
    </xf>
    <xf numFmtId="4" fontId="24" fillId="33" borderId="10" xfId="0" applyNumberFormat="1" applyFont="1" applyFill="1" applyBorder="1" applyAlignment="1">
      <alignment horizontal="center"/>
    </xf>
    <xf numFmtId="0" fontId="32" fillId="33" borderId="10" xfId="0" applyFont="1" applyFill="1" applyBorder="1" applyAlignment="1">
      <alignment horizontal="center"/>
    </xf>
    <xf numFmtId="8" fontId="33" fillId="33" borderId="10" xfId="0" applyNumberFormat="1" applyFont="1" applyFill="1" applyBorder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49" fontId="24" fillId="0" borderId="34" xfId="0" applyNumberFormat="1" applyFont="1" applyBorder="1"/>
    <xf numFmtId="49" fontId="24" fillId="0" borderId="11" xfId="0" applyNumberFormat="1" applyFont="1" applyBorder="1"/>
    <xf numFmtId="49" fontId="24" fillId="0" borderId="35" xfId="0" applyNumberFormat="1" applyFont="1" applyBorder="1"/>
    <xf numFmtId="49" fontId="24" fillId="0" borderId="14" xfId="0" applyNumberFormat="1" applyFont="1" applyBorder="1"/>
    <xf numFmtId="0" fontId="0" fillId="0" borderId="36" xfId="0" applyBorder="1"/>
    <xf numFmtId="49" fontId="24" fillId="0" borderId="22" xfId="0" applyNumberFormat="1" applyFont="1" applyBorder="1"/>
    <xf numFmtId="49" fontId="23" fillId="0" borderId="16" xfId="0" applyNumberFormat="1" applyFont="1" applyBorder="1"/>
    <xf numFmtId="49" fontId="24" fillId="0" borderId="38" xfId="0" applyNumberFormat="1" applyFont="1" applyBorder="1"/>
    <xf numFmtId="49" fontId="24" fillId="0" borderId="24" xfId="0" applyNumberFormat="1" applyFont="1" applyBorder="1"/>
    <xf numFmtId="49" fontId="24" fillId="0" borderId="12" xfId="0" applyNumberFormat="1" applyFont="1" applyBorder="1"/>
    <xf numFmtId="49" fontId="24" fillId="0" borderId="25" xfId="0" applyNumberFormat="1" applyFont="1" applyBorder="1"/>
    <xf numFmtId="49" fontId="24" fillId="0" borderId="18" xfId="0" applyNumberFormat="1" applyFont="1" applyBorder="1" applyAlignment="1">
      <alignment horizontal="left"/>
    </xf>
    <xf numFmtId="49" fontId="0" fillId="0" borderId="0" xfId="0" applyNumberFormat="1" applyBorder="1"/>
    <xf numFmtId="0" fontId="34" fillId="0" borderId="0" xfId="0" applyFont="1" applyBorder="1"/>
    <xf numFmtId="0" fontId="24" fillId="0" borderId="0" xfId="0" applyFont="1" applyBorder="1"/>
    <xf numFmtId="0" fontId="37" fillId="35" borderId="41" xfId="0" applyFont="1" applyFill="1" applyBorder="1"/>
    <xf numFmtId="0" fontId="24" fillId="0" borderId="15" xfId="0" applyFont="1" applyFill="1" applyBorder="1"/>
    <xf numFmtId="49" fontId="23" fillId="0" borderId="0" xfId="0" applyNumberFormat="1" applyFont="1" applyBorder="1"/>
    <xf numFmtId="49" fontId="26" fillId="0" borderId="0" xfId="0" applyNumberFormat="1" applyFont="1" applyBorder="1"/>
    <xf numFmtId="49" fontId="23" fillId="0" borderId="10" xfId="0" applyNumberFormat="1" applyFont="1" applyBorder="1"/>
    <xf numFmtId="0" fontId="35" fillId="0" borderId="12" xfId="0" applyFont="1" applyBorder="1" applyAlignment="1">
      <alignment horizontal="center"/>
    </xf>
    <xf numFmtId="49" fontId="23" fillId="0" borderId="20" xfId="0" applyNumberFormat="1" applyFont="1" applyBorder="1"/>
    <xf numFmtId="49" fontId="23" fillId="0" borderId="21" xfId="0" applyNumberFormat="1" applyFont="1" applyBorder="1"/>
    <xf numFmtId="49" fontId="38" fillId="0" borderId="10" xfId="0" applyNumberFormat="1" applyFont="1" applyBorder="1" applyAlignment="1">
      <alignment horizontal="center"/>
    </xf>
    <xf numFmtId="49" fontId="39" fillId="0" borderId="0" xfId="0" applyNumberFormat="1" applyFont="1" applyBorder="1"/>
    <xf numFmtId="49" fontId="23" fillId="0" borderId="0" xfId="0" applyNumberFormat="1" applyFont="1" applyBorder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49" fontId="40" fillId="0" borderId="0" xfId="0" applyNumberFormat="1" applyFont="1" applyBorder="1"/>
    <xf numFmtId="0" fontId="18" fillId="0" borderId="0" xfId="0" applyFont="1" applyBorder="1"/>
    <xf numFmtId="0" fontId="24" fillId="0" borderId="12" xfId="0" applyFont="1" applyBorder="1"/>
    <xf numFmtId="0" fontId="24" fillId="0" borderId="42" xfId="0" applyFont="1" applyBorder="1"/>
    <xf numFmtId="0" fontId="24" fillId="0" borderId="43" xfId="0" applyFont="1" applyBorder="1"/>
    <xf numFmtId="0" fontId="24" fillId="0" borderId="44" xfId="0" applyFont="1" applyBorder="1"/>
    <xf numFmtId="49" fontId="26" fillId="0" borderId="13" xfId="0" applyNumberFormat="1" applyFont="1" applyBorder="1"/>
    <xf numFmtId="49" fontId="23" fillId="0" borderId="11" xfId="0" applyNumberFormat="1" applyFont="1" applyBorder="1"/>
    <xf numFmtId="49" fontId="23" fillId="0" borderId="14" xfId="0" applyNumberFormat="1" applyFont="1" applyBorder="1"/>
    <xf numFmtId="49" fontId="23" fillId="0" borderId="15" xfId="0" applyNumberFormat="1" applyFont="1" applyBorder="1"/>
    <xf numFmtId="49" fontId="23" fillId="0" borderId="17" xfId="0" applyNumberFormat="1" applyFont="1" applyBorder="1"/>
    <xf numFmtId="49" fontId="23" fillId="0" borderId="12" xfId="0" applyNumberFormat="1" applyFont="1" applyBorder="1"/>
    <xf numFmtId="49" fontId="23" fillId="0" borderId="18" xfId="0" applyNumberFormat="1" applyFont="1" applyBorder="1"/>
    <xf numFmtId="0" fontId="0" fillId="0" borderId="45" xfId="0" applyBorder="1"/>
    <xf numFmtId="49" fontId="26" fillId="0" borderId="46" xfId="0" applyNumberFormat="1" applyFont="1" applyBorder="1"/>
    <xf numFmtId="49" fontId="23" fillId="0" borderId="46" xfId="0" applyNumberFormat="1" applyFont="1" applyBorder="1"/>
    <xf numFmtId="0" fontId="0" fillId="0" borderId="47" xfId="0" applyBorder="1"/>
    <xf numFmtId="49" fontId="26" fillId="0" borderId="0" xfId="0" applyNumberFormat="1" applyFont="1"/>
    <xf numFmtId="49" fontId="23" fillId="0" borderId="0" xfId="0" applyNumberFormat="1" applyFont="1"/>
    <xf numFmtId="0" fontId="29" fillId="33" borderId="0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4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49" fontId="21" fillId="0" borderId="33" xfId="0" applyNumberFormat="1" applyFont="1" applyBorder="1" applyAlignment="1">
      <alignment horizontal="center"/>
    </xf>
    <xf numFmtId="49" fontId="34" fillId="0" borderId="37" xfId="0" applyNumberFormat="1" applyFont="1" applyBorder="1" applyAlignment="1">
      <alignment horizontal="center"/>
    </xf>
    <xf numFmtId="49" fontId="24" fillId="0" borderId="11" xfId="0" applyNumberFormat="1" applyFont="1" applyBorder="1" applyAlignment="1">
      <alignment horizontal="left"/>
    </xf>
    <xf numFmtId="49" fontId="35" fillId="0" borderId="22" xfId="0" applyNumberFormat="1" applyFont="1" applyBorder="1" applyAlignment="1">
      <alignment horizontal="center"/>
    </xf>
    <xf numFmtId="49" fontId="35" fillId="0" borderId="0" xfId="0" applyNumberFormat="1" applyFont="1" applyBorder="1" applyAlignment="1">
      <alignment horizontal="center"/>
    </xf>
    <xf numFmtId="49" fontId="36" fillId="0" borderId="23" xfId="0" applyNumberFormat="1" applyFont="1" applyBorder="1" applyAlignment="1">
      <alignment horizontal="center"/>
    </xf>
    <xf numFmtId="0" fontId="37" fillId="35" borderId="39" xfId="0" applyFont="1" applyFill="1" applyBorder="1" applyAlignment="1">
      <alignment horizontal="center"/>
    </xf>
    <xf numFmtId="0" fontId="37" fillId="35" borderId="4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Profile'!$O$82:$O$94</c:f>
              <c:strCache>
                <c:ptCount val="13"/>
                <c:pt idx="0">
                  <c:v>1,28%</c:v>
                </c:pt>
                <c:pt idx="1">
                  <c:v>0,00%</c:v>
                </c:pt>
                <c:pt idx="2">
                  <c:v>3,85%</c:v>
                </c:pt>
                <c:pt idx="3">
                  <c:v>5,13%</c:v>
                </c:pt>
                <c:pt idx="4">
                  <c:v>25,64%</c:v>
                </c:pt>
                <c:pt idx="5">
                  <c:v>41,03%</c:v>
                </c:pt>
                <c:pt idx="6">
                  <c:v>15,38%</c:v>
                </c:pt>
                <c:pt idx="7">
                  <c:v>5,13%</c:v>
                </c:pt>
                <c:pt idx="8">
                  <c:v>1,28%</c:v>
                </c:pt>
                <c:pt idx="9">
                  <c:v>0,00%</c:v>
                </c:pt>
                <c:pt idx="10">
                  <c:v>0,00%</c:v>
                </c:pt>
                <c:pt idx="11">
                  <c:v>0,00%</c:v>
                </c:pt>
                <c:pt idx="12">
                  <c:v>1,28%</c:v>
                </c:pt>
              </c:strCache>
            </c:strRef>
          </c:tx>
          <c:invertIfNegative val="0"/>
          <c:cat>
            <c:numRef>
              <c:f>'Test Profile'!$M$82:$M$94</c:f>
              <c:numCache>
                <c:formatCode>0</c:formatCode>
                <c:ptCount val="13"/>
                <c:pt idx="0">
                  <c:v>-14075</c:v>
                </c:pt>
                <c:pt idx="1">
                  <c:v>-10613.541666666666</c:v>
                </c:pt>
                <c:pt idx="2">
                  <c:v>-7152.0833333333321</c:v>
                </c:pt>
                <c:pt idx="3">
                  <c:v>-3690.6249999999986</c:v>
                </c:pt>
                <c:pt idx="4">
                  <c:v>-229.16666666666515</c:v>
                </c:pt>
                <c:pt idx="5">
                  <c:v>3232.2916666666683</c:v>
                </c:pt>
                <c:pt idx="6">
                  <c:v>6693.7500000000018</c:v>
                </c:pt>
                <c:pt idx="7">
                  <c:v>10155.208333333336</c:v>
                </c:pt>
                <c:pt idx="8">
                  <c:v>13616.66666666667</c:v>
                </c:pt>
                <c:pt idx="9">
                  <c:v>17078.125000000004</c:v>
                </c:pt>
                <c:pt idx="10">
                  <c:v>20539.583333333336</c:v>
                </c:pt>
                <c:pt idx="11">
                  <c:v>24001.041666666668</c:v>
                </c:pt>
                <c:pt idx="12">
                  <c:v>27462.5</c:v>
                </c:pt>
              </c:numCache>
            </c:numRef>
          </c:cat>
          <c:val>
            <c:numRef>
              <c:f>'Test Profile'!$O$82:$O$94</c:f>
              <c:numCache>
                <c:formatCode>0.00%</c:formatCode>
                <c:ptCount val="13"/>
                <c:pt idx="0">
                  <c:v>1.282051282051282E-2</c:v>
                </c:pt>
                <c:pt idx="1">
                  <c:v>0</c:v>
                </c:pt>
                <c:pt idx="2">
                  <c:v>3.8461538461538464E-2</c:v>
                </c:pt>
                <c:pt idx="3">
                  <c:v>5.128205128205128E-2</c:v>
                </c:pt>
                <c:pt idx="4">
                  <c:v>0.25641025641025639</c:v>
                </c:pt>
                <c:pt idx="5">
                  <c:v>0.41025641025641024</c:v>
                </c:pt>
                <c:pt idx="6">
                  <c:v>0.15384615384615385</c:v>
                </c:pt>
                <c:pt idx="7">
                  <c:v>5.128205128205128E-2</c:v>
                </c:pt>
                <c:pt idx="8">
                  <c:v>1.282051282051282E-2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1.282051282051282E-2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4348-BCF5-EAA8434E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41632"/>
        <c:axId val="133143168"/>
      </c:barChart>
      <c:catAx>
        <c:axId val="133141632"/>
        <c:scaling>
          <c:orientation val="minMax"/>
        </c:scaling>
        <c:delete val="0"/>
        <c:axPos val="b"/>
        <c:numFmt formatCode="#,##0\ &quot;€&quot;" sourceLinked="0"/>
        <c:majorTickMark val="out"/>
        <c:minorTickMark val="none"/>
        <c:tickLblPos val="nextTo"/>
        <c:crossAx val="133143168"/>
        <c:crosses val="autoZero"/>
        <c:auto val="1"/>
        <c:lblAlgn val="ctr"/>
        <c:lblOffset val="100"/>
        <c:noMultiLvlLbl val="0"/>
      </c:catAx>
      <c:valAx>
        <c:axId val="133143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314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1866806839881"/>
          <c:y val="5.1400554097404488E-2"/>
          <c:w val="0.86401396010784759"/>
          <c:h val="0.89719889180519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'Estadísticas MSA'!$B$120</c:f>
              <c:strCache>
                <c:ptCount val="1"/>
                <c:pt idx="0">
                  <c:v>NET PROFIT  </c:v>
                </c:pt>
              </c:strCache>
            </c:strRef>
          </c:tx>
          <c:invertIfNegative val="0"/>
          <c:cat>
            <c:numRef>
              <c:f>'Estadísticas MSA'!$A$121:$A$198</c:f>
              <c:numCache>
                <c:formatCode>mmm\-yy</c:formatCode>
                <c:ptCount val="7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37469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37653</c:v>
                </c:pt>
                <c:pt idx="22">
                  <c:v>37681</c:v>
                </c:pt>
                <c:pt idx="23">
                  <c:v>37712</c:v>
                </c:pt>
                <c:pt idx="24">
                  <c:v>37742</c:v>
                </c:pt>
                <c:pt idx="25">
                  <c:v>37773</c:v>
                </c:pt>
                <c:pt idx="26">
                  <c:v>37803</c:v>
                </c:pt>
                <c:pt idx="27">
                  <c:v>37834</c:v>
                </c:pt>
                <c:pt idx="28">
                  <c:v>37865</c:v>
                </c:pt>
                <c:pt idx="29">
                  <c:v>37895</c:v>
                </c:pt>
                <c:pt idx="30">
                  <c:v>37926</c:v>
                </c:pt>
                <c:pt idx="31">
                  <c:v>37956</c:v>
                </c:pt>
                <c:pt idx="32">
                  <c:v>37987</c:v>
                </c:pt>
                <c:pt idx="33">
                  <c:v>38018</c:v>
                </c:pt>
                <c:pt idx="34">
                  <c:v>38047</c:v>
                </c:pt>
                <c:pt idx="35">
                  <c:v>38078</c:v>
                </c:pt>
                <c:pt idx="36">
                  <c:v>38108</c:v>
                </c:pt>
                <c:pt idx="37">
                  <c:v>38139</c:v>
                </c:pt>
                <c:pt idx="38">
                  <c:v>38169</c:v>
                </c:pt>
                <c:pt idx="39">
                  <c:v>38200</c:v>
                </c:pt>
                <c:pt idx="40">
                  <c:v>38231</c:v>
                </c:pt>
                <c:pt idx="41">
                  <c:v>38261</c:v>
                </c:pt>
                <c:pt idx="42">
                  <c:v>38292</c:v>
                </c:pt>
                <c:pt idx="43">
                  <c:v>38322</c:v>
                </c:pt>
                <c:pt idx="44">
                  <c:v>40210</c:v>
                </c:pt>
                <c:pt idx="45">
                  <c:v>40238</c:v>
                </c:pt>
                <c:pt idx="46">
                  <c:v>40269</c:v>
                </c:pt>
                <c:pt idx="47">
                  <c:v>40299</c:v>
                </c:pt>
                <c:pt idx="48">
                  <c:v>40330</c:v>
                </c:pt>
                <c:pt idx="49">
                  <c:v>40360</c:v>
                </c:pt>
                <c:pt idx="50">
                  <c:v>40391</c:v>
                </c:pt>
                <c:pt idx="51">
                  <c:v>40422</c:v>
                </c:pt>
                <c:pt idx="52">
                  <c:v>40452</c:v>
                </c:pt>
                <c:pt idx="53">
                  <c:v>40483</c:v>
                </c:pt>
                <c:pt idx="54">
                  <c:v>40513</c:v>
                </c:pt>
                <c:pt idx="55">
                  <c:v>40544</c:v>
                </c:pt>
                <c:pt idx="56">
                  <c:v>40575</c:v>
                </c:pt>
                <c:pt idx="57">
                  <c:v>40603</c:v>
                </c:pt>
                <c:pt idx="58">
                  <c:v>40634</c:v>
                </c:pt>
                <c:pt idx="59">
                  <c:v>40664</c:v>
                </c:pt>
                <c:pt idx="60">
                  <c:v>40695</c:v>
                </c:pt>
                <c:pt idx="61">
                  <c:v>40725</c:v>
                </c:pt>
                <c:pt idx="62">
                  <c:v>40756</c:v>
                </c:pt>
                <c:pt idx="63">
                  <c:v>40787</c:v>
                </c:pt>
                <c:pt idx="64">
                  <c:v>40817</c:v>
                </c:pt>
                <c:pt idx="65">
                  <c:v>40848</c:v>
                </c:pt>
                <c:pt idx="66">
                  <c:v>40878</c:v>
                </c:pt>
                <c:pt idx="67">
                  <c:v>40909</c:v>
                </c:pt>
                <c:pt idx="68">
                  <c:v>40940</c:v>
                </c:pt>
                <c:pt idx="69">
                  <c:v>40969</c:v>
                </c:pt>
                <c:pt idx="70">
                  <c:v>41000</c:v>
                </c:pt>
                <c:pt idx="71">
                  <c:v>41030</c:v>
                </c:pt>
                <c:pt idx="72">
                  <c:v>41061</c:v>
                </c:pt>
                <c:pt idx="73">
                  <c:v>41091</c:v>
                </c:pt>
                <c:pt idx="74">
                  <c:v>41122</c:v>
                </c:pt>
                <c:pt idx="75">
                  <c:v>41153</c:v>
                </c:pt>
                <c:pt idx="76">
                  <c:v>41183</c:v>
                </c:pt>
                <c:pt idx="77">
                  <c:v>41214</c:v>
                </c:pt>
              </c:numCache>
            </c:numRef>
          </c:cat>
          <c:val>
            <c:numRef>
              <c:f>'Estadísticas MSA'!$B$121:$B$198</c:f>
              <c:numCache>
                <c:formatCode>"€"#,##0.00_);[Red]\("€"#,##0.00\)</c:formatCode>
                <c:ptCount val="78"/>
                <c:pt idx="0">
                  <c:v>-1325</c:v>
                </c:pt>
                <c:pt idx="1">
                  <c:v>8837.5</c:v>
                </c:pt>
                <c:pt idx="2">
                  <c:v>7262.5</c:v>
                </c:pt>
                <c:pt idx="3">
                  <c:v>2775</c:v>
                </c:pt>
                <c:pt idx="4">
                  <c:v>-5125</c:v>
                </c:pt>
                <c:pt idx="5">
                  <c:v>5237.5</c:v>
                </c:pt>
                <c:pt idx="6">
                  <c:v>2387.5</c:v>
                </c:pt>
                <c:pt idx="7">
                  <c:v>4325</c:v>
                </c:pt>
                <c:pt idx="8">
                  <c:v>-2487.5</c:v>
                </c:pt>
                <c:pt idx="9">
                  <c:v>4512.5</c:v>
                </c:pt>
                <c:pt idx="10">
                  <c:v>1862.5</c:v>
                </c:pt>
                <c:pt idx="11">
                  <c:v>7150</c:v>
                </c:pt>
                <c:pt idx="12">
                  <c:v>-2350.77</c:v>
                </c:pt>
                <c:pt idx="13">
                  <c:v>13225</c:v>
                </c:pt>
                <c:pt idx="14">
                  <c:v>-1387.5</c:v>
                </c:pt>
                <c:pt idx="15">
                  <c:v>1075</c:v>
                </c:pt>
                <c:pt idx="16">
                  <c:v>-550</c:v>
                </c:pt>
                <c:pt idx="17">
                  <c:v>-7462.5</c:v>
                </c:pt>
                <c:pt idx="18">
                  <c:v>2475</c:v>
                </c:pt>
                <c:pt idx="19">
                  <c:v>377.71</c:v>
                </c:pt>
                <c:pt idx="20">
                  <c:v>2062.5</c:v>
                </c:pt>
                <c:pt idx="21">
                  <c:v>387.5</c:v>
                </c:pt>
                <c:pt idx="22">
                  <c:v>60.51</c:v>
                </c:pt>
                <c:pt idx="23">
                  <c:v>-1612.5</c:v>
                </c:pt>
                <c:pt idx="24">
                  <c:v>-2125</c:v>
                </c:pt>
                <c:pt idx="25">
                  <c:v>-1975</c:v>
                </c:pt>
                <c:pt idx="26">
                  <c:v>-1724.5</c:v>
                </c:pt>
                <c:pt idx="27">
                  <c:v>762.5</c:v>
                </c:pt>
                <c:pt idx="28">
                  <c:v>-619.84</c:v>
                </c:pt>
                <c:pt idx="29">
                  <c:v>2266.69</c:v>
                </c:pt>
                <c:pt idx="30">
                  <c:v>750</c:v>
                </c:pt>
                <c:pt idx="31">
                  <c:v>837.5</c:v>
                </c:pt>
                <c:pt idx="32">
                  <c:v>-512.5</c:v>
                </c:pt>
                <c:pt idx="33">
                  <c:v>3275</c:v>
                </c:pt>
                <c:pt idx="34">
                  <c:v>3700</c:v>
                </c:pt>
                <c:pt idx="35">
                  <c:v>1962.5</c:v>
                </c:pt>
                <c:pt idx="36">
                  <c:v>237.5</c:v>
                </c:pt>
                <c:pt idx="37">
                  <c:v>-100</c:v>
                </c:pt>
                <c:pt idx="38">
                  <c:v>-612.5</c:v>
                </c:pt>
                <c:pt idx="39">
                  <c:v>497.5</c:v>
                </c:pt>
                <c:pt idx="40">
                  <c:v>-1725</c:v>
                </c:pt>
                <c:pt idx="41">
                  <c:v>3812.5</c:v>
                </c:pt>
                <c:pt idx="42">
                  <c:v>-1487.5</c:v>
                </c:pt>
                <c:pt idx="43">
                  <c:v>962.5</c:v>
                </c:pt>
                <c:pt idx="44">
                  <c:v>2675</c:v>
                </c:pt>
                <c:pt idx="45">
                  <c:v>1950</c:v>
                </c:pt>
                <c:pt idx="46">
                  <c:v>725</c:v>
                </c:pt>
                <c:pt idx="47">
                  <c:v>-1262.5</c:v>
                </c:pt>
                <c:pt idx="48">
                  <c:v>-812.5</c:v>
                </c:pt>
                <c:pt idx="49">
                  <c:v>225</c:v>
                </c:pt>
                <c:pt idx="50">
                  <c:v>1487.29</c:v>
                </c:pt>
                <c:pt idx="51">
                  <c:v>-7530.69</c:v>
                </c:pt>
                <c:pt idx="52">
                  <c:v>-2100</c:v>
                </c:pt>
                <c:pt idx="53">
                  <c:v>-949.1</c:v>
                </c:pt>
                <c:pt idx="54">
                  <c:v>3300</c:v>
                </c:pt>
                <c:pt idx="55">
                  <c:v>-575</c:v>
                </c:pt>
                <c:pt idx="56">
                  <c:v>2687.5</c:v>
                </c:pt>
                <c:pt idx="57">
                  <c:v>602.62</c:v>
                </c:pt>
                <c:pt idx="58">
                  <c:v>5612.5</c:v>
                </c:pt>
                <c:pt idx="59">
                  <c:v>524.82000000000005</c:v>
                </c:pt>
                <c:pt idx="60">
                  <c:v>562.5</c:v>
                </c:pt>
                <c:pt idx="61">
                  <c:v>-25</c:v>
                </c:pt>
                <c:pt idx="62">
                  <c:v>27462.5</c:v>
                </c:pt>
                <c:pt idx="63">
                  <c:v>3462.5</c:v>
                </c:pt>
                <c:pt idx="64">
                  <c:v>6662.5</c:v>
                </c:pt>
                <c:pt idx="65">
                  <c:v>-7966.08</c:v>
                </c:pt>
                <c:pt idx="66">
                  <c:v>-3118.56</c:v>
                </c:pt>
                <c:pt idx="67">
                  <c:v>2512.5</c:v>
                </c:pt>
                <c:pt idx="68">
                  <c:v>3187.5</c:v>
                </c:pt>
                <c:pt idx="69">
                  <c:v>7653.38</c:v>
                </c:pt>
                <c:pt idx="70">
                  <c:v>-4825</c:v>
                </c:pt>
                <c:pt idx="71">
                  <c:v>662.5</c:v>
                </c:pt>
                <c:pt idx="72">
                  <c:v>-14075</c:v>
                </c:pt>
                <c:pt idx="73">
                  <c:v>3700</c:v>
                </c:pt>
                <c:pt idx="74">
                  <c:v>-5850</c:v>
                </c:pt>
                <c:pt idx="75">
                  <c:v>263.77</c:v>
                </c:pt>
                <c:pt idx="76">
                  <c:v>-4678.22</c:v>
                </c:pt>
                <c:pt idx="77">
                  <c:v>5487.5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F-4BFE-B485-D296BE770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137542272"/>
        <c:axId val="137552256"/>
      </c:barChart>
      <c:catAx>
        <c:axId val="137542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500"/>
            </a:pPr>
            <a:endParaRPr lang="es-ES"/>
          </a:p>
        </c:txPr>
        <c:crossAx val="137552256"/>
        <c:crosses val="autoZero"/>
        <c:auto val="0"/>
        <c:lblAlgn val="ctr"/>
        <c:lblOffset val="300"/>
        <c:tickLblSkip val="1"/>
        <c:noMultiLvlLbl val="0"/>
      </c:catAx>
      <c:valAx>
        <c:axId val="137552256"/>
        <c:scaling>
          <c:orientation val="minMax"/>
        </c:scaling>
        <c:delete val="0"/>
        <c:axPos val="l"/>
        <c:majorGridlines/>
        <c:numFmt formatCode="&quot;€&quot;#,##0_);[Red]\(&quot;€&quot;#,##0\)" sourceLinked="0"/>
        <c:majorTickMark val="out"/>
        <c:minorTickMark val="none"/>
        <c:tickLblPos val="nextTo"/>
        <c:crossAx val="13754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317985796734536"/>
          <c:y val="5.5363444152814342E-2"/>
          <c:w val="0.13234717970153301"/>
          <c:h val="0.1187711880842480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11</xdr:row>
      <xdr:rowOff>38100</xdr:rowOff>
    </xdr:from>
    <xdr:to>
      <xdr:col>17</xdr:col>
      <xdr:colOff>466725</xdr:colOff>
      <xdr:row>58</xdr:row>
      <xdr:rowOff>109890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29600" y="2124075"/>
          <a:ext cx="6362700" cy="90348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</xdr:colOff>
      <xdr:row>0</xdr:row>
      <xdr:rowOff>171450</xdr:rowOff>
    </xdr:from>
    <xdr:to>
      <xdr:col>9</xdr:col>
      <xdr:colOff>438150</xdr:colOff>
      <xdr:row>5</xdr:row>
      <xdr:rowOff>47625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00025" y="171450"/>
          <a:ext cx="7229475" cy="828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Estos Resultados se obtienen de la Hoja "Estadísticas" que se</a:t>
          </a:r>
          <a:r>
            <a:rPr lang="es-ES" sz="1100" baseline="0"/>
            <a:t> obtiene de  exportar los "Performance Results " del  MSA. Es importante que ajustéis el tamaño de las filas a vuestra impresora porque lo ideal es que ocupe un folio exacto para que podías tenerlo en un sitio accesible con el fin de monitorizar la estrategia</a:t>
          </a:r>
          <a:endParaRPr lang="es-ES" sz="1100"/>
        </a:p>
      </xdr:txBody>
    </xdr:sp>
    <xdr:clientData/>
  </xdr:twoCellAnchor>
  <xdr:twoCellAnchor>
    <xdr:from>
      <xdr:col>15</xdr:col>
      <xdr:colOff>123825</xdr:colOff>
      <xdr:row>79</xdr:row>
      <xdr:rowOff>180974</xdr:rowOff>
    </xdr:from>
    <xdr:to>
      <xdr:col>17</xdr:col>
      <xdr:colOff>666750</xdr:colOff>
      <xdr:row>95</xdr:row>
      <xdr:rowOff>9524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53</xdr:row>
      <xdr:rowOff>133350</xdr:rowOff>
    </xdr:from>
    <xdr:to>
      <xdr:col>13</xdr:col>
      <xdr:colOff>390525</xdr:colOff>
      <xdr:row>54</xdr:row>
      <xdr:rowOff>152400</xdr:rowOff>
    </xdr:to>
    <xdr:sp macro="" textlink="">
      <xdr:nvSpPr>
        <xdr:cNvPr id="12" name="11 Rectángulo redondead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296275" y="10220325"/>
          <a:ext cx="2114550" cy="2095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11</xdr:col>
      <xdr:colOff>228599</xdr:colOff>
      <xdr:row>66</xdr:row>
      <xdr:rowOff>152400</xdr:rowOff>
    </xdr:from>
    <xdr:to>
      <xdr:col>17</xdr:col>
      <xdr:colOff>819149</xdr:colOff>
      <xdr:row>76</xdr:row>
      <xdr:rowOff>180975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95250</xdr:colOff>
      <xdr:row>66</xdr:row>
      <xdr:rowOff>0</xdr:rowOff>
    </xdr:from>
    <xdr:to>
      <xdr:col>9</xdr:col>
      <xdr:colOff>466725</xdr:colOff>
      <xdr:row>93</xdr:row>
      <xdr:rowOff>105467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85750" y="12592050"/>
          <a:ext cx="7172325" cy="52489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R341"/>
  <sheetViews>
    <sheetView tabSelected="1" workbookViewId="0">
      <selection activeCell="K2" sqref="K2"/>
    </sheetView>
  </sheetViews>
  <sheetFormatPr baseColWidth="10" defaultRowHeight="15" x14ac:dyDescent="0.25"/>
  <cols>
    <col min="1" max="1" width="2.85546875" customWidth="1"/>
    <col min="2" max="2" width="34.28515625" customWidth="1"/>
    <col min="3" max="3" width="10.7109375" style="3" customWidth="1"/>
    <col min="4" max="4" width="9.28515625" style="3" customWidth="1"/>
    <col min="5" max="6" width="9.85546875" style="3" customWidth="1"/>
    <col min="7" max="7" width="8.85546875" style="4" customWidth="1"/>
    <col min="8" max="8" width="10.5703125" style="4" customWidth="1"/>
    <col min="9" max="9" width="8.5703125" style="4" customWidth="1"/>
    <col min="10" max="10" width="8.140625" style="4" customWidth="1"/>
    <col min="11" max="11" width="8.140625" style="10" customWidth="1"/>
    <col min="12" max="14" width="14.5703125" customWidth="1"/>
    <col min="15" max="15" width="17.85546875" customWidth="1"/>
    <col min="16" max="18" width="14.5703125" customWidth="1"/>
    <col min="259" max="259" width="32.28515625" customWidth="1"/>
    <col min="260" max="260" width="10.7109375" customWidth="1"/>
    <col min="261" max="261" width="9.28515625" customWidth="1"/>
    <col min="262" max="263" width="9.85546875" customWidth="1"/>
    <col min="264" max="264" width="8.85546875" customWidth="1"/>
    <col min="265" max="265" width="10.5703125" customWidth="1"/>
    <col min="266" max="266" width="8.5703125" customWidth="1"/>
    <col min="267" max="267" width="8.140625" customWidth="1"/>
    <col min="268" max="268" width="9.28515625" customWidth="1"/>
    <col min="515" max="515" width="32.28515625" customWidth="1"/>
    <col min="516" max="516" width="10.7109375" customWidth="1"/>
    <col min="517" max="517" width="9.28515625" customWidth="1"/>
    <col min="518" max="519" width="9.85546875" customWidth="1"/>
    <col min="520" max="520" width="8.85546875" customWidth="1"/>
    <col min="521" max="521" width="10.5703125" customWidth="1"/>
    <col min="522" max="522" width="8.5703125" customWidth="1"/>
    <col min="523" max="523" width="8.140625" customWidth="1"/>
    <col min="524" max="524" width="9.28515625" customWidth="1"/>
    <col min="771" max="771" width="32.28515625" customWidth="1"/>
    <col min="772" max="772" width="10.7109375" customWidth="1"/>
    <col min="773" max="773" width="9.28515625" customWidth="1"/>
    <col min="774" max="775" width="9.85546875" customWidth="1"/>
    <col min="776" max="776" width="8.85546875" customWidth="1"/>
    <col min="777" max="777" width="10.5703125" customWidth="1"/>
    <col min="778" max="778" width="8.5703125" customWidth="1"/>
    <col min="779" max="779" width="8.140625" customWidth="1"/>
    <col min="780" max="780" width="9.28515625" customWidth="1"/>
    <col min="1027" max="1027" width="32.28515625" customWidth="1"/>
    <col min="1028" max="1028" width="10.7109375" customWidth="1"/>
    <col min="1029" max="1029" width="9.28515625" customWidth="1"/>
    <col min="1030" max="1031" width="9.85546875" customWidth="1"/>
    <col min="1032" max="1032" width="8.85546875" customWidth="1"/>
    <col min="1033" max="1033" width="10.5703125" customWidth="1"/>
    <col min="1034" max="1034" width="8.5703125" customWidth="1"/>
    <col min="1035" max="1035" width="8.140625" customWidth="1"/>
    <col min="1036" max="1036" width="9.28515625" customWidth="1"/>
    <col min="1283" max="1283" width="32.28515625" customWidth="1"/>
    <col min="1284" max="1284" width="10.7109375" customWidth="1"/>
    <col min="1285" max="1285" width="9.28515625" customWidth="1"/>
    <col min="1286" max="1287" width="9.85546875" customWidth="1"/>
    <col min="1288" max="1288" width="8.85546875" customWidth="1"/>
    <col min="1289" max="1289" width="10.5703125" customWidth="1"/>
    <col min="1290" max="1290" width="8.5703125" customWidth="1"/>
    <col min="1291" max="1291" width="8.140625" customWidth="1"/>
    <col min="1292" max="1292" width="9.28515625" customWidth="1"/>
    <col min="1539" max="1539" width="32.28515625" customWidth="1"/>
    <col min="1540" max="1540" width="10.7109375" customWidth="1"/>
    <col min="1541" max="1541" width="9.28515625" customWidth="1"/>
    <col min="1542" max="1543" width="9.85546875" customWidth="1"/>
    <col min="1544" max="1544" width="8.85546875" customWidth="1"/>
    <col min="1545" max="1545" width="10.5703125" customWidth="1"/>
    <col min="1546" max="1546" width="8.5703125" customWidth="1"/>
    <col min="1547" max="1547" width="8.140625" customWidth="1"/>
    <col min="1548" max="1548" width="9.28515625" customWidth="1"/>
    <col min="1795" max="1795" width="32.28515625" customWidth="1"/>
    <col min="1796" max="1796" width="10.7109375" customWidth="1"/>
    <col min="1797" max="1797" width="9.28515625" customWidth="1"/>
    <col min="1798" max="1799" width="9.85546875" customWidth="1"/>
    <col min="1800" max="1800" width="8.85546875" customWidth="1"/>
    <col min="1801" max="1801" width="10.5703125" customWidth="1"/>
    <col min="1802" max="1802" width="8.5703125" customWidth="1"/>
    <col min="1803" max="1803" width="8.140625" customWidth="1"/>
    <col min="1804" max="1804" width="9.28515625" customWidth="1"/>
    <col min="2051" max="2051" width="32.28515625" customWidth="1"/>
    <col min="2052" max="2052" width="10.7109375" customWidth="1"/>
    <col min="2053" max="2053" width="9.28515625" customWidth="1"/>
    <col min="2054" max="2055" width="9.85546875" customWidth="1"/>
    <col min="2056" max="2056" width="8.85546875" customWidth="1"/>
    <col min="2057" max="2057" width="10.5703125" customWidth="1"/>
    <col min="2058" max="2058" width="8.5703125" customWidth="1"/>
    <col min="2059" max="2059" width="8.140625" customWidth="1"/>
    <col min="2060" max="2060" width="9.28515625" customWidth="1"/>
    <col min="2307" max="2307" width="32.28515625" customWidth="1"/>
    <col min="2308" max="2308" width="10.7109375" customWidth="1"/>
    <col min="2309" max="2309" width="9.28515625" customWidth="1"/>
    <col min="2310" max="2311" width="9.85546875" customWidth="1"/>
    <col min="2312" max="2312" width="8.85546875" customWidth="1"/>
    <col min="2313" max="2313" width="10.5703125" customWidth="1"/>
    <col min="2314" max="2314" width="8.5703125" customWidth="1"/>
    <col min="2315" max="2315" width="8.140625" customWidth="1"/>
    <col min="2316" max="2316" width="9.28515625" customWidth="1"/>
    <col min="2563" max="2563" width="32.28515625" customWidth="1"/>
    <col min="2564" max="2564" width="10.7109375" customWidth="1"/>
    <col min="2565" max="2565" width="9.28515625" customWidth="1"/>
    <col min="2566" max="2567" width="9.85546875" customWidth="1"/>
    <col min="2568" max="2568" width="8.85546875" customWidth="1"/>
    <col min="2569" max="2569" width="10.5703125" customWidth="1"/>
    <col min="2570" max="2570" width="8.5703125" customWidth="1"/>
    <col min="2571" max="2571" width="8.140625" customWidth="1"/>
    <col min="2572" max="2572" width="9.28515625" customWidth="1"/>
    <col min="2819" max="2819" width="32.28515625" customWidth="1"/>
    <col min="2820" max="2820" width="10.7109375" customWidth="1"/>
    <col min="2821" max="2821" width="9.28515625" customWidth="1"/>
    <col min="2822" max="2823" width="9.85546875" customWidth="1"/>
    <col min="2824" max="2824" width="8.85546875" customWidth="1"/>
    <col min="2825" max="2825" width="10.5703125" customWidth="1"/>
    <col min="2826" max="2826" width="8.5703125" customWidth="1"/>
    <col min="2827" max="2827" width="8.140625" customWidth="1"/>
    <col min="2828" max="2828" width="9.28515625" customWidth="1"/>
    <col min="3075" max="3075" width="32.28515625" customWidth="1"/>
    <col min="3076" max="3076" width="10.7109375" customWidth="1"/>
    <col min="3077" max="3077" width="9.28515625" customWidth="1"/>
    <col min="3078" max="3079" width="9.85546875" customWidth="1"/>
    <col min="3080" max="3080" width="8.85546875" customWidth="1"/>
    <col min="3081" max="3081" width="10.5703125" customWidth="1"/>
    <col min="3082" max="3082" width="8.5703125" customWidth="1"/>
    <col min="3083" max="3083" width="8.140625" customWidth="1"/>
    <col min="3084" max="3084" width="9.28515625" customWidth="1"/>
    <col min="3331" max="3331" width="32.28515625" customWidth="1"/>
    <col min="3332" max="3332" width="10.7109375" customWidth="1"/>
    <col min="3333" max="3333" width="9.28515625" customWidth="1"/>
    <col min="3334" max="3335" width="9.85546875" customWidth="1"/>
    <col min="3336" max="3336" width="8.85546875" customWidth="1"/>
    <col min="3337" max="3337" width="10.5703125" customWidth="1"/>
    <col min="3338" max="3338" width="8.5703125" customWidth="1"/>
    <col min="3339" max="3339" width="8.140625" customWidth="1"/>
    <col min="3340" max="3340" width="9.28515625" customWidth="1"/>
    <col min="3587" max="3587" width="32.28515625" customWidth="1"/>
    <col min="3588" max="3588" width="10.7109375" customWidth="1"/>
    <col min="3589" max="3589" width="9.28515625" customWidth="1"/>
    <col min="3590" max="3591" width="9.85546875" customWidth="1"/>
    <col min="3592" max="3592" width="8.85546875" customWidth="1"/>
    <col min="3593" max="3593" width="10.5703125" customWidth="1"/>
    <col min="3594" max="3594" width="8.5703125" customWidth="1"/>
    <col min="3595" max="3595" width="8.140625" customWidth="1"/>
    <col min="3596" max="3596" width="9.28515625" customWidth="1"/>
    <col min="3843" max="3843" width="32.28515625" customWidth="1"/>
    <col min="3844" max="3844" width="10.7109375" customWidth="1"/>
    <col min="3845" max="3845" width="9.28515625" customWidth="1"/>
    <col min="3846" max="3847" width="9.85546875" customWidth="1"/>
    <col min="3848" max="3848" width="8.85546875" customWidth="1"/>
    <col min="3849" max="3849" width="10.5703125" customWidth="1"/>
    <col min="3850" max="3850" width="8.5703125" customWidth="1"/>
    <col min="3851" max="3851" width="8.140625" customWidth="1"/>
    <col min="3852" max="3852" width="9.28515625" customWidth="1"/>
    <col min="4099" max="4099" width="32.28515625" customWidth="1"/>
    <col min="4100" max="4100" width="10.7109375" customWidth="1"/>
    <col min="4101" max="4101" width="9.28515625" customWidth="1"/>
    <col min="4102" max="4103" width="9.85546875" customWidth="1"/>
    <col min="4104" max="4104" width="8.85546875" customWidth="1"/>
    <col min="4105" max="4105" width="10.5703125" customWidth="1"/>
    <col min="4106" max="4106" width="8.5703125" customWidth="1"/>
    <col min="4107" max="4107" width="8.140625" customWidth="1"/>
    <col min="4108" max="4108" width="9.28515625" customWidth="1"/>
    <col min="4355" max="4355" width="32.28515625" customWidth="1"/>
    <col min="4356" max="4356" width="10.7109375" customWidth="1"/>
    <col min="4357" max="4357" width="9.28515625" customWidth="1"/>
    <col min="4358" max="4359" width="9.85546875" customWidth="1"/>
    <col min="4360" max="4360" width="8.85546875" customWidth="1"/>
    <col min="4361" max="4361" width="10.5703125" customWidth="1"/>
    <col min="4362" max="4362" width="8.5703125" customWidth="1"/>
    <col min="4363" max="4363" width="8.140625" customWidth="1"/>
    <col min="4364" max="4364" width="9.28515625" customWidth="1"/>
    <col min="4611" max="4611" width="32.28515625" customWidth="1"/>
    <col min="4612" max="4612" width="10.7109375" customWidth="1"/>
    <col min="4613" max="4613" width="9.28515625" customWidth="1"/>
    <col min="4614" max="4615" width="9.85546875" customWidth="1"/>
    <col min="4616" max="4616" width="8.85546875" customWidth="1"/>
    <col min="4617" max="4617" width="10.5703125" customWidth="1"/>
    <col min="4618" max="4618" width="8.5703125" customWidth="1"/>
    <col min="4619" max="4619" width="8.140625" customWidth="1"/>
    <col min="4620" max="4620" width="9.28515625" customWidth="1"/>
    <col min="4867" max="4867" width="32.28515625" customWidth="1"/>
    <col min="4868" max="4868" width="10.7109375" customWidth="1"/>
    <col min="4869" max="4869" width="9.28515625" customWidth="1"/>
    <col min="4870" max="4871" width="9.85546875" customWidth="1"/>
    <col min="4872" max="4872" width="8.85546875" customWidth="1"/>
    <col min="4873" max="4873" width="10.5703125" customWidth="1"/>
    <col min="4874" max="4874" width="8.5703125" customWidth="1"/>
    <col min="4875" max="4875" width="8.140625" customWidth="1"/>
    <col min="4876" max="4876" width="9.28515625" customWidth="1"/>
    <col min="5123" max="5123" width="32.28515625" customWidth="1"/>
    <col min="5124" max="5124" width="10.7109375" customWidth="1"/>
    <col min="5125" max="5125" width="9.28515625" customWidth="1"/>
    <col min="5126" max="5127" width="9.85546875" customWidth="1"/>
    <col min="5128" max="5128" width="8.85546875" customWidth="1"/>
    <col min="5129" max="5129" width="10.5703125" customWidth="1"/>
    <col min="5130" max="5130" width="8.5703125" customWidth="1"/>
    <col min="5131" max="5131" width="8.140625" customWidth="1"/>
    <col min="5132" max="5132" width="9.28515625" customWidth="1"/>
    <col min="5379" max="5379" width="32.28515625" customWidth="1"/>
    <col min="5380" max="5380" width="10.7109375" customWidth="1"/>
    <col min="5381" max="5381" width="9.28515625" customWidth="1"/>
    <col min="5382" max="5383" width="9.85546875" customWidth="1"/>
    <col min="5384" max="5384" width="8.85546875" customWidth="1"/>
    <col min="5385" max="5385" width="10.5703125" customWidth="1"/>
    <col min="5386" max="5386" width="8.5703125" customWidth="1"/>
    <col min="5387" max="5387" width="8.140625" customWidth="1"/>
    <col min="5388" max="5388" width="9.28515625" customWidth="1"/>
    <col min="5635" max="5635" width="32.28515625" customWidth="1"/>
    <col min="5636" max="5636" width="10.7109375" customWidth="1"/>
    <col min="5637" max="5637" width="9.28515625" customWidth="1"/>
    <col min="5638" max="5639" width="9.85546875" customWidth="1"/>
    <col min="5640" max="5640" width="8.85546875" customWidth="1"/>
    <col min="5641" max="5641" width="10.5703125" customWidth="1"/>
    <col min="5642" max="5642" width="8.5703125" customWidth="1"/>
    <col min="5643" max="5643" width="8.140625" customWidth="1"/>
    <col min="5644" max="5644" width="9.28515625" customWidth="1"/>
    <col min="5891" max="5891" width="32.28515625" customWidth="1"/>
    <col min="5892" max="5892" width="10.7109375" customWidth="1"/>
    <col min="5893" max="5893" width="9.28515625" customWidth="1"/>
    <col min="5894" max="5895" width="9.85546875" customWidth="1"/>
    <col min="5896" max="5896" width="8.85546875" customWidth="1"/>
    <col min="5897" max="5897" width="10.5703125" customWidth="1"/>
    <col min="5898" max="5898" width="8.5703125" customWidth="1"/>
    <col min="5899" max="5899" width="8.140625" customWidth="1"/>
    <col min="5900" max="5900" width="9.28515625" customWidth="1"/>
    <col min="6147" max="6147" width="32.28515625" customWidth="1"/>
    <col min="6148" max="6148" width="10.7109375" customWidth="1"/>
    <col min="6149" max="6149" width="9.28515625" customWidth="1"/>
    <col min="6150" max="6151" width="9.85546875" customWidth="1"/>
    <col min="6152" max="6152" width="8.85546875" customWidth="1"/>
    <col min="6153" max="6153" width="10.5703125" customWidth="1"/>
    <col min="6154" max="6154" width="8.5703125" customWidth="1"/>
    <col min="6155" max="6155" width="8.140625" customWidth="1"/>
    <col min="6156" max="6156" width="9.28515625" customWidth="1"/>
    <col min="6403" max="6403" width="32.28515625" customWidth="1"/>
    <col min="6404" max="6404" width="10.7109375" customWidth="1"/>
    <col min="6405" max="6405" width="9.28515625" customWidth="1"/>
    <col min="6406" max="6407" width="9.85546875" customWidth="1"/>
    <col min="6408" max="6408" width="8.85546875" customWidth="1"/>
    <col min="6409" max="6409" width="10.5703125" customWidth="1"/>
    <col min="6410" max="6410" width="8.5703125" customWidth="1"/>
    <col min="6411" max="6411" width="8.140625" customWidth="1"/>
    <col min="6412" max="6412" width="9.28515625" customWidth="1"/>
    <col min="6659" max="6659" width="32.28515625" customWidth="1"/>
    <col min="6660" max="6660" width="10.7109375" customWidth="1"/>
    <col min="6661" max="6661" width="9.28515625" customWidth="1"/>
    <col min="6662" max="6663" width="9.85546875" customWidth="1"/>
    <col min="6664" max="6664" width="8.85546875" customWidth="1"/>
    <col min="6665" max="6665" width="10.5703125" customWidth="1"/>
    <col min="6666" max="6666" width="8.5703125" customWidth="1"/>
    <col min="6667" max="6667" width="8.140625" customWidth="1"/>
    <col min="6668" max="6668" width="9.28515625" customWidth="1"/>
    <col min="6915" max="6915" width="32.28515625" customWidth="1"/>
    <col min="6916" max="6916" width="10.7109375" customWidth="1"/>
    <col min="6917" max="6917" width="9.28515625" customWidth="1"/>
    <col min="6918" max="6919" width="9.85546875" customWidth="1"/>
    <col min="6920" max="6920" width="8.85546875" customWidth="1"/>
    <col min="6921" max="6921" width="10.5703125" customWidth="1"/>
    <col min="6922" max="6922" width="8.5703125" customWidth="1"/>
    <col min="6923" max="6923" width="8.140625" customWidth="1"/>
    <col min="6924" max="6924" width="9.28515625" customWidth="1"/>
    <col min="7171" max="7171" width="32.28515625" customWidth="1"/>
    <col min="7172" max="7172" width="10.7109375" customWidth="1"/>
    <col min="7173" max="7173" width="9.28515625" customWidth="1"/>
    <col min="7174" max="7175" width="9.85546875" customWidth="1"/>
    <col min="7176" max="7176" width="8.85546875" customWidth="1"/>
    <col min="7177" max="7177" width="10.5703125" customWidth="1"/>
    <col min="7178" max="7178" width="8.5703125" customWidth="1"/>
    <col min="7179" max="7179" width="8.140625" customWidth="1"/>
    <col min="7180" max="7180" width="9.28515625" customWidth="1"/>
    <col min="7427" max="7427" width="32.28515625" customWidth="1"/>
    <col min="7428" max="7428" width="10.7109375" customWidth="1"/>
    <col min="7429" max="7429" width="9.28515625" customWidth="1"/>
    <col min="7430" max="7431" width="9.85546875" customWidth="1"/>
    <col min="7432" max="7432" width="8.85546875" customWidth="1"/>
    <col min="7433" max="7433" width="10.5703125" customWidth="1"/>
    <col min="7434" max="7434" width="8.5703125" customWidth="1"/>
    <col min="7435" max="7435" width="8.140625" customWidth="1"/>
    <col min="7436" max="7436" width="9.28515625" customWidth="1"/>
    <col min="7683" max="7683" width="32.28515625" customWidth="1"/>
    <col min="7684" max="7684" width="10.7109375" customWidth="1"/>
    <col min="7685" max="7685" width="9.28515625" customWidth="1"/>
    <col min="7686" max="7687" width="9.85546875" customWidth="1"/>
    <col min="7688" max="7688" width="8.85546875" customWidth="1"/>
    <col min="7689" max="7689" width="10.5703125" customWidth="1"/>
    <col min="7690" max="7690" width="8.5703125" customWidth="1"/>
    <col min="7691" max="7691" width="8.140625" customWidth="1"/>
    <col min="7692" max="7692" width="9.28515625" customWidth="1"/>
    <col min="7939" max="7939" width="32.28515625" customWidth="1"/>
    <col min="7940" max="7940" width="10.7109375" customWidth="1"/>
    <col min="7941" max="7941" width="9.28515625" customWidth="1"/>
    <col min="7942" max="7943" width="9.85546875" customWidth="1"/>
    <col min="7944" max="7944" width="8.85546875" customWidth="1"/>
    <col min="7945" max="7945" width="10.5703125" customWidth="1"/>
    <col min="7946" max="7946" width="8.5703125" customWidth="1"/>
    <col min="7947" max="7947" width="8.140625" customWidth="1"/>
    <col min="7948" max="7948" width="9.28515625" customWidth="1"/>
    <col min="8195" max="8195" width="32.28515625" customWidth="1"/>
    <col min="8196" max="8196" width="10.7109375" customWidth="1"/>
    <col min="8197" max="8197" width="9.28515625" customWidth="1"/>
    <col min="8198" max="8199" width="9.85546875" customWidth="1"/>
    <col min="8200" max="8200" width="8.85546875" customWidth="1"/>
    <col min="8201" max="8201" width="10.5703125" customWidth="1"/>
    <col min="8202" max="8202" width="8.5703125" customWidth="1"/>
    <col min="8203" max="8203" width="8.140625" customWidth="1"/>
    <col min="8204" max="8204" width="9.28515625" customWidth="1"/>
    <col min="8451" max="8451" width="32.28515625" customWidth="1"/>
    <col min="8452" max="8452" width="10.7109375" customWidth="1"/>
    <col min="8453" max="8453" width="9.28515625" customWidth="1"/>
    <col min="8454" max="8455" width="9.85546875" customWidth="1"/>
    <col min="8456" max="8456" width="8.85546875" customWidth="1"/>
    <col min="8457" max="8457" width="10.5703125" customWidth="1"/>
    <col min="8458" max="8458" width="8.5703125" customWidth="1"/>
    <col min="8459" max="8459" width="8.140625" customWidth="1"/>
    <col min="8460" max="8460" width="9.28515625" customWidth="1"/>
    <col min="8707" max="8707" width="32.28515625" customWidth="1"/>
    <col min="8708" max="8708" width="10.7109375" customWidth="1"/>
    <col min="8709" max="8709" width="9.28515625" customWidth="1"/>
    <col min="8710" max="8711" width="9.85546875" customWidth="1"/>
    <col min="8712" max="8712" width="8.85546875" customWidth="1"/>
    <col min="8713" max="8713" width="10.5703125" customWidth="1"/>
    <col min="8714" max="8714" width="8.5703125" customWidth="1"/>
    <col min="8715" max="8715" width="8.140625" customWidth="1"/>
    <col min="8716" max="8716" width="9.28515625" customWidth="1"/>
    <col min="8963" max="8963" width="32.28515625" customWidth="1"/>
    <col min="8964" max="8964" width="10.7109375" customWidth="1"/>
    <col min="8965" max="8965" width="9.28515625" customWidth="1"/>
    <col min="8966" max="8967" width="9.85546875" customWidth="1"/>
    <col min="8968" max="8968" width="8.85546875" customWidth="1"/>
    <col min="8969" max="8969" width="10.5703125" customWidth="1"/>
    <col min="8970" max="8970" width="8.5703125" customWidth="1"/>
    <col min="8971" max="8971" width="8.140625" customWidth="1"/>
    <col min="8972" max="8972" width="9.28515625" customWidth="1"/>
    <col min="9219" max="9219" width="32.28515625" customWidth="1"/>
    <col min="9220" max="9220" width="10.7109375" customWidth="1"/>
    <col min="9221" max="9221" width="9.28515625" customWidth="1"/>
    <col min="9222" max="9223" width="9.85546875" customWidth="1"/>
    <col min="9224" max="9224" width="8.85546875" customWidth="1"/>
    <col min="9225" max="9225" width="10.5703125" customWidth="1"/>
    <col min="9226" max="9226" width="8.5703125" customWidth="1"/>
    <col min="9227" max="9227" width="8.140625" customWidth="1"/>
    <col min="9228" max="9228" width="9.28515625" customWidth="1"/>
    <col min="9475" max="9475" width="32.28515625" customWidth="1"/>
    <col min="9476" max="9476" width="10.7109375" customWidth="1"/>
    <col min="9477" max="9477" width="9.28515625" customWidth="1"/>
    <col min="9478" max="9479" width="9.85546875" customWidth="1"/>
    <col min="9480" max="9480" width="8.85546875" customWidth="1"/>
    <col min="9481" max="9481" width="10.5703125" customWidth="1"/>
    <col min="9482" max="9482" width="8.5703125" customWidth="1"/>
    <col min="9483" max="9483" width="8.140625" customWidth="1"/>
    <col min="9484" max="9484" width="9.28515625" customWidth="1"/>
    <col min="9731" max="9731" width="32.28515625" customWidth="1"/>
    <col min="9732" max="9732" width="10.7109375" customWidth="1"/>
    <col min="9733" max="9733" width="9.28515625" customWidth="1"/>
    <col min="9734" max="9735" width="9.85546875" customWidth="1"/>
    <col min="9736" max="9736" width="8.85546875" customWidth="1"/>
    <col min="9737" max="9737" width="10.5703125" customWidth="1"/>
    <col min="9738" max="9738" width="8.5703125" customWidth="1"/>
    <col min="9739" max="9739" width="8.140625" customWidth="1"/>
    <col min="9740" max="9740" width="9.28515625" customWidth="1"/>
    <col min="9987" max="9987" width="32.28515625" customWidth="1"/>
    <col min="9988" max="9988" width="10.7109375" customWidth="1"/>
    <col min="9989" max="9989" width="9.28515625" customWidth="1"/>
    <col min="9990" max="9991" width="9.85546875" customWidth="1"/>
    <col min="9992" max="9992" width="8.85546875" customWidth="1"/>
    <col min="9993" max="9993" width="10.5703125" customWidth="1"/>
    <col min="9994" max="9994" width="8.5703125" customWidth="1"/>
    <col min="9995" max="9995" width="8.140625" customWidth="1"/>
    <col min="9996" max="9996" width="9.28515625" customWidth="1"/>
    <col min="10243" max="10243" width="32.28515625" customWidth="1"/>
    <col min="10244" max="10244" width="10.7109375" customWidth="1"/>
    <col min="10245" max="10245" width="9.28515625" customWidth="1"/>
    <col min="10246" max="10247" width="9.85546875" customWidth="1"/>
    <col min="10248" max="10248" width="8.85546875" customWidth="1"/>
    <col min="10249" max="10249" width="10.5703125" customWidth="1"/>
    <col min="10250" max="10250" width="8.5703125" customWidth="1"/>
    <col min="10251" max="10251" width="8.140625" customWidth="1"/>
    <col min="10252" max="10252" width="9.28515625" customWidth="1"/>
    <col min="10499" max="10499" width="32.28515625" customWidth="1"/>
    <col min="10500" max="10500" width="10.7109375" customWidth="1"/>
    <col min="10501" max="10501" width="9.28515625" customWidth="1"/>
    <col min="10502" max="10503" width="9.85546875" customWidth="1"/>
    <col min="10504" max="10504" width="8.85546875" customWidth="1"/>
    <col min="10505" max="10505" width="10.5703125" customWidth="1"/>
    <col min="10506" max="10506" width="8.5703125" customWidth="1"/>
    <col min="10507" max="10507" width="8.140625" customWidth="1"/>
    <col min="10508" max="10508" width="9.28515625" customWidth="1"/>
    <col min="10755" max="10755" width="32.28515625" customWidth="1"/>
    <col min="10756" max="10756" width="10.7109375" customWidth="1"/>
    <col min="10757" max="10757" width="9.28515625" customWidth="1"/>
    <col min="10758" max="10759" width="9.85546875" customWidth="1"/>
    <col min="10760" max="10760" width="8.85546875" customWidth="1"/>
    <col min="10761" max="10761" width="10.5703125" customWidth="1"/>
    <col min="10762" max="10762" width="8.5703125" customWidth="1"/>
    <col min="10763" max="10763" width="8.140625" customWidth="1"/>
    <col min="10764" max="10764" width="9.28515625" customWidth="1"/>
    <col min="11011" max="11011" width="32.28515625" customWidth="1"/>
    <col min="11012" max="11012" width="10.7109375" customWidth="1"/>
    <col min="11013" max="11013" width="9.28515625" customWidth="1"/>
    <col min="11014" max="11015" width="9.85546875" customWidth="1"/>
    <col min="11016" max="11016" width="8.85546875" customWidth="1"/>
    <col min="11017" max="11017" width="10.5703125" customWidth="1"/>
    <col min="11018" max="11018" width="8.5703125" customWidth="1"/>
    <col min="11019" max="11019" width="8.140625" customWidth="1"/>
    <col min="11020" max="11020" width="9.28515625" customWidth="1"/>
    <col min="11267" max="11267" width="32.28515625" customWidth="1"/>
    <col min="11268" max="11268" width="10.7109375" customWidth="1"/>
    <col min="11269" max="11269" width="9.28515625" customWidth="1"/>
    <col min="11270" max="11271" width="9.85546875" customWidth="1"/>
    <col min="11272" max="11272" width="8.85546875" customWidth="1"/>
    <col min="11273" max="11273" width="10.5703125" customWidth="1"/>
    <col min="11274" max="11274" width="8.5703125" customWidth="1"/>
    <col min="11275" max="11275" width="8.140625" customWidth="1"/>
    <col min="11276" max="11276" width="9.28515625" customWidth="1"/>
    <col min="11523" max="11523" width="32.28515625" customWidth="1"/>
    <col min="11524" max="11524" width="10.7109375" customWidth="1"/>
    <col min="11525" max="11525" width="9.28515625" customWidth="1"/>
    <col min="11526" max="11527" width="9.85546875" customWidth="1"/>
    <col min="11528" max="11528" width="8.85546875" customWidth="1"/>
    <col min="11529" max="11529" width="10.5703125" customWidth="1"/>
    <col min="11530" max="11530" width="8.5703125" customWidth="1"/>
    <col min="11531" max="11531" width="8.140625" customWidth="1"/>
    <col min="11532" max="11532" width="9.28515625" customWidth="1"/>
    <col min="11779" max="11779" width="32.28515625" customWidth="1"/>
    <col min="11780" max="11780" width="10.7109375" customWidth="1"/>
    <col min="11781" max="11781" width="9.28515625" customWidth="1"/>
    <col min="11782" max="11783" width="9.85546875" customWidth="1"/>
    <col min="11784" max="11784" width="8.85546875" customWidth="1"/>
    <col min="11785" max="11785" width="10.5703125" customWidth="1"/>
    <col min="11786" max="11786" width="8.5703125" customWidth="1"/>
    <col min="11787" max="11787" width="8.140625" customWidth="1"/>
    <col min="11788" max="11788" width="9.28515625" customWidth="1"/>
    <col min="12035" max="12035" width="32.28515625" customWidth="1"/>
    <col min="12036" max="12036" width="10.7109375" customWidth="1"/>
    <col min="12037" max="12037" width="9.28515625" customWidth="1"/>
    <col min="12038" max="12039" width="9.85546875" customWidth="1"/>
    <col min="12040" max="12040" width="8.85546875" customWidth="1"/>
    <col min="12041" max="12041" width="10.5703125" customWidth="1"/>
    <col min="12042" max="12042" width="8.5703125" customWidth="1"/>
    <col min="12043" max="12043" width="8.140625" customWidth="1"/>
    <col min="12044" max="12044" width="9.28515625" customWidth="1"/>
    <col min="12291" max="12291" width="32.28515625" customWidth="1"/>
    <col min="12292" max="12292" width="10.7109375" customWidth="1"/>
    <col min="12293" max="12293" width="9.28515625" customWidth="1"/>
    <col min="12294" max="12295" width="9.85546875" customWidth="1"/>
    <col min="12296" max="12296" width="8.85546875" customWidth="1"/>
    <col min="12297" max="12297" width="10.5703125" customWidth="1"/>
    <col min="12298" max="12298" width="8.5703125" customWidth="1"/>
    <col min="12299" max="12299" width="8.140625" customWidth="1"/>
    <col min="12300" max="12300" width="9.28515625" customWidth="1"/>
    <col min="12547" max="12547" width="32.28515625" customWidth="1"/>
    <col min="12548" max="12548" width="10.7109375" customWidth="1"/>
    <col min="12549" max="12549" width="9.28515625" customWidth="1"/>
    <col min="12550" max="12551" width="9.85546875" customWidth="1"/>
    <col min="12552" max="12552" width="8.85546875" customWidth="1"/>
    <col min="12553" max="12553" width="10.5703125" customWidth="1"/>
    <col min="12554" max="12554" width="8.5703125" customWidth="1"/>
    <col min="12555" max="12555" width="8.140625" customWidth="1"/>
    <col min="12556" max="12556" width="9.28515625" customWidth="1"/>
    <col min="12803" max="12803" width="32.28515625" customWidth="1"/>
    <col min="12804" max="12804" width="10.7109375" customWidth="1"/>
    <col min="12805" max="12805" width="9.28515625" customWidth="1"/>
    <col min="12806" max="12807" width="9.85546875" customWidth="1"/>
    <col min="12808" max="12808" width="8.85546875" customWidth="1"/>
    <col min="12809" max="12809" width="10.5703125" customWidth="1"/>
    <col min="12810" max="12810" width="8.5703125" customWidth="1"/>
    <col min="12811" max="12811" width="8.140625" customWidth="1"/>
    <col min="12812" max="12812" width="9.28515625" customWidth="1"/>
    <col min="13059" max="13059" width="32.28515625" customWidth="1"/>
    <col min="13060" max="13060" width="10.7109375" customWidth="1"/>
    <col min="13061" max="13061" width="9.28515625" customWidth="1"/>
    <col min="13062" max="13063" width="9.85546875" customWidth="1"/>
    <col min="13064" max="13064" width="8.85546875" customWidth="1"/>
    <col min="13065" max="13065" width="10.5703125" customWidth="1"/>
    <col min="13066" max="13066" width="8.5703125" customWidth="1"/>
    <col min="13067" max="13067" width="8.140625" customWidth="1"/>
    <col min="13068" max="13068" width="9.28515625" customWidth="1"/>
    <col min="13315" max="13315" width="32.28515625" customWidth="1"/>
    <col min="13316" max="13316" width="10.7109375" customWidth="1"/>
    <col min="13317" max="13317" width="9.28515625" customWidth="1"/>
    <col min="13318" max="13319" width="9.85546875" customWidth="1"/>
    <col min="13320" max="13320" width="8.85546875" customWidth="1"/>
    <col min="13321" max="13321" width="10.5703125" customWidth="1"/>
    <col min="13322" max="13322" width="8.5703125" customWidth="1"/>
    <col min="13323" max="13323" width="8.140625" customWidth="1"/>
    <col min="13324" max="13324" width="9.28515625" customWidth="1"/>
    <col min="13571" max="13571" width="32.28515625" customWidth="1"/>
    <col min="13572" max="13572" width="10.7109375" customWidth="1"/>
    <col min="13573" max="13573" width="9.28515625" customWidth="1"/>
    <col min="13574" max="13575" width="9.85546875" customWidth="1"/>
    <col min="13576" max="13576" width="8.85546875" customWidth="1"/>
    <col min="13577" max="13577" width="10.5703125" customWidth="1"/>
    <col min="13578" max="13578" width="8.5703125" customWidth="1"/>
    <col min="13579" max="13579" width="8.140625" customWidth="1"/>
    <col min="13580" max="13580" width="9.28515625" customWidth="1"/>
    <col min="13827" max="13827" width="32.28515625" customWidth="1"/>
    <col min="13828" max="13828" width="10.7109375" customWidth="1"/>
    <col min="13829" max="13829" width="9.28515625" customWidth="1"/>
    <col min="13830" max="13831" width="9.85546875" customWidth="1"/>
    <col min="13832" max="13832" width="8.85546875" customWidth="1"/>
    <col min="13833" max="13833" width="10.5703125" customWidth="1"/>
    <col min="13834" max="13834" width="8.5703125" customWidth="1"/>
    <col min="13835" max="13835" width="8.140625" customWidth="1"/>
    <col min="13836" max="13836" width="9.28515625" customWidth="1"/>
    <col min="14083" max="14083" width="32.28515625" customWidth="1"/>
    <col min="14084" max="14084" width="10.7109375" customWidth="1"/>
    <col min="14085" max="14085" width="9.28515625" customWidth="1"/>
    <col min="14086" max="14087" width="9.85546875" customWidth="1"/>
    <col min="14088" max="14088" width="8.85546875" customWidth="1"/>
    <col min="14089" max="14089" width="10.5703125" customWidth="1"/>
    <col min="14090" max="14090" width="8.5703125" customWidth="1"/>
    <col min="14091" max="14091" width="8.140625" customWidth="1"/>
    <col min="14092" max="14092" width="9.28515625" customWidth="1"/>
    <col min="14339" max="14339" width="32.28515625" customWidth="1"/>
    <col min="14340" max="14340" width="10.7109375" customWidth="1"/>
    <col min="14341" max="14341" width="9.28515625" customWidth="1"/>
    <col min="14342" max="14343" width="9.85546875" customWidth="1"/>
    <col min="14344" max="14344" width="8.85546875" customWidth="1"/>
    <col min="14345" max="14345" width="10.5703125" customWidth="1"/>
    <col min="14346" max="14346" width="8.5703125" customWidth="1"/>
    <col min="14347" max="14347" width="8.140625" customWidth="1"/>
    <col min="14348" max="14348" width="9.28515625" customWidth="1"/>
    <col min="14595" max="14595" width="32.28515625" customWidth="1"/>
    <col min="14596" max="14596" width="10.7109375" customWidth="1"/>
    <col min="14597" max="14597" width="9.28515625" customWidth="1"/>
    <col min="14598" max="14599" width="9.85546875" customWidth="1"/>
    <col min="14600" max="14600" width="8.85546875" customWidth="1"/>
    <col min="14601" max="14601" width="10.5703125" customWidth="1"/>
    <col min="14602" max="14602" width="8.5703125" customWidth="1"/>
    <col min="14603" max="14603" width="8.140625" customWidth="1"/>
    <col min="14604" max="14604" width="9.28515625" customWidth="1"/>
    <col min="14851" max="14851" width="32.28515625" customWidth="1"/>
    <col min="14852" max="14852" width="10.7109375" customWidth="1"/>
    <col min="14853" max="14853" width="9.28515625" customWidth="1"/>
    <col min="14854" max="14855" width="9.85546875" customWidth="1"/>
    <col min="14856" max="14856" width="8.85546875" customWidth="1"/>
    <col min="14857" max="14857" width="10.5703125" customWidth="1"/>
    <col min="14858" max="14858" width="8.5703125" customWidth="1"/>
    <col min="14859" max="14859" width="8.140625" customWidth="1"/>
    <col min="14860" max="14860" width="9.28515625" customWidth="1"/>
    <col min="15107" max="15107" width="32.28515625" customWidth="1"/>
    <col min="15108" max="15108" width="10.7109375" customWidth="1"/>
    <col min="15109" max="15109" width="9.28515625" customWidth="1"/>
    <col min="15110" max="15111" width="9.85546875" customWidth="1"/>
    <col min="15112" max="15112" width="8.85546875" customWidth="1"/>
    <col min="15113" max="15113" width="10.5703125" customWidth="1"/>
    <col min="15114" max="15114" width="8.5703125" customWidth="1"/>
    <col min="15115" max="15115" width="8.140625" customWidth="1"/>
    <col min="15116" max="15116" width="9.28515625" customWidth="1"/>
    <col min="15363" max="15363" width="32.28515625" customWidth="1"/>
    <col min="15364" max="15364" width="10.7109375" customWidth="1"/>
    <col min="15365" max="15365" width="9.28515625" customWidth="1"/>
    <col min="15366" max="15367" width="9.85546875" customWidth="1"/>
    <col min="15368" max="15368" width="8.85546875" customWidth="1"/>
    <col min="15369" max="15369" width="10.5703125" customWidth="1"/>
    <col min="15370" max="15370" width="8.5703125" customWidth="1"/>
    <col min="15371" max="15371" width="8.140625" customWidth="1"/>
    <col min="15372" max="15372" width="9.28515625" customWidth="1"/>
    <col min="15619" max="15619" width="32.28515625" customWidth="1"/>
    <col min="15620" max="15620" width="10.7109375" customWidth="1"/>
    <col min="15621" max="15621" width="9.28515625" customWidth="1"/>
    <col min="15622" max="15623" width="9.85546875" customWidth="1"/>
    <col min="15624" max="15624" width="8.85546875" customWidth="1"/>
    <col min="15625" max="15625" width="10.5703125" customWidth="1"/>
    <col min="15626" max="15626" width="8.5703125" customWidth="1"/>
    <col min="15627" max="15627" width="8.140625" customWidth="1"/>
    <col min="15628" max="15628" width="9.28515625" customWidth="1"/>
    <col min="15875" max="15875" width="32.28515625" customWidth="1"/>
    <col min="15876" max="15876" width="10.7109375" customWidth="1"/>
    <col min="15877" max="15877" width="9.28515625" customWidth="1"/>
    <col min="15878" max="15879" width="9.85546875" customWidth="1"/>
    <col min="15880" max="15880" width="8.85546875" customWidth="1"/>
    <col min="15881" max="15881" width="10.5703125" customWidth="1"/>
    <col min="15882" max="15882" width="8.5703125" customWidth="1"/>
    <col min="15883" max="15883" width="8.140625" customWidth="1"/>
    <col min="15884" max="15884" width="9.28515625" customWidth="1"/>
    <col min="16131" max="16131" width="32.28515625" customWidth="1"/>
    <col min="16132" max="16132" width="10.7109375" customWidth="1"/>
    <col min="16133" max="16133" width="9.28515625" customWidth="1"/>
    <col min="16134" max="16135" width="9.85546875" customWidth="1"/>
    <col min="16136" max="16136" width="8.85546875" customWidth="1"/>
    <col min="16137" max="16137" width="10.5703125" customWidth="1"/>
    <col min="16138" max="16138" width="8.5703125" customWidth="1"/>
    <col min="16139" max="16139" width="8.140625" customWidth="1"/>
    <col min="16140" max="16140" width="9.28515625" customWidth="1"/>
  </cols>
  <sheetData>
    <row r="7" spans="2:18" ht="15.75" thickBot="1" x14ac:dyDescent="0.3"/>
    <row r="8" spans="2:18" ht="20.25" x14ac:dyDescent="0.3">
      <c r="B8" s="163" t="s">
        <v>259</v>
      </c>
      <c r="C8" s="164"/>
      <c r="D8" s="164"/>
      <c r="E8" s="164"/>
      <c r="F8" s="164"/>
      <c r="G8" s="164"/>
      <c r="H8" s="164"/>
      <c r="I8" s="164"/>
      <c r="J8" s="165"/>
      <c r="L8" s="15"/>
      <c r="M8" s="16"/>
      <c r="N8" s="166" t="s">
        <v>263</v>
      </c>
      <c r="O8" s="166"/>
      <c r="P8" s="166"/>
      <c r="Q8" s="18"/>
      <c r="R8" s="19"/>
    </row>
    <row r="9" spans="2:18" ht="8.25" customHeight="1" x14ac:dyDescent="0.25">
      <c r="B9" s="20"/>
      <c r="C9" s="21"/>
      <c r="D9" s="21"/>
      <c r="E9" s="21"/>
      <c r="F9" s="21"/>
      <c r="G9" s="22"/>
      <c r="H9" s="22"/>
      <c r="I9" s="22"/>
      <c r="J9" s="23"/>
      <c r="L9" s="20"/>
      <c r="M9" s="24"/>
      <c r="N9" s="25"/>
      <c r="O9" s="26"/>
      <c r="P9" s="26"/>
      <c r="Q9" s="26"/>
      <c r="R9" s="27"/>
    </row>
    <row r="10" spans="2:18" x14ac:dyDescent="0.25">
      <c r="B10" s="20" t="s">
        <v>207</v>
      </c>
      <c r="C10" s="83" t="s">
        <v>257</v>
      </c>
      <c r="D10" s="21"/>
      <c r="E10" s="21"/>
      <c r="F10" s="21"/>
      <c r="G10" s="21"/>
      <c r="H10" s="21"/>
      <c r="I10" s="21"/>
      <c r="J10" s="23"/>
      <c r="L10" s="20"/>
      <c r="M10" s="24"/>
      <c r="N10" s="25"/>
      <c r="O10" s="26"/>
      <c r="P10" s="26"/>
      <c r="Q10" s="26"/>
      <c r="R10" s="27"/>
    </row>
    <row r="11" spans="2:18" x14ac:dyDescent="0.25">
      <c r="B11" s="20" t="s">
        <v>208</v>
      </c>
      <c r="C11" s="21" t="s">
        <v>209</v>
      </c>
      <c r="D11" s="21"/>
      <c r="E11" s="21" t="s">
        <v>210</v>
      </c>
      <c r="F11" s="28" t="s">
        <v>211</v>
      </c>
      <c r="G11" s="21"/>
      <c r="H11" s="21"/>
      <c r="I11" s="21"/>
      <c r="J11" s="23"/>
      <c r="L11" s="20"/>
      <c r="M11" s="26"/>
      <c r="N11" s="26"/>
      <c r="O11" s="26"/>
      <c r="P11" s="26"/>
      <c r="Q11" s="26"/>
      <c r="R11" s="27"/>
    </row>
    <row r="12" spans="2:18" x14ac:dyDescent="0.25">
      <c r="B12" s="20" t="s">
        <v>212</v>
      </c>
      <c r="C12" s="21" t="s">
        <v>258</v>
      </c>
      <c r="D12" s="21"/>
      <c r="E12" s="21" t="s">
        <v>213</v>
      </c>
      <c r="F12" s="29">
        <v>15000</v>
      </c>
      <c r="G12" s="21"/>
      <c r="H12" s="21" t="s">
        <v>214</v>
      </c>
      <c r="I12" s="51">
        <v>5</v>
      </c>
      <c r="J12" s="23"/>
      <c r="L12" s="20"/>
      <c r="M12" s="24"/>
      <c r="N12" s="25"/>
      <c r="O12" s="26"/>
      <c r="P12" s="26"/>
      <c r="Q12" s="26"/>
      <c r="R12" s="27"/>
    </row>
    <row r="13" spans="2:18" x14ac:dyDescent="0.25">
      <c r="B13" s="20" t="s">
        <v>215</v>
      </c>
      <c r="C13" s="30">
        <v>72000</v>
      </c>
      <c r="D13" s="21"/>
      <c r="E13" s="21" t="s">
        <v>216</v>
      </c>
      <c r="F13" s="29">
        <v>20</v>
      </c>
      <c r="G13" s="21"/>
      <c r="H13" s="21" t="s">
        <v>217</v>
      </c>
      <c r="I13" s="29">
        <v>25</v>
      </c>
      <c r="J13" s="23"/>
      <c r="L13" s="20"/>
      <c r="M13" s="24"/>
      <c r="N13" s="25"/>
      <c r="O13" s="26"/>
      <c r="P13" s="26"/>
      <c r="Q13" s="26"/>
      <c r="R13" s="27"/>
    </row>
    <row r="14" spans="2:18" ht="7.5" customHeight="1" x14ac:dyDescent="0.25">
      <c r="B14" s="20"/>
      <c r="C14" s="21"/>
      <c r="D14" s="21"/>
      <c r="E14" s="21"/>
      <c r="F14" s="21"/>
      <c r="G14" s="22"/>
      <c r="H14" s="22"/>
      <c r="I14" s="22"/>
      <c r="J14" s="23"/>
      <c r="L14" s="20"/>
      <c r="M14" s="24"/>
      <c r="N14" s="25"/>
      <c r="O14" s="26"/>
      <c r="P14" s="26"/>
      <c r="Q14" s="26"/>
      <c r="R14" s="27"/>
    </row>
    <row r="15" spans="2:18" ht="18" x14ac:dyDescent="0.25">
      <c r="B15" s="31" t="s">
        <v>218</v>
      </c>
      <c r="C15" s="21"/>
      <c r="D15" s="21" t="s">
        <v>219</v>
      </c>
      <c r="E15" s="21"/>
      <c r="F15" s="21"/>
      <c r="G15" s="22"/>
      <c r="H15" s="22"/>
      <c r="I15" s="22"/>
      <c r="J15" s="23"/>
      <c r="L15" s="20"/>
      <c r="M15" s="24"/>
      <c r="N15" s="25"/>
      <c r="O15" s="26"/>
      <c r="P15" s="26"/>
      <c r="Q15" s="26"/>
      <c r="R15" s="27"/>
    </row>
    <row r="16" spans="2:18" ht="18" x14ac:dyDescent="0.25">
      <c r="B16" s="31"/>
      <c r="C16" s="21"/>
      <c r="D16" s="21"/>
      <c r="E16" s="21"/>
      <c r="F16" s="21"/>
      <c r="G16" s="22"/>
      <c r="H16" s="22"/>
      <c r="I16" s="22"/>
      <c r="J16" s="23"/>
      <c r="L16" s="20"/>
      <c r="M16" s="24"/>
      <c r="N16" s="25"/>
      <c r="O16" s="26"/>
      <c r="P16" s="26"/>
      <c r="Q16" s="26"/>
      <c r="R16" s="27"/>
    </row>
    <row r="17" spans="2:18" ht="15.75" thickBot="1" x14ac:dyDescent="0.3">
      <c r="B17" s="32" t="s">
        <v>220</v>
      </c>
      <c r="C17" s="33"/>
      <c r="D17" s="33"/>
      <c r="E17" s="33"/>
      <c r="F17" s="33"/>
      <c r="G17" s="34"/>
      <c r="H17" s="34"/>
      <c r="I17" s="34"/>
      <c r="J17" s="35"/>
      <c r="L17" s="20"/>
      <c r="M17" s="24"/>
      <c r="N17" s="25"/>
      <c r="O17" s="26"/>
      <c r="P17" s="26"/>
      <c r="Q17" s="26"/>
      <c r="R17" s="27"/>
    </row>
    <row r="18" spans="2:18" x14ac:dyDescent="0.25">
      <c r="B18" s="20"/>
      <c r="C18" s="36" t="s">
        <v>221</v>
      </c>
      <c r="D18" s="36" t="s">
        <v>222</v>
      </c>
      <c r="E18" s="36" t="s">
        <v>223</v>
      </c>
      <c r="F18" s="36" t="s">
        <v>224</v>
      </c>
      <c r="G18" s="36" t="s">
        <v>225</v>
      </c>
      <c r="H18" s="36"/>
      <c r="I18" s="22"/>
      <c r="J18" s="23"/>
      <c r="L18" s="20"/>
      <c r="M18" s="24"/>
      <c r="N18" s="25"/>
      <c r="O18" s="26"/>
      <c r="P18" s="26"/>
      <c r="Q18" s="26"/>
      <c r="R18" s="27"/>
    </row>
    <row r="19" spans="2:18" x14ac:dyDescent="0.25">
      <c r="B19" s="20" t="s">
        <v>226</v>
      </c>
      <c r="C19" s="37">
        <f>'Estadísticas MSA'!B115</f>
        <v>11076.29</v>
      </c>
      <c r="D19" s="36">
        <f>C19+C20</f>
        <v>28820.82</v>
      </c>
      <c r="E19" s="36">
        <f>C19-C20</f>
        <v>-6668.239999999998</v>
      </c>
      <c r="F19" s="38">
        <f>MAX('Estadísticas MSA'!B107:B113)</f>
        <v>35892.800000000003</v>
      </c>
      <c r="G19" s="39">
        <f>MIN('Estadísticas MSA'!B107:B113)</f>
        <v>-5961.07</v>
      </c>
      <c r="H19" s="36"/>
      <c r="I19" s="22"/>
      <c r="J19" s="23"/>
      <c r="L19" s="20"/>
      <c r="M19" s="24"/>
      <c r="N19" s="25"/>
      <c r="O19" s="26"/>
      <c r="P19" s="26"/>
      <c r="Q19" s="26"/>
      <c r="R19" s="27"/>
    </row>
    <row r="20" spans="2:18" x14ac:dyDescent="0.25">
      <c r="B20" s="20" t="s">
        <v>227</v>
      </c>
      <c r="C20" s="40">
        <f>'Estadísticas MSA'!B116</f>
        <v>17744.53</v>
      </c>
      <c r="D20" s="41"/>
      <c r="E20" s="36"/>
      <c r="F20" s="36"/>
      <c r="G20" s="36"/>
      <c r="H20" s="36"/>
      <c r="I20" s="22"/>
      <c r="J20" s="23"/>
      <c r="L20" s="20"/>
      <c r="M20" s="24"/>
      <c r="N20" s="25"/>
      <c r="O20" s="26"/>
      <c r="P20" s="26"/>
      <c r="Q20" s="26"/>
      <c r="R20" s="27"/>
    </row>
    <row r="21" spans="2:18" x14ac:dyDescent="0.25">
      <c r="B21" s="20" t="s">
        <v>228</v>
      </c>
      <c r="C21" s="42">
        <f>C19/C13</f>
        <v>0.15383736111111113</v>
      </c>
      <c r="D21" s="36"/>
      <c r="E21" s="36"/>
      <c r="F21" s="36"/>
      <c r="G21" s="36"/>
      <c r="H21" s="36"/>
      <c r="I21" s="22"/>
      <c r="J21" s="23"/>
      <c r="L21" s="20"/>
      <c r="M21" s="24"/>
      <c r="N21" s="25"/>
      <c r="O21" s="26"/>
      <c r="P21" s="26"/>
      <c r="Q21" s="26"/>
      <c r="R21" s="27"/>
    </row>
    <row r="22" spans="2:18" x14ac:dyDescent="0.25">
      <c r="B22" s="20" t="s">
        <v>229</v>
      </c>
      <c r="C22" s="42">
        <f>C19/(7200*25)</f>
        <v>6.1534944444444448E-2</v>
      </c>
      <c r="D22" s="36"/>
      <c r="E22" s="36"/>
      <c r="F22" s="36"/>
      <c r="G22" s="36"/>
      <c r="H22" s="36"/>
      <c r="I22" s="22"/>
      <c r="J22" s="23"/>
      <c r="L22" s="20"/>
      <c r="M22" s="24"/>
      <c r="N22" s="25"/>
      <c r="O22" s="26"/>
      <c r="P22" s="26"/>
      <c r="Q22" s="26"/>
      <c r="R22" s="27"/>
    </row>
    <row r="23" spans="2:18" x14ac:dyDescent="0.25">
      <c r="B23" s="43"/>
      <c r="C23" s="11"/>
      <c r="D23" s="11"/>
      <c r="E23" s="11"/>
      <c r="F23" s="11"/>
      <c r="G23" s="44"/>
      <c r="H23" s="44"/>
      <c r="I23" s="45"/>
      <c r="J23" s="23"/>
      <c r="L23" s="20"/>
      <c r="M23" s="24"/>
      <c r="N23" s="25"/>
      <c r="O23" s="26"/>
      <c r="P23" s="26"/>
      <c r="Q23" s="26"/>
      <c r="R23" s="27"/>
    </row>
    <row r="24" spans="2:18" x14ac:dyDescent="0.25">
      <c r="B24" s="20"/>
      <c r="C24" s="110">
        <v>2001</v>
      </c>
      <c r="D24" s="110">
        <v>2002</v>
      </c>
      <c r="E24" s="110">
        <v>2003</v>
      </c>
      <c r="F24" s="110">
        <v>2004</v>
      </c>
      <c r="G24" s="110">
        <v>2010</v>
      </c>
      <c r="H24" s="110">
        <v>2011</v>
      </c>
      <c r="I24" s="110">
        <v>2012</v>
      </c>
      <c r="J24" s="46"/>
      <c r="K24" s="88"/>
      <c r="L24" s="20"/>
      <c r="M24" s="24"/>
      <c r="N24" s="25"/>
      <c r="O24" s="26"/>
      <c r="P24" s="26"/>
      <c r="Q24" s="26"/>
      <c r="R24" s="27"/>
    </row>
    <row r="25" spans="2:18" x14ac:dyDescent="0.25">
      <c r="B25" s="20" t="s">
        <v>230</v>
      </c>
      <c r="C25" s="108">
        <v>35412.5</v>
      </c>
      <c r="D25" s="108">
        <v>7464.44</v>
      </c>
      <c r="E25" s="109">
        <v>-2992.14</v>
      </c>
      <c r="F25" s="109">
        <v>10010</v>
      </c>
      <c r="G25" s="109">
        <v>-2292.5</v>
      </c>
      <c r="H25" s="109">
        <v>35892.800000000003</v>
      </c>
      <c r="I25" s="109">
        <v>-5961.07</v>
      </c>
      <c r="J25" s="47"/>
      <c r="K25" s="9"/>
      <c r="L25" s="20"/>
      <c r="M25" s="24"/>
      <c r="N25" s="25"/>
      <c r="O25" s="25"/>
      <c r="P25" s="26"/>
      <c r="Q25" s="26"/>
      <c r="R25" s="27"/>
    </row>
    <row r="26" spans="2:18" x14ac:dyDescent="0.25">
      <c r="B26" s="20"/>
      <c r="C26" s="21"/>
      <c r="D26" s="21"/>
      <c r="E26" s="21"/>
      <c r="F26" s="36"/>
      <c r="G26" s="48"/>
      <c r="H26" s="48"/>
      <c r="I26" s="36"/>
      <c r="J26" s="47"/>
      <c r="K26" s="9"/>
      <c r="L26" s="20"/>
      <c r="M26" s="24"/>
      <c r="N26" s="25"/>
      <c r="O26" s="26"/>
      <c r="P26" s="26"/>
      <c r="Q26" s="26"/>
      <c r="R26" s="27"/>
    </row>
    <row r="27" spans="2:18" x14ac:dyDescent="0.25">
      <c r="B27" s="20"/>
      <c r="C27" s="28" t="s">
        <v>231</v>
      </c>
      <c r="D27" s="28" t="s">
        <v>232</v>
      </c>
      <c r="E27" s="28" t="s">
        <v>233</v>
      </c>
      <c r="F27" s="49" t="s">
        <v>234</v>
      </c>
      <c r="G27" s="48"/>
      <c r="H27" s="48"/>
      <c r="I27" s="36"/>
      <c r="J27" s="47"/>
      <c r="K27" s="9"/>
      <c r="L27" s="20"/>
      <c r="M27" s="24"/>
      <c r="N27" s="25"/>
      <c r="O27" s="26"/>
      <c r="P27" s="26"/>
      <c r="Q27" s="26"/>
      <c r="R27" s="27"/>
    </row>
    <row r="28" spans="2:18" x14ac:dyDescent="0.25">
      <c r="B28" s="20" t="s">
        <v>235</v>
      </c>
      <c r="C28" s="111">
        <v>994.03</v>
      </c>
      <c r="D28" s="50">
        <f>C28+C29*2</f>
        <v>11067.53</v>
      </c>
      <c r="E28" s="50">
        <f>C28-C29*2</f>
        <v>-9079.4699999999993</v>
      </c>
      <c r="F28" s="36"/>
      <c r="G28" s="48"/>
      <c r="H28" s="48"/>
      <c r="I28" s="36"/>
      <c r="J28" s="47"/>
      <c r="K28" s="9"/>
      <c r="L28" s="20"/>
      <c r="M28" s="24"/>
      <c r="N28" s="25"/>
      <c r="O28" s="26"/>
      <c r="P28" s="26"/>
      <c r="Q28" s="26"/>
      <c r="R28" s="27"/>
    </row>
    <row r="29" spans="2:18" x14ac:dyDescent="0.25">
      <c r="B29" s="20" t="s">
        <v>236</v>
      </c>
      <c r="C29" s="111">
        <v>5036.75</v>
      </c>
      <c r="D29" s="51"/>
      <c r="E29" s="51"/>
      <c r="F29" s="36"/>
      <c r="G29" s="48"/>
      <c r="H29" s="48"/>
      <c r="I29" s="36"/>
      <c r="J29" s="47"/>
      <c r="K29" s="9"/>
      <c r="L29" s="20"/>
      <c r="M29" s="24"/>
      <c r="N29" s="25"/>
      <c r="O29" s="26"/>
      <c r="P29" s="26"/>
      <c r="Q29" s="26"/>
      <c r="R29" s="27"/>
    </row>
    <row r="30" spans="2:18" x14ac:dyDescent="0.25">
      <c r="B30" s="20"/>
      <c r="C30" s="36"/>
      <c r="D30" s="21"/>
      <c r="E30" s="21"/>
      <c r="F30" s="36"/>
      <c r="G30" s="48"/>
      <c r="H30" s="48"/>
      <c r="I30" s="36"/>
      <c r="J30" s="47"/>
      <c r="K30" s="9"/>
      <c r="L30" s="20"/>
      <c r="M30" s="24"/>
      <c r="N30" s="25"/>
      <c r="O30" s="26"/>
      <c r="P30" s="26"/>
      <c r="Q30" s="26"/>
      <c r="R30" s="27"/>
    </row>
    <row r="31" spans="2:18" x14ac:dyDescent="0.25">
      <c r="B31" s="20"/>
      <c r="C31" s="28" t="s">
        <v>231</v>
      </c>
      <c r="D31" s="28" t="s">
        <v>232</v>
      </c>
      <c r="E31" s="28" t="s">
        <v>233</v>
      </c>
      <c r="F31" s="49" t="s">
        <v>234</v>
      </c>
      <c r="G31" s="48"/>
      <c r="H31" s="48"/>
      <c r="I31" s="36"/>
      <c r="J31" s="47"/>
      <c r="K31" s="9"/>
      <c r="L31" s="20"/>
      <c r="M31" s="24"/>
      <c r="N31" s="25"/>
      <c r="O31" s="26"/>
      <c r="P31" s="26"/>
      <c r="Q31" s="26"/>
      <c r="R31" s="27"/>
    </row>
    <row r="32" spans="2:18" x14ac:dyDescent="0.25">
      <c r="B32" s="20" t="s">
        <v>237</v>
      </c>
      <c r="C32" s="51">
        <v>585.79</v>
      </c>
      <c r="D32" s="50">
        <f>C32+2*C33</f>
        <v>4334.51</v>
      </c>
      <c r="E32" s="50">
        <f>C32-2*C33</f>
        <v>-3162.93</v>
      </c>
      <c r="F32" s="36"/>
      <c r="G32" s="48"/>
      <c r="H32" s="48"/>
      <c r="I32" s="36"/>
      <c r="J32" s="47"/>
      <c r="K32" s="9"/>
      <c r="L32" s="20"/>
      <c r="M32" s="24"/>
      <c r="N32" s="25"/>
      <c r="O32" s="26"/>
      <c r="P32" s="26"/>
      <c r="Q32" s="26"/>
      <c r="R32" s="27"/>
    </row>
    <row r="33" spans="2:18" x14ac:dyDescent="0.25">
      <c r="B33" s="20" t="s">
        <v>236</v>
      </c>
      <c r="C33" s="51">
        <v>1874.36</v>
      </c>
      <c r="D33" s="51"/>
      <c r="E33" s="51"/>
      <c r="F33" s="36"/>
      <c r="G33" s="48"/>
      <c r="H33" s="48"/>
      <c r="I33" s="36"/>
      <c r="J33" s="47"/>
      <c r="K33" s="9"/>
      <c r="L33" s="20"/>
      <c r="M33" s="24"/>
      <c r="N33" s="25"/>
      <c r="O33" s="26"/>
      <c r="P33" s="26"/>
      <c r="Q33" s="26"/>
      <c r="R33" s="27"/>
    </row>
    <row r="34" spans="2:18" x14ac:dyDescent="0.25">
      <c r="B34" s="20"/>
      <c r="C34" s="36"/>
      <c r="D34" s="21"/>
      <c r="E34" s="21"/>
      <c r="F34" s="36"/>
      <c r="G34" s="48"/>
      <c r="H34" s="48"/>
      <c r="I34" s="36"/>
      <c r="J34" s="47"/>
      <c r="K34" s="9"/>
      <c r="L34" s="20"/>
      <c r="M34" s="24"/>
      <c r="N34" s="25"/>
      <c r="O34" s="26"/>
      <c r="P34" s="26"/>
      <c r="Q34" s="26"/>
      <c r="R34" s="27"/>
    </row>
    <row r="35" spans="2:18" x14ac:dyDescent="0.25">
      <c r="B35" s="20"/>
      <c r="C35" s="28" t="s">
        <v>231</v>
      </c>
      <c r="D35" s="28" t="s">
        <v>232</v>
      </c>
      <c r="E35" s="28" t="s">
        <v>233</v>
      </c>
      <c r="F35" s="49" t="s">
        <v>234</v>
      </c>
      <c r="G35" s="48"/>
      <c r="H35" s="48"/>
      <c r="I35" s="36"/>
      <c r="J35" s="47"/>
      <c r="K35" s="9"/>
      <c r="L35" s="20"/>
      <c r="M35" s="24"/>
      <c r="N35" s="25"/>
      <c r="O35" s="26"/>
      <c r="P35" s="26"/>
      <c r="Q35" s="26"/>
      <c r="R35" s="27"/>
    </row>
    <row r="36" spans="2:18" x14ac:dyDescent="0.25">
      <c r="B36" s="20" t="s">
        <v>238</v>
      </c>
      <c r="C36" s="111">
        <v>278.14</v>
      </c>
      <c r="D36" s="50">
        <f>C36+C37*2</f>
        <v>8886.82</v>
      </c>
      <c r="E36" s="50">
        <f>C36-C37*2</f>
        <v>-8330.5400000000009</v>
      </c>
      <c r="F36" s="36"/>
      <c r="G36" s="48"/>
      <c r="H36" s="48"/>
      <c r="I36" s="36"/>
      <c r="J36" s="47"/>
      <c r="K36" s="9"/>
      <c r="L36" s="20"/>
      <c r="M36" s="24"/>
      <c r="N36" s="25"/>
      <c r="O36" s="26"/>
      <c r="P36" s="26"/>
      <c r="Q36" s="26"/>
      <c r="R36" s="27"/>
    </row>
    <row r="37" spans="2:18" x14ac:dyDescent="0.25">
      <c r="B37" s="20" t="s">
        <v>236</v>
      </c>
      <c r="C37" s="111">
        <v>4304.34</v>
      </c>
      <c r="D37" s="51"/>
      <c r="E37" s="51"/>
      <c r="F37" s="36"/>
      <c r="G37" s="48"/>
      <c r="H37" s="48"/>
      <c r="I37" s="36"/>
      <c r="J37" s="47"/>
      <c r="K37" s="9"/>
      <c r="L37" s="20"/>
      <c r="M37" s="24"/>
      <c r="N37" s="25"/>
      <c r="O37" s="26"/>
      <c r="P37" s="26"/>
      <c r="Q37" s="26"/>
      <c r="R37" s="27"/>
    </row>
    <row r="38" spans="2:18" x14ac:dyDescent="0.25">
      <c r="B38" s="20"/>
      <c r="C38" s="21"/>
      <c r="D38" s="21"/>
      <c r="E38" s="21"/>
      <c r="F38" s="36"/>
      <c r="G38" s="48"/>
      <c r="H38" s="48"/>
      <c r="I38" s="36"/>
      <c r="J38" s="47"/>
      <c r="K38" s="9"/>
      <c r="L38" s="20"/>
      <c r="M38" s="24"/>
      <c r="N38" s="25"/>
      <c r="O38" s="26"/>
      <c r="P38" s="26"/>
      <c r="Q38" s="26"/>
      <c r="R38" s="27"/>
    </row>
    <row r="39" spans="2:18" ht="15.75" thickBot="1" x14ac:dyDescent="0.3">
      <c r="B39" s="32" t="s">
        <v>239</v>
      </c>
      <c r="C39" s="33"/>
      <c r="D39" s="33"/>
      <c r="E39" s="33"/>
      <c r="F39" s="52"/>
      <c r="G39" s="53"/>
      <c r="H39" s="53"/>
      <c r="I39" s="52"/>
      <c r="J39" s="54"/>
      <c r="K39" s="9"/>
      <c r="L39" s="20"/>
      <c r="M39" s="24"/>
      <c r="N39" s="25"/>
      <c r="O39" s="26"/>
      <c r="P39" s="26"/>
      <c r="Q39" s="26"/>
      <c r="R39" s="27"/>
    </row>
    <row r="40" spans="2:18" x14ac:dyDescent="0.25">
      <c r="B40" s="55"/>
      <c r="C40" s="56" t="s">
        <v>240</v>
      </c>
      <c r="D40" s="56" t="s">
        <v>224</v>
      </c>
      <c r="E40" s="56" t="s">
        <v>225</v>
      </c>
      <c r="F40" s="36"/>
      <c r="G40" s="48"/>
      <c r="H40" s="48"/>
      <c r="I40" s="36"/>
      <c r="J40" s="47"/>
      <c r="K40" s="9"/>
      <c r="L40" s="20"/>
      <c r="M40" s="24"/>
      <c r="N40" s="25"/>
      <c r="O40" s="26"/>
      <c r="P40" s="26"/>
      <c r="Q40" s="26"/>
      <c r="R40" s="27"/>
    </row>
    <row r="41" spans="2:18" x14ac:dyDescent="0.25">
      <c r="B41" s="20" t="s">
        <v>241</v>
      </c>
      <c r="C41" s="57">
        <v>123.9</v>
      </c>
      <c r="D41" s="58">
        <v>193</v>
      </c>
      <c r="E41" s="58">
        <v>81</v>
      </c>
      <c r="F41" s="36"/>
      <c r="G41" s="48"/>
      <c r="H41" s="48"/>
      <c r="I41" s="36"/>
      <c r="J41" s="47"/>
      <c r="K41" s="9"/>
      <c r="L41" s="20"/>
      <c r="M41" s="24"/>
      <c r="N41" s="25"/>
      <c r="O41" s="26"/>
      <c r="P41" s="26"/>
      <c r="Q41" s="26"/>
      <c r="R41" s="27"/>
    </row>
    <row r="42" spans="2:18" x14ac:dyDescent="0.25">
      <c r="B42" s="20" t="s">
        <v>242</v>
      </c>
      <c r="C42" s="59">
        <v>867</v>
      </c>
      <c r="D42" s="36"/>
      <c r="E42" s="36"/>
      <c r="F42" s="36"/>
      <c r="G42" s="48"/>
      <c r="H42" s="48"/>
      <c r="I42" s="36"/>
      <c r="J42" s="47"/>
      <c r="K42" s="9"/>
      <c r="L42" s="20"/>
      <c r="M42" s="24"/>
      <c r="N42" s="25"/>
      <c r="O42" s="26"/>
      <c r="P42" s="26"/>
      <c r="Q42" s="26"/>
      <c r="R42" s="27"/>
    </row>
    <row r="43" spans="2:18" x14ac:dyDescent="0.25">
      <c r="B43" s="20" t="s">
        <v>243</v>
      </c>
      <c r="C43" s="42">
        <v>0.2366</v>
      </c>
      <c r="D43" s="60">
        <f>MAX('Estadísticas MSA'!G107:G113)/100</f>
        <v>0.27160000000000001</v>
      </c>
      <c r="E43" s="60">
        <f>MIN('Estadísticas MSA'!G107:G113)/100</f>
        <v>0.16059999999999999</v>
      </c>
      <c r="F43" s="36"/>
      <c r="G43" s="48"/>
      <c r="H43" s="48"/>
      <c r="I43" s="36"/>
      <c r="J43" s="47"/>
      <c r="K43" s="9"/>
      <c r="L43" s="20"/>
      <c r="M43" s="24"/>
      <c r="N43" s="25"/>
      <c r="O43" s="26"/>
      <c r="P43" s="26"/>
      <c r="Q43" s="26"/>
      <c r="R43" s="27"/>
    </row>
    <row r="44" spans="2:18" x14ac:dyDescent="0.25">
      <c r="B44" s="20"/>
      <c r="C44" s="36"/>
      <c r="D44" s="36"/>
      <c r="E44" s="36"/>
      <c r="F44" s="36"/>
      <c r="G44" s="48"/>
      <c r="H44" s="48"/>
      <c r="I44" s="36"/>
      <c r="J44" s="47"/>
      <c r="K44" s="9"/>
      <c r="L44" s="20"/>
      <c r="M44" s="24"/>
      <c r="N44" s="25"/>
      <c r="O44" s="26"/>
      <c r="P44" s="26"/>
      <c r="Q44" s="26"/>
      <c r="R44" s="27"/>
    </row>
    <row r="45" spans="2:18" x14ac:dyDescent="0.25">
      <c r="B45" s="20" t="s">
        <v>244</v>
      </c>
      <c r="C45" s="61">
        <v>89.43</v>
      </c>
      <c r="D45" s="49" t="s">
        <v>245</v>
      </c>
      <c r="E45" s="36"/>
      <c r="F45" s="36"/>
      <c r="G45" s="48"/>
      <c r="H45" s="48"/>
      <c r="I45" s="36"/>
      <c r="J45" s="47"/>
      <c r="K45" s="9"/>
      <c r="L45" s="20"/>
      <c r="M45" s="24"/>
      <c r="N45" s="25"/>
      <c r="O45" s="26"/>
      <c r="P45" s="26"/>
      <c r="Q45" s="26"/>
      <c r="R45" s="27"/>
    </row>
    <row r="46" spans="2:18" x14ac:dyDescent="0.25">
      <c r="B46" s="20" t="s">
        <v>246</v>
      </c>
      <c r="C46" s="61">
        <v>1737.39</v>
      </c>
      <c r="D46" s="36"/>
      <c r="E46" s="36"/>
      <c r="F46" s="36"/>
      <c r="G46" s="48"/>
      <c r="H46" s="48"/>
      <c r="I46" s="36"/>
      <c r="J46" s="47"/>
      <c r="K46" s="9"/>
      <c r="L46" s="20"/>
      <c r="M46" s="24"/>
      <c r="N46" s="25"/>
      <c r="O46" s="26"/>
      <c r="P46" s="26"/>
      <c r="Q46" s="26"/>
      <c r="R46" s="27"/>
    </row>
    <row r="47" spans="2:18" x14ac:dyDescent="0.25">
      <c r="B47" s="20" t="s">
        <v>247</v>
      </c>
      <c r="C47" s="36">
        <f>C45</f>
        <v>89.43</v>
      </c>
      <c r="D47" s="36">
        <f>C45+3*C46</f>
        <v>5301.6</v>
      </c>
      <c r="E47" s="36">
        <f>C45-3*C46</f>
        <v>-5122.74</v>
      </c>
      <c r="F47" s="36"/>
      <c r="G47" s="48"/>
      <c r="H47" s="48"/>
      <c r="I47" s="36"/>
      <c r="J47" s="47"/>
      <c r="K47" s="9"/>
      <c r="L47" s="20"/>
      <c r="M47" s="24"/>
      <c r="N47" s="25"/>
      <c r="O47" s="26"/>
      <c r="P47" s="26"/>
      <c r="Q47" s="26"/>
      <c r="R47" s="27"/>
    </row>
    <row r="48" spans="2:18" x14ac:dyDescent="0.25">
      <c r="B48" s="20"/>
      <c r="C48" s="36"/>
      <c r="D48" s="36"/>
      <c r="E48" s="36"/>
      <c r="F48" s="36"/>
      <c r="G48" s="48"/>
      <c r="H48" s="48"/>
      <c r="I48" s="36"/>
      <c r="J48" s="47"/>
      <c r="K48" s="9"/>
      <c r="L48" s="20"/>
      <c r="M48" s="24"/>
      <c r="N48" s="25"/>
      <c r="O48" s="26"/>
      <c r="P48" s="26"/>
      <c r="Q48" s="26"/>
      <c r="R48" s="27"/>
    </row>
    <row r="49" spans="1:18" x14ac:dyDescent="0.25">
      <c r="B49" s="20" t="s">
        <v>248</v>
      </c>
      <c r="C49" s="56">
        <f>'Estadísticas MSA'!B39</f>
        <v>29900</v>
      </c>
      <c r="D49" s="49"/>
      <c r="E49" s="36"/>
      <c r="F49" s="36"/>
      <c r="G49" s="48"/>
      <c r="H49" s="48"/>
      <c r="I49" s="36"/>
      <c r="J49" s="47"/>
      <c r="K49" s="9"/>
      <c r="L49" s="20"/>
      <c r="M49" s="24"/>
      <c r="N49" s="25"/>
      <c r="O49" s="26"/>
      <c r="P49" s="26"/>
      <c r="Q49" s="26"/>
      <c r="R49" s="27"/>
    </row>
    <row r="50" spans="1:18" x14ac:dyDescent="0.25">
      <c r="B50" s="20" t="s">
        <v>249</v>
      </c>
      <c r="C50" s="36">
        <f>'Estadísticas MSA'!B43</f>
        <v>2004.17</v>
      </c>
      <c r="D50" s="62"/>
      <c r="E50" s="36"/>
      <c r="F50" s="36"/>
      <c r="G50" s="48"/>
      <c r="H50" s="48"/>
      <c r="I50" s="36"/>
      <c r="J50" s="47"/>
      <c r="K50" s="9"/>
      <c r="L50" s="20"/>
      <c r="M50" s="24"/>
      <c r="N50" s="25"/>
      <c r="O50" s="26"/>
      <c r="P50" s="26"/>
      <c r="Q50" s="26"/>
      <c r="R50" s="27"/>
    </row>
    <row r="51" spans="1:18" x14ac:dyDescent="0.25">
      <c r="B51" s="20" t="s">
        <v>250</v>
      </c>
      <c r="C51" s="63">
        <f>'Estadísticas MSA'!B46</f>
        <v>5</v>
      </c>
      <c r="D51" s="62"/>
      <c r="E51" s="36"/>
      <c r="F51" s="36"/>
      <c r="G51" s="48"/>
      <c r="H51" s="48"/>
      <c r="I51" s="36"/>
      <c r="J51" s="47"/>
      <c r="K51" s="9"/>
      <c r="L51" s="20"/>
      <c r="M51" s="24"/>
      <c r="N51" s="25"/>
      <c r="O51" s="26"/>
      <c r="P51" s="26"/>
      <c r="Q51" s="26"/>
      <c r="R51" s="27"/>
    </row>
    <row r="52" spans="1:18" x14ac:dyDescent="0.25">
      <c r="B52" s="20"/>
      <c r="C52" s="36"/>
      <c r="D52" s="36"/>
      <c r="E52" s="36"/>
      <c r="F52" s="36"/>
      <c r="G52" s="48"/>
      <c r="H52" s="48"/>
      <c r="I52" s="36"/>
      <c r="J52" s="47"/>
      <c r="K52" s="9"/>
      <c r="L52" s="20"/>
      <c r="M52" s="24"/>
      <c r="N52" s="25"/>
      <c r="O52" s="26"/>
      <c r="P52" s="26"/>
      <c r="Q52" s="26"/>
      <c r="R52" s="27"/>
    </row>
    <row r="53" spans="1:18" x14ac:dyDescent="0.25">
      <c r="B53" s="20" t="s">
        <v>251</v>
      </c>
      <c r="C53" s="36">
        <f>'Estadísticas MSA'!B48</f>
        <v>-3637.5</v>
      </c>
      <c r="D53" s="49"/>
      <c r="E53" s="36"/>
      <c r="F53" s="36"/>
      <c r="G53" s="48"/>
      <c r="H53" s="48"/>
      <c r="I53" s="36"/>
      <c r="J53" s="47"/>
      <c r="K53" s="9"/>
      <c r="L53" s="20"/>
      <c r="M53" s="24"/>
      <c r="N53" s="25"/>
      <c r="O53" s="26"/>
      <c r="P53" s="26"/>
      <c r="Q53" s="26"/>
      <c r="R53" s="27"/>
    </row>
    <row r="54" spans="1:18" x14ac:dyDescent="0.25">
      <c r="B54" s="20" t="s">
        <v>252</v>
      </c>
      <c r="C54" s="36">
        <f>'Estadísticas MSA'!B52</f>
        <v>-477.27</v>
      </c>
      <c r="D54" s="62"/>
      <c r="E54" s="36"/>
      <c r="F54" s="36"/>
      <c r="G54" s="48"/>
      <c r="H54" s="48"/>
      <c r="I54" s="36"/>
      <c r="J54" s="47"/>
      <c r="K54" s="9"/>
      <c r="L54" s="20"/>
      <c r="M54" s="24"/>
      <c r="N54" s="25"/>
      <c r="O54" s="26"/>
      <c r="P54" s="26"/>
      <c r="Q54" s="26"/>
      <c r="R54" s="27"/>
    </row>
    <row r="55" spans="1:18" x14ac:dyDescent="0.25">
      <c r="B55" s="20" t="s">
        <v>253</v>
      </c>
      <c r="C55" s="63">
        <f>'Estadísticas MSA'!B55</f>
        <v>22</v>
      </c>
      <c r="D55" s="62"/>
      <c r="E55" s="36"/>
      <c r="F55" s="36"/>
      <c r="G55" s="48"/>
      <c r="H55" s="48"/>
      <c r="I55" s="36"/>
      <c r="J55" s="47"/>
      <c r="K55" s="9"/>
      <c r="L55" s="20"/>
      <c r="M55" s="24"/>
      <c r="N55" s="25"/>
      <c r="O55" s="26"/>
      <c r="P55" s="26"/>
      <c r="Q55" s="26"/>
      <c r="R55" s="27"/>
    </row>
    <row r="56" spans="1:18" x14ac:dyDescent="0.25">
      <c r="B56" s="20"/>
      <c r="C56" s="36"/>
      <c r="D56" s="36"/>
      <c r="E56" s="36"/>
      <c r="F56" s="36"/>
      <c r="G56" s="48"/>
      <c r="H56" s="48"/>
      <c r="I56" s="36"/>
      <c r="J56" s="47"/>
      <c r="K56" s="9"/>
      <c r="L56" s="20"/>
      <c r="M56" s="24"/>
      <c r="N56" s="25"/>
      <c r="O56" s="26"/>
      <c r="P56" s="26"/>
      <c r="Q56" s="26"/>
      <c r="R56" s="27"/>
    </row>
    <row r="57" spans="1:18" ht="15.75" thickBot="1" x14ac:dyDescent="0.3">
      <c r="B57" s="32" t="s">
        <v>254</v>
      </c>
      <c r="C57" s="52"/>
      <c r="D57" s="52"/>
      <c r="E57" s="52"/>
      <c r="F57" s="52"/>
      <c r="G57" s="53"/>
      <c r="H57" s="53"/>
      <c r="I57" s="52"/>
      <c r="J57" s="54"/>
      <c r="K57" s="9"/>
      <c r="L57" s="20"/>
      <c r="M57" s="24"/>
      <c r="N57" s="25"/>
      <c r="O57" s="26"/>
      <c r="P57" s="64"/>
      <c r="Q57" s="26"/>
      <c r="R57" s="27"/>
    </row>
    <row r="58" spans="1:18" x14ac:dyDescent="0.25">
      <c r="B58" s="20"/>
      <c r="C58" s="56" t="s">
        <v>240</v>
      </c>
      <c r="D58" s="56"/>
      <c r="E58" s="56"/>
      <c r="F58" s="36"/>
      <c r="G58" s="48"/>
      <c r="H58" s="48"/>
      <c r="I58" s="36"/>
      <c r="J58" s="47"/>
      <c r="K58" s="9"/>
      <c r="L58" s="20"/>
      <c r="M58" s="24"/>
      <c r="N58" s="25"/>
      <c r="O58" s="26"/>
      <c r="P58" s="64"/>
      <c r="Q58" s="26"/>
      <c r="R58" s="27"/>
    </row>
    <row r="59" spans="1:18" x14ac:dyDescent="0.25">
      <c r="B59" s="20" t="s">
        <v>255</v>
      </c>
      <c r="C59" s="61">
        <v>-4668.6099999999997</v>
      </c>
      <c r="D59" s="56"/>
      <c r="E59" s="65"/>
      <c r="F59" s="36"/>
      <c r="G59" s="36"/>
      <c r="H59" s="36"/>
      <c r="I59" s="36"/>
      <c r="J59" s="47"/>
      <c r="K59" s="9"/>
      <c r="L59" s="20"/>
      <c r="M59" s="24"/>
      <c r="N59" s="25"/>
      <c r="O59" s="26"/>
      <c r="P59" s="61"/>
      <c r="Q59" s="26"/>
      <c r="R59" s="27"/>
    </row>
    <row r="60" spans="1:18" x14ac:dyDescent="0.25">
      <c r="B60" s="20" t="s">
        <v>256</v>
      </c>
      <c r="C60" s="60">
        <v>3.6700000000000003E-2</v>
      </c>
      <c r="D60" s="60"/>
      <c r="E60" s="66"/>
      <c r="F60" s="36"/>
      <c r="G60" s="48"/>
      <c r="H60" s="48"/>
      <c r="I60" s="22"/>
      <c r="J60" s="23"/>
      <c r="L60" s="20"/>
      <c r="M60" s="24"/>
      <c r="N60" s="25"/>
      <c r="O60" s="26"/>
      <c r="P60" s="67"/>
      <c r="Q60" s="26"/>
      <c r="R60" s="27"/>
    </row>
    <row r="61" spans="1:18" x14ac:dyDescent="0.25">
      <c r="B61" s="20" t="s">
        <v>262</v>
      </c>
      <c r="C61" s="36">
        <v>139</v>
      </c>
      <c r="D61" s="56"/>
      <c r="E61" s="56"/>
      <c r="F61" s="36"/>
      <c r="G61" s="48"/>
      <c r="H61" s="48"/>
      <c r="I61" s="22"/>
      <c r="J61" s="23"/>
      <c r="L61" s="20"/>
      <c r="M61" s="24"/>
      <c r="N61" s="25"/>
      <c r="O61" s="26"/>
      <c r="P61" s="64"/>
      <c r="Q61" s="26"/>
      <c r="R61" s="27"/>
    </row>
    <row r="62" spans="1:18" x14ac:dyDescent="0.25">
      <c r="B62" s="20" t="s">
        <v>260</v>
      </c>
      <c r="C62" s="58">
        <v>-31451.95</v>
      </c>
      <c r="D62" s="63"/>
      <c r="E62" s="63"/>
      <c r="F62" s="36"/>
      <c r="G62" s="48"/>
      <c r="H62" s="48"/>
      <c r="I62" s="22"/>
      <c r="J62" s="23"/>
      <c r="L62" s="20"/>
      <c r="M62" s="24"/>
      <c r="N62" s="25"/>
      <c r="O62" s="26"/>
      <c r="P62" s="64"/>
      <c r="Q62" s="26"/>
      <c r="R62" s="27"/>
    </row>
    <row r="63" spans="1:18" ht="15.75" thickBot="1" x14ac:dyDescent="0.3">
      <c r="B63" s="68" t="s">
        <v>261</v>
      </c>
      <c r="C63" s="69">
        <v>0.18279999999999999</v>
      </c>
      <c r="D63" s="70"/>
      <c r="E63" s="70"/>
      <c r="F63" s="52"/>
      <c r="G63" s="53"/>
      <c r="H63" s="53"/>
      <c r="I63" s="34"/>
      <c r="J63" s="35"/>
      <c r="L63" s="68"/>
      <c r="M63" s="71"/>
      <c r="N63" s="72"/>
      <c r="O63" s="73"/>
      <c r="P63" s="74"/>
      <c r="Q63" s="73"/>
      <c r="R63" s="75"/>
    </row>
    <row r="64" spans="1:18" ht="15.75" thickBot="1" x14ac:dyDescent="0.3">
      <c r="A64" s="12"/>
      <c r="B64" s="87"/>
      <c r="C64" s="84"/>
      <c r="D64" s="85"/>
      <c r="E64" s="85"/>
      <c r="F64" s="9"/>
      <c r="G64" s="86"/>
      <c r="H64" s="86"/>
      <c r="I64" s="10"/>
      <c r="J64" s="10"/>
      <c r="L64" s="87"/>
      <c r="M64" s="89"/>
      <c r="N64" s="90"/>
      <c r="O64" s="87"/>
      <c r="P64" s="91"/>
      <c r="Q64" s="87"/>
      <c r="R64" s="87"/>
    </row>
    <row r="65" spans="2:18" x14ac:dyDescent="0.25">
      <c r="B65" s="15"/>
      <c r="C65" s="76"/>
      <c r="D65" s="77"/>
      <c r="E65" s="77"/>
      <c r="F65" s="78"/>
      <c r="G65" s="79"/>
      <c r="H65" s="79"/>
      <c r="I65" s="13"/>
      <c r="J65" s="14"/>
      <c r="L65" s="15"/>
      <c r="M65" s="16"/>
      <c r="N65" s="17"/>
      <c r="O65" s="18"/>
      <c r="P65" s="92"/>
      <c r="Q65" s="18"/>
      <c r="R65" s="19"/>
    </row>
    <row r="66" spans="2:18" x14ac:dyDescent="0.25">
      <c r="B66" s="80"/>
      <c r="C66" s="82" t="s">
        <v>264</v>
      </c>
      <c r="D66" s="61"/>
      <c r="E66" s="26"/>
      <c r="F66" s="26"/>
      <c r="G66" s="26"/>
      <c r="H66" s="26"/>
      <c r="I66" s="26"/>
      <c r="J66" s="27"/>
      <c r="K66" s="87"/>
      <c r="L66" s="20"/>
      <c r="M66" s="162" t="s">
        <v>267</v>
      </c>
      <c r="N66" s="162"/>
      <c r="O66" s="162"/>
      <c r="P66" s="162"/>
      <c r="Q66" s="162"/>
      <c r="R66" s="27"/>
    </row>
    <row r="67" spans="2:18" x14ac:dyDescent="0.25">
      <c r="B67" s="20"/>
      <c r="C67" s="26"/>
      <c r="D67" s="67"/>
      <c r="E67" s="26"/>
      <c r="F67" s="26"/>
      <c r="G67" s="26"/>
      <c r="H67" s="26"/>
      <c r="I67" s="26"/>
      <c r="J67" s="27"/>
      <c r="K67" s="87"/>
      <c r="L67" s="20"/>
      <c r="M67" s="26"/>
      <c r="N67" s="26"/>
      <c r="O67" s="26"/>
      <c r="P67" s="26"/>
      <c r="Q67" s="26"/>
      <c r="R67" s="27"/>
    </row>
    <row r="68" spans="2:18" x14ac:dyDescent="0.25">
      <c r="B68" s="20"/>
      <c r="C68" s="26"/>
      <c r="D68" s="81"/>
      <c r="E68" s="26"/>
      <c r="F68" s="26"/>
      <c r="G68" s="26"/>
      <c r="H68" s="26"/>
      <c r="I68" s="26"/>
      <c r="J68" s="27"/>
      <c r="K68" s="87"/>
      <c r="L68" s="20"/>
      <c r="M68" s="26"/>
      <c r="N68" s="26"/>
      <c r="O68" s="26"/>
      <c r="P68" s="26"/>
      <c r="Q68" s="26"/>
      <c r="R68" s="27"/>
    </row>
    <row r="69" spans="2:18" x14ac:dyDescent="0.25">
      <c r="B69" s="20"/>
      <c r="C69" s="26"/>
      <c r="D69" s="64"/>
      <c r="E69" s="26"/>
      <c r="F69" s="26"/>
      <c r="G69" s="26"/>
      <c r="H69" s="26"/>
      <c r="I69" s="26"/>
      <c r="J69" s="27"/>
      <c r="K69" s="87"/>
      <c r="L69" s="20"/>
      <c r="M69" s="26"/>
      <c r="N69" s="26"/>
      <c r="O69" s="26"/>
      <c r="P69" s="26"/>
      <c r="Q69" s="26"/>
      <c r="R69" s="27"/>
    </row>
    <row r="70" spans="2:18" x14ac:dyDescent="0.25">
      <c r="B70" s="20"/>
      <c r="C70" s="26"/>
      <c r="D70" s="64"/>
      <c r="E70" s="26"/>
      <c r="F70" s="26"/>
      <c r="G70" s="26"/>
      <c r="H70" s="26"/>
      <c r="I70" s="26"/>
      <c r="J70" s="27"/>
      <c r="K70" s="87"/>
      <c r="L70" s="20"/>
      <c r="M70" s="26"/>
      <c r="N70" s="26"/>
      <c r="O70" s="26"/>
      <c r="P70" s="26"/>
      <c r="Q70" s="26"/>
      <c r="R70" s="27"/>
    </row>
    <row r="71" spans="2:18" x14ac:dyDescent="0.25">
      <c r="B71" s="20"/>
      <c r="C71" s="26"/>
      <c r="D71" s="64"/>
      <c r="E71" s="26"/>
      <c r="F71" s="26"/>
      <c r="G71" s="26"/>
      <c r="H71" s="26"/>
      <c r="I71" s="26"/>
      <c r="J71" s="27"/>
      <c r="K71" s="87"/>
      <c r="L71" s="20"/>
      <c r="M71" s="26"/>
      <c r="N71" s="26"/>
      <c r="O71" s="26"/>
      <c r="P71" s="26"/>
      <c r="Q71" s="26"/>
      <c r="R71" s="27"/>
    </row>
    <row r="72" spans="2:18" x14ac:dyDescent="0.25">
      <c r="B72" s="80"/>
      <c r="C72" s="26"/>
      <c r="D72" s="64"/>
      <c r="E72" s="26"/>
      <c r="F72" s="26"/>
      <c r="G72" s="26"/>
      <c r="H72" s="26"/>
      <c r="I72" s="26"/>
      <c r="J72" s="27"/>
      <c r="K72" s="87"/>
      <c r="L72" s="20"/>
      <c r="M72" s="26"/>
      <c r="N72" s="26"/>
      <c r="O72" s="26"/>
      <c r="P72" s="26"/>
      <c r="Q72" s="26"/>
      <c r="R72" s="27"/>
    </row>
    <row r="73" spans="2:18" x14ac:dyDescent="0.25">
      <c r="B73" s="80"/>
      <c r="C73" s="26"/>
      <c r="D73" s="67"/>
      <c r="E73" s="26"/>
      <c r="F73" s="26"/>
      <c r="G73" s="26"/>
      <c r="H73" s="26"/>
      <c r="I73" s="26"/>
      <c r="J73" s="27"/>
      <c r="K73" s="87"/>
      <c r="L73" s="20"/>
      <c r="M73" s="26"/>
      <c r="N73" s="26"/>
      <c r="O73" s="26"/>
      <c r="P73" s="26"/>
      <c r="Q73" s="26"/>
      <c r="R73" s="27"/>
    </row>
    <row r="74" spans="2:18" x14ac:dyDescent="0.25">
      <c r="B74" s="20"/>
      <c r="C74" s="26"/>
      <c r="D74" s="61"/>
      <c r="E74" s="26"/>
      <c r="F74" s="26"/>
      <c r="G74" s="26"/>
      <c r="H74" s="26"/>
      <c r="I74" s="26"/>
      <c r="J74" s="27"/>
      <c r="K74" s="87"/>
      <c r="L74" s="20"/>
      <c r="M74" s="26"/>
      <c r="N74" s="26"/>
      <c r="O74" s="26"/>
      <c r="P74" s="26"/>
      <c r="Q74" s="26"/>
      <c r="R74" s="27"/>
    </row>
    <row r="75" spans="2:18" x14ac:dyDescent="0.25">
      <c r="B75" s="20"/>
      <c r="C75" s="26"/>
      <c r="D75" s="81"/>
      <c r="E75" s="26"/>
      <c r="F75" s="26"/>
      <c r="G75" s="26"/>
      <c r="H75" s="26"/>
      <c r="I75" s="26"/>
      <c r="J75" s="27"/>
      <c r="K75" s="87"/>
      <c r="L75" s="20"/>
      <c r="M75" s="26"/>
      <c r="N75" s="26"/>
      <c r="O75" s="26"/>
      <c r="P75" s="26"/>
      <c r="Q75" s="26"/>
      <c r="R75" s="27"/>
    </row>
    <row r="76" spans="2:18" x14ac:dyDescent="0.25">
      <c r="B76" s="20"/>
      <c r="C76" s="26"/>
      <c r="D76" s="64"/>
      <c r="E76" s="26"/>
      <c r="F76" s="26"/>
      <c r="G76" s="26"/>
      <c r="H76" s="26"/>
      <c r="I76" s="26"/>
      <c r="J76" s="27"/>
      <c r="K76" s="87"/>
      <c r="L76" s="20"/>
      <c r="M76" s="26"/>
      <c r="N76" s="26"/>
      <c r="O76" s="26"/>
      <c r="P76" s="26"/>
      <c r="Q76" s="26"/>
      <c r="R76" s="27"/>
    </row>
    <row r="77" spans="2:18" x14ac:dyDescent="0.25">
      <c r="B77" s="20"/>
      <c r="C77" s="26"/>
      <c r="D77" s="64"/>
      <c r="E77" s="26"/>
      <c r="F77" s="26"/>
      <c r="G77" s="26"/>
      <c r="H77" s="26"/>
      <c r="I77" s="26"/>
      <c r="J77" s="27"/>
      <c r="K77" s="87"/>
      <c r="L77" s="20"/>
      <c r="M77" s="26"/>
      <c r="N77" s="26"/>
      <c r="O77" s="26"/>
      <c r="P77" s="26"/>
      <c r="Q77" s="26"/>
      <c r="R77" s="27"/>
    </row>
    <row r="78" spans="2:18" x14ac:dyDescent="0.25">
      <c r="B78" s="20"/>
      <c r="C78" s="26"/>
      <c r="D78" s="64"/>
      <c r="E78" s="26"/>
      <c r="F78" s="26"/>
      <c r="G78" s="26"/>
      <c r="H78" s="26"/>
      <c r="I78" s="26"/>
      <c r="J78" s="27"/>
      <c r="K78" s="87"/>
      <c r="L78" s="20"/>
      <c r="M78" s="26"/>
      <c r="N78" s="26"/>
      <c r="O78" s="26"/>
      <c r="P78" s="26"/>
      <c r="Q78" s="26"/>
      <c r="R78" s="27"/>
    </row>
    <row r="79" spans="2:18" x14ac:dyDescent="0.25">
      <c r="B79" s="20"/>
      <c r="C79" s="26"/>
      <c r="D79" s="64"/>
      <c r="E79" s="26"/>
      <c r="F79" s="26"/>
      <c r="G79" s="26"/>
      <c r="H79" s="26"/>
      <c r="I79" s="26"/>
      <c r="J79" s="27"/>
      <c r="K79" s="87"/>
      <c r="L79" s="20"/>
      <c r="M79" s="162" t="s">
        <v>270</v>
      </c>
      <c r="N79" s="162"/>
      <c r="O79" s="162"/>
      <c r="P79" s="162"/>
      <c r="Q79" s="162"/>
      <c r="R79" s="27"/>
    </row>
    <row r="80" spans="2:18" x14ac:dyDescent="0.25">
      <c r="B80" s="20"/>
      <c r="C80" s="26"/>
      <c r="D80" s="64"/>
      <c r="E80" s="26"/>
      <c r="F80" s="26"/>
      <c r="G80" s="26"/>
      <c r="H80" s="26"/>
      <c r="I80" s="26"/>
      <c r="J80" s="27"/>
      <c r="K80" s="87"/>
      <c r="L80" s="20"/>
      <c r="M80" s="26"/>
      <c r="N80" s="26"/>
      <c r="O80" s="26"/>
      <c r="P80" s="26"/>
      <c r="Q80" s="26"/>
      <c r="R80" s="27"/>
    </row>
    <row r="81" spans="2:18" x14ac:dyDescent="0.25">
      <c r="B81" s="20"/>
      <c r="C81" s="36"/>
      <c r="D81" s="36"/>
      <c r="E81" s="36"/>
      <c r="F81" s="36"/>
      <c r="G81" s="48"/>
      <c r="H81" s="48"/>
      <c r="I81" s="22"/>
      <c r="J81" s="23"/>
      <c r="L81" s="20"/>
      <c r="M81" s="95" t="s">
        <v>265</v>
      </c>
      <c r="N81" s="96" t="s">
        <v>266</v>
      </c>
      <c r="O81" s="97" t="s">
        <v>269</v>
      </c>
      <c r="P81" s="26"/>
      <c r="Q81" s="26"/>
      <c r="R81" s="27"/>
    </row>
    <row r="82" spans="2:18" x14ac:dyDescent="0.25">
      <c r="B82" s="20"/>
      <c r="C82" s="21"/>
      <c r="D82" s="21"/>
      <c r="E82" s="21"/>
      <c r="F82" s="21"/>
      <c r="G82" s="22"/>
      <c r="H82" s="22"/>
      <c r="I82" s="22"/>
      <c r="J82" s="23"/>
      <c r="L82" s="20"/>
      <c r="M82" s="103">
        <v>-14075</v>
      </c>
      <c r="N82" s="98">
        <v>1</v>
      </c>
      <c r="O82" s="93">
        <f>N82/$N$95</f>
        <v>1.282051282051282E-2</v>
      </c>
      <c r="P82" s="26"/>
      <c r="Q82" s="26"/>
      <c r="R82" s="27"/>
    </row>
    <row r="83" spans="2:18" x14ac:dyDescent="0.25">
      <c r="B83" s="20"/>
      <c r="C83" s="21"/>
      <c r="D83" s="21"/>
      <c r="E83" s="21"/>
      <c r="F83" s="21"/>
      <c r="G83" s="22"/>
      <c r="H83" s="22"/>
      <c r="I83" s="22"/>
      <c r="J83" s="23"/>
      <c r="L83" s="20"/>
      <c r="M83" s="103">
        <v>-10613.541666666666</v>
      </c>
      <c r="N83" s="98">
        <v>0</v>
      </c>
      <c r="O83" s="93">
        <f t="shared" ref="O83:O94" si="0">N83/$N$95</f>
        <v>0</v>
      </c>
      <c r="P83" s="26"/>
      <c r="Q83" s="26"/>
      <c r="R83" s="27"/>
    </row>
    <row r="84" spans="2:18" x14ac:dyDescent="0.25">
      <c r="B84" s="20"/>
      <c r="C84" s="21"/>
      <c r="D84" s="21"/>
      <c r="E84" s="21"/>
      <c r="F84" s="21"/>
      <c r="G84" s="22"/>
      <c r="H84" s="22"/>
      <c r="I84" s="22"/>
      <c r="J84" s="23"/>
      <c r="L84" s="20"/>
      <c r="M84" s="103">
        <v>-7152.0833333333321</v>
      </c>
      <c r="N84" s="98">
        <v>3</v>
      </c>
      <c r="O84" s="93">
        <f t="shared" si="0"/>
        <v>3.8461538461538464E-2</v>
      </c>
      <c r="P84" s="26"/>
      <c r="Q84" s="26"/>
      <c r="R84" s="27"/>
    </row>
    <row r="85" spans="2:18" x14ac:dyDescent="0.25">
      <c r="B85" s="20"/>
      <c r="C85" s="21"/>
      <c r="D85" s="21"/>
      <c r="E85" s="21"/>
      <c r="F85" s="21"/>
      <c r="G85" s="22"/>
      <c r="H85" s="22"/>
      <c r="I85" s="22"/>
      <c r="J85" s="23"/>
      <c r="L85" s="20"/>
      <c r="M85" s="103">
        <v>-3690.6249999999986</v>
      </c>
      <c r="N85" s="98">
        <v>4</v>
      </c>
      <c r="O85" s="93">
        <f t="shared" si="0"/>
        <v>5.128205128205128E-2</v>
      </c>
      <c r="P85" s="26"/>
      <c r="Q85" s="26"/>
      <c r="R85" s="27"/>
    </row>
    <row r="86" spans="2:18" x14ac:dyDescent="0.25">
      <c r="B86" s="20"/>
      <c r="C86" s="21"/>
      <c r="D86" s="21"/>
      <c r="E86" s="21"/>
      <c r="F86" s="21"/>
      <c r="G86" s="22"/>
      <c r="H86" s="22"/>
      <c r="I86" s="22"/>
      <c r="J86" s="23"/>
      <c r="L86" s="20"/>
      <c r="M86" s="103">
        <v>-229.16666666666515</v>
      </c>
      <c r="N86" s="98">
        <v>20</v>
      </c>
      <c r="O86" s="93">
        <f t="shared" si="0"/>
        <v>0.25641025641025639</v>
      </c>
      <c r="P86" s="26"/>
      <c r="Q86" s="26"/>
      <c r="R86" s="27"/>
    </row>
    <row r="87" spans="2:18" x14ac:dyDescent="0.25">
      <c r="B87" s="20"/>
      <c r="C87" s="21"/>
      <c r="D87" s="21"/>
      <c r="E87" s="21"/>
      <c r="F87" s="21"/>
      <c r="G87" s="22"/>
      <c r="H87" s="22"/>
      <c r="I87" s="22"/>
      <c r="J87" s="23"/>
      <c r="L87" s="20"/>
      <c r="M87" s="103">
        <v>3232.2916666666683</v>
      </c>
      <c r="N87" s="98">
        <v>32</v>
      </c>
      <c r="O87" s="93">
        <f t="shared" si="0"/>
        <v>0.41025641025641024</v>
      </c>
      <c r="P87" s="26"/>
      <c r="Q87" s="26"/>
      <c r="R87" s="27"/>
    </row>
    <row r="88" spans="2:18" x14ac:dyDescent="0.25">
      <c r="B88" s="20"/>
      <c r="C88" s="21"/>
      <c r="D88" s="21"/>
      <c r="E88" s="21"/>
      <c r="F88" s="21"/>
      <c r="G88" s="22"/>
      <c r="H88" s="22"/>
      <c r="I88" s="22"/>
      <c r="J88" s="23"/>
      <c r="L88" s="20"/>
      <c r="M88" s="103">
        <v>6693.7500000000018</v>
      </c>
      <c r="N88" s="98">
        <v>12</v>
      </c>
      <c r="O88" s="93">
        <f t="shared" si="0"/>
        <v>0.15384615384615385</v>
      </c>
      <c r="P88" s="26"/>
      <c r="Q88" s="26"/>
      <c r="R88" s="27"/>
    </row>
    <row r="89" spans="2:18" x14ac:dyDescent="0.25">
      <c r="B89" s="20"/>
      <c r="C89" s="21"/>
      <c r="D89" s="21"/>
      <c r="E89" s="21"/>
      <c r="F89" s="21"/>
      <c r="G89" s="22"/>
      <c r="H89" s="22"/>
      <c r="I89" s="22"/>
      <c r="J89" s="23"/>
      <c r="L89" s="20"/>
      <c r="M89" s="103">
        <v>10155.208333333336</v>
      </c>
      <c r="N89" s="98">
        <v>4</v>
      </c>
      <c r="O89" s="93">
        <f t="shared" si="0"/>
        <v>5.128205128205128E-2</v>
      </c>
      <c r="P89" s="26"/>
      <c r="Q89" s="26"/>
      <c r="R89" s="27"/>
    </row>
    <row r="90" spans="2:18" x14ac:dyDescent="0.25">
      <c r="B90" s="20"/>
      <c r="C90" s="21"/>
      <c r="D90" s="21"/>
      <c r="E90" s="21"/>
      <c r="F90" s="21"/>
      <c r="G90" s="22"/>
      <c r="H90" s="22"/>
      <c r="I90" s="22"/>
      <c r="J90" s="23"/>
      <c r="L90" s="20"/>
      <c r="M90" s="103">
        <v>13616.66666666667</v>
      </c>
      <c r="N90" s="98">
        <v>1</v>
      </c>
      <c r="O90" s="93">
        <f t="shared" si="0"/>
        <v>1.282051282051282E-2</v>
      </c>
      <c r="P90" s="26"/>
      <c r="Q90" s="26"/>
      <c r="R90" s="27"/>
    </row>
    <row r="91" spans="2:18" x14ac:dyDescent="0.25">
      <c r="B91" s="20"/>
      <c r="C91" s="21"/>
      <c r="D91" s="21"/>
      <c r="E91" s="21"/>
      <c r="F91" s="21"/>
      <c r="G91" s="22"/>
      <c r="H91" s="22"/>
      <c r="I91" s="22"/>
      <c r="J91" s="23"/>
      <c r="L91" s="20"/>
      <c r="M91" s="103">
        <v>17078.125000000004</v>
      </c>
      <c r="N91" s="98">
        <v>0</v>
      </c>
      <c r="O91" s="93">
        <f t="shared" si="0"/>
        <v>0</v>
      </c>
      <c r="P91" s="26"/>
      <c r="Q91" s="26"/>
      <c r="R91" s="27"/>
    </row>
    <row r="92" spans="2:18" x14ac:dyDescent="0.25">
      <c r="B92" s="20"/>
      <c r="C92" s="21"/>
      <c r="D92" s="21"/>
      <c r="E92" s="21"/>
      <c r="F92" s="21"/>
      <c r="G92" s="22"/>
      <c r="H92" s="22"/>
      <c r="I92" s="22"/>
      <c r="J92" s="23"/>
      <c r="L92" s="20"/>
      <c r="M92" s="103">
        <v>20539.583333333336</v>
      </c>
      <c r="N92" s="98">
        <v>0</v>
      </c>
      <c r="O92" s="93">
        <f t="shared" si="0"/>
        <v>0</v>
      </c>
      <c r="P92" s="26"/>
      <c r="Q92" s="26"/>
      <c r="R92" s="27"/>
    </row>
    <row r="93" spans="2:18" x14ac:dyDescent="0.25">
      <c r="B93" s="20"/>
      <c r="C93" s="21"/>
      <c r="D93" s="21"/>
      <c r="E93" s="21"/>
      <c r="F93" s="21"/>
      <c r="G93" s="22"/>
      <c r="H93" s="22"/>
      <c r="I93" s="22"/>
      <c r="J93" s="23"/>
      <c r="L93" s="20"/>
      <c r="M93" s="103">
        <v>24001.041666666668</v>
      </c>
      <c r="N93" s="98">
        <v>0</v>
      </c>
      <c r="O93" s="93">
        <f t="shared" si="0"/>
        <v>0</v>
      </c>
      <c r="P93" s="26"/>
      <c r="Q93" s="26"/>
      <c r="R93" s="27"/>
    </row>
    <row r="94" spans="2:18" ht="15.75" thickBot="1" x14ac:dyDescent="0.3">
      <c r="B94" s="20"/>
      <c r="C94" s="21"/>
      <c r="D94" s="21"/>
      <c r="E94" s="21"/>
      <c r="F94" s="21"/>
      <c r="G94" s="22"/>
      <c r="H94" s="22"/>
      <c r="I94" s="22"/>
      <c r="J94" s="23"/>
      <c r="L94" s="20"/>
      <c r="M94" s="104">
        <v>27462.5</v>
      </c>
      <c r="N94" s="99">
        <v>1</v>
      </c>
      <c r="O94" s="94">
        <f t="shared" si="0"/>
        <v>1.282051282051282E-2</v>
      </c>
      <c r="P94" s="26"/>
      <c r="Q94" s="26"/>
      <c r="R94" s="27"/>
    </row>
    <row r="95" spans="2:18" x14ac:dyDescent="0.25">
      <c r="B95" s="20"/>
      <c r="C95" s="21"/>
      <c r="D95" s="21"/>
      <c r="E95" s="21"/>
      <c r="F95" s="21"/>
      <c r="G95" s="22"/>
      <c r="H95" s="22"/>
      <c r="I95" s="22"/>
      <c r="J95" s="23"/>
      <c r="L95" s="20"/>
      <c r="M95" s="100" t="s">
        <v>268</v>
      </c>
      <c r="N95" s="101">
        <f>SUM(N82:N94)</f>
        <v>78</v>
      </c>
      <c r="O95" s="102">
        <f>SUM(O82:O94)</f>
        <v>0.99999999999999989</v>
      </c>
      <c r="P95" s="26"/>
      <c r="Q95" s="26"/>
      <c r="R95" s="27"/>
    </row>
    <row r="96" spans="2:18" ht="15.75" thickBot="1" x14ac:dyDescent="0.3">
      <c r="B96" s="68"/>
      <c r="C96" s="33"/>
      <c r="D96" s="33"/>
      <c r="E96" s="33"/>
      <c r="F96" s="33"/>
      <c r="G96" s="34"/>
      <c r="H96" s="34"/>
      <c r="I96" s="34"/>
      <c r="J96" s="35"/>
      <c r="L96" s="68"/>
      <c r="M96" s="73"/>
      <c r="N96" s="73"/>
      <c r="O96" s="73"/>
      <c r="P96" s="73"/>
      <c r="Q96" s="73"/>
      <c r="R96" s="75"/>
    </row>
    <row r="99" spans="3:3" x14ac:dyDescent="0.25">
      <c r="C99"/>
    </row>
    <row r="100" spans="3:3" x14ac:dyDescent="0.25">
      <c r="C100"/>
    </row>
    <row r="101" spans="3:3" x14ac:dyDescent="0.25">
      <c r="C101" s="1"/>
    </row>
    <row r="102" spans="3:3" x14ac:dyDescent="0.25">
      <c r="C102" s="105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 s="1"/>
    </row>
    <row r="107" spans="3:3" x14ac:dyDescent="0.25">
      <c r="C107" s="105"/>
    </row>
    <row r="108" spans="3:3" x14ac:dyDescent="0.25">
      <c r="C108" s="106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 s="105"/>
    </row>
    <row r="114" spans="3:3" x14ac:dyDescent="0.25">
      <c r="C114" s="1"/>
    </row>
    <row r="115" spans="3:3" x14ac:dyDescent="0.25">
      <c r="C115" s="106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 s="106"/>
    </row>
    <row r="122" spans="3:3" x14ac:dyDescent="0.25">
      <c r="C122" s="106"/>
    </row>
    <row r="123" spans="3:3" x14ac:dyDescent="0.25">
      <c r="C123" s="105"/>
    </row>
    <row r="146" spans="3:8" x14ac:dyDescent="0.25">
      <c r="C146" s="5"/>
      <c r="D146" s="5"/>
      <c r="E146" s="5"/>
      <c r="F146" s="5"/>
      <c r="G146" s="6"/>
      <c r="H146" s="6"/>
    </row>
    <row r="147" spans="3:8" x14ac:dyDescent="0.25">
      <c r="C147" s="5"/>
      <c r="D147" s="5"/>
      <c r="E147" s="5"/>
      <c r="F147" s="5"/>
      <c r="G147" s="6"/>
      <c r="H147" s="6"/>
    </row>
    <row r="148" spans="3:8" x14ac:dyDescent="0.25">
      <c r="C148" s="5"/>
      <c r="D148" s="5"/>
      <c r="E148" s="5"/>
      <c r="F148" s="5"/>
      <c r="G148" s="6"/>
      <c r="H148" s="6"/>
    </row>
    <row r="149" spans="3:8" x14ac:dyDescent="0.25">
      <c r="C149" s="5"/>
      <c r="D149" s="5"/>
      <c r="E149" s="5"/>
      <c r="F149" s="5"/>
      <c r="G149" s="6"/>
      <c r="H149" s="6"/>
    </row>
    <row r="150" spans="3:8" x14ac:dyDescent="0.25">
      <c r="C150" s="5"/>
      <c r="D150" s="5"/>
      <c r="E150" s="5"/>
      <c r="F150" s="5"/>
      <c r="G150" s="6"/>
      <c r="H150" s="6"/>
    </row>
    <row r="151" spans="3:8" x14ac:dyDescent="0.25">
      <c r="C151" s="5"/>
      <c r="D151" s="5"/>
      <c r="E151" s="5"/>
      <c r="F151" s="5"/>
      <c r="G151" s="6"/>
      <c r="H151" s="6"/>
    </row>
    <row r="152" spans="3:8" x14ac:dyDescent="0.25">
      <c r="C152" s="5"/>
      <c r="D152" s="5"/>
      <c r="E152" s="5"/>
      <c r="F152" s="5"/>
      <c r="G152" s="6"/>
      <c r="H152" s="6"/>
    </row>
    <row r="153" spans="3:8" x14ac:dyDescent="0.25">
      <c r="C153" s="5"/>
      <c r="D153" s="5"/>
      <c r="E153" s="5"/>
      <c r="F153" s="5"/>
      <c r="G153" s="6"/>
      <c r="H153" s="6"/>
    </row>
    <row r="154" spans="3:8" x14ac:dyDescent="0.25">
      <c r="C154" s="5"/>
      <c r="D154" s="5"/>
      <c r="E154" s="5"/>
      <c r="F154" s="5"/>
      <c r="G154" s="6"/>
      <c r="H154" s="6"/>
    </row>
    <row r="155" spans="3:8" x14ac:dyDescent="0.25">
      <c r="C155" s="5"/>
      <c r="D155" s="5"/>
      <c r="E155" s="5"/>
      <c r="F155" s="5"/>
      <c r="G155" s="6"/>
      <c r="H155" s="6"/>
    </row>
    <row r="156" spans="3:8" x14ac:dyDescent="0.25">
      <c r="C156" s="5"/>
      <c r="D156" s="5"/>
      <c r="E156" s="5"/>
      <c r="F156" s="5"/>
      <c r="G156" s="6"/>
      <c r="H156" s="6"/>
    </row>
    <row r="157" spans="3:8" x14ac:dyDescent="0.25">
      <c r="C157" s="5"/>
      <c r="D157" s="5"/>
      <c r="E157" s="5"/>
      <c r="F157" s="5"/>
      <c r="G157" s="6"/>
      <c r="H157" s="6"/>
    </row>
    <row r="158" spans="3:8" x14ac:dyDescent="0.25">
      <c r="C158" s="5"/>
      <c r="D158" s="5"/>
      <c r="E158" s="5"/>
      <c r="F158" s="5"/>
      <c r="G158" s="6"/>
      <c r="H158" s="6"/>
    </row>
    <row r="159" spans="3:8" x14ac:dyDescent="0.25">
      <c r="C159" s="5"/>
      <c r="D159" s="5"/>
      <c r="E159" s="5"/>
      <c r="F159" s="5"/>
      <c r="G159" s="6"/>
      <c r="H159" s="6"/>
    </row>
    <row r="160" spans="3:8" x14ac:dyDescent="0.25">
      <c r="C160" s="5"/>
      <c r="D160" s="5"/>
      <c r="E160" s="5"/>
      <c r="F160" s="5"/>
      <c r="G160" s="6"/>
      <c r="H160" s="6"/>
    </row>
    <row r="161" spans="3:8" x14ac:dyDescent="0.25">
      <c r="C161" s="5"/>
      <c r="D161" s="5"/>
      <c r="E161" s="5"/>
      <c r="F161" s="5"/>
      <c r="G161" s="6"/>
      <c r="H161" s="6"/>
    </row>
    <row r="162" spans="3:8" x14ac:dyDescent="0.25">
      <c r="C162" s="5"/>
      <c r="D162" s="5"/>
      <c r="E162" s="5"/>
      <c r="F162" s="5"/>
      <c r="G162" s="6"/>
      <c r="H162" s="6"/>
    </row>
    <row r="163" spans="3:8" x14ac:dyDescent="0.25">
      <c r="C163" s="5"/>
      <c r="D163" s="5"/>
      <c r="E163" s="5"/>
      <c r="F163" s="5"/>
      <c r="G163" s="6"/>
      <c r="H163" s="6"/>
    </row>
    <row r="164" spans="3:8" x14ac:dyDescent="0.25">
      <c r="C164" s="5"/>
      <c r="D164" s="5"/>
      <c r="E164" s="5"/>
      <c r="F164" s="5"/>
      <c r="G164" s="6"/>
      <c r="H164" s="6"/>
    </row>
    <row r="165" spans="3:8" x14ac:dyDescent="0.25">
      <c r="C165" s="5"/>
      <c r="D165" s="5"/>
      <c r="E165" s="5"/>
      <c r="F165" s="5"/>
      <c r="G165" s="6"/>
      <c r="H165" s="6"/>
    </row>
    <row r="166" spans="3:8" x14ac:dyDescent="0.25">
      <c r="C166" s="5"/>
      <c r="D166" s="5"/>
      <c r="E166" s="5"/>
      <c r="F166" s="5"/>
      <c r="G166" s="6"/>
      <c r="H166" s="6"/>
    </row>
    <row r="167" spans="3:8" x14ac:dyDescent="0.25">
      <c r="C167" s="5"/>
      <c r="D167" s="5"/>
      <c r="E167" s="5"/>
      <c r="F167" s="5"/>
      <c r="G167" s="6"/>
      <c r="H167" s="6"/>
    </row>
    <row r="168" spans="3:8" x14ac:dyDescent="0.25">
      <c r="C168" s="7"/>
      <c r="D168" s="7"/>
      <c r="E168" s="7"/>
      <c r="F168" s="7"/>
      <c r="G168" s="8"/>
      <c r="H168" s="8"/>
    </row>
    <row r="169" spans="3:8" x14ac:dyDescent="0.25">
      <c r="C169" s="7"/>
      <c r="D169" s="7"/>
      <c r="E169" s="7"/>
      <c r="F169" s="7"/>
      <c r="G169" s="8"/>
      <c r="H169" s="8"/>
    </row>
    <row r="170" spans="3:8" x14ac:dyDescent="0.25">
      <c r="C170" s="7"/>
      <c r="D170" s="7"/>
      <c r="E170" s="7"/>
      <c r="F170" s="7"/>
      <c r="G170" s="8"/>
      <c r="H170" s="8"/>
    </row>
    <row r="171" spans="3:8" x14ac:dyDescent="0.25">
      <c r="C171" s="7"/>
      <c r="D171" s="7"/>
      <c r="E171" s="7"/>
      <c r="F171" s="7"/>
      <c r="G171" s="8"/>
      <c r="H171" s="8"/>
    </row>
    <row r="172" spans="3:8" x14ac:dyDescent="0.25">
      <c r="C172" s="7"/>
      <c r="D172" s="7"/>
      <c r="E172" s="7"/>
      <c r="F172" s="7"/>
      <c r="G172" s="8"/>
      <c r="H172" s="8"/>
    </row>
    <row r="173" spans="3:8" x14ac:dyDescent="0.25">
      <c r="C173" s="7"/>
      <c r="D173" s="7"/>
      <c r="E173" s="7"/>
      <c r="F173" s="7"/>
      <c r="G173" s="8"/>
      <c r="H173" s="8"/>
    </row>
    <row r="174" spans="3:8" x14ac:dyDescent="0.25">
      <c r="C174" s="7"/>
      <c r="D174" s="7"/>
      <c r="E174" s="7"/>
      <c r="F174" s="7"/>
      <c r="G174" s="8"/>
      <c r="H174" s="8"/>
    </row>
    <row r="175" spans="3:8" x14ac:dyDescent="0.25">
      <c r="C175" s="7"/>
      <c r="D175" s="7"/>
      <c r="E175" s="7"/>
      <c r="F175" s="7"/>
      <c r="G175" s="8"/>
      <c r="H175" s="8"/>
    </row>
    <row r="176" spans="3:8" x14ac:dyDescent="0.25">
      <c r="C176" s="7"/>
      <c r="D176" s="7"/>
      <c r="E176" s="7"/>
      <c r="F176" s="7"/>
      <c r="G176" s="8"/>
      <c r="H176" s="8"/>
    </row>
    <row r="177" spans="3:8" x14ac:dyDescent="0.25">
      <c r="C177" s="7"/>
      <c r="D177" s="7"/>
      <c r="E177" s="7"/>
      <c r="F177" s="7"/>
      <c r="G177" s="8"/>
      <c r="H177" s="8"/>
    </row>
    <row r="178" spans="3:8" x14ac:dyDescent="0.25">
      <c r="C178" s="7"/>
      <c r="D178" s="7"/>
      <c r="E178" s="7"/>
      <c r="F178" s="7"/>
      <c r="G178" s="8"/>
      <c r="H178" s="8"/>
    </row>
    <row r="179" spans="3:8" x14ac:dyDescent="0.25">
      <c r="C179" s="7"/>
      <c r="D179" s="7"/>
      <c r="E179" s="7"/>
      <c r="F179" s="7"/>
      <c r="G179" s="8"/>
      <c r="H179" s="8"/>
    </row>
    <row r="180" spans="3:8" x14ac:dyDescent="0.25">
      <c r="C180" s="7"/>
      <c r="D180" s="7"/>
      <c r="E180" s="7"/>
      <c r="F180" s="7"/>
      <c r="G180" s="8"/>
      <c r="H180" s="8"/>
    </row>
    <row r="181" spans="3:8" x14ac:dyDescent="0.25">
      <c r="C181" s="7"/>
      <c r="D181" s="7"/>
      <c r="E181" s="7"/>
      <c r="F181" s="7"/>
      <c r="G181" s="8"/>
      <c r="H181" s="8"/>
    </row>
    <row r="182" spans="3:8" x14ac:dyDescent="0.25">
      <c r="C182" s="7"/>
      <c r="D182" s="7"/>
      <c r="E182" s="7"/>
      <c r="F182" s="7"/>
      <c r="G182" s="8"/>
      <c r="H182" s="8"/>
    </row>
    <row r="183" spans="3:8" x14ac:dyDescent="0.25">
      <c r="C183" s="7"/>
      <c r="D183" s="7"/>
      <c r="E183" s="7"/>
      <c r="F183" s="7"/>
      <c r="G183" s="8"/>
      <c r="H183" s="8"/>
    </row>
    <row r="184" spans="3:8" x14ac:dyDescent="0.25">
      <c r="C184" s="7"/>
      <c r="D184" s="7"/>
      <c r="E184" s="7"/>
      <c r="F184" s="7"/>
      <c r="G184" s="8"/>
      <c r="H184" s="8"/>
    </row>
    <row r="185" spans="3:8" x14ac:dyDescent="0.25">
      <c r="C185" s="7"/>
      <c r="D185" s="7"/>
      <c r="E185" s="7"/>
      <c r="F185" s="7"/>
      <c r="G185" s="8"/>
      <c r="H185" s="8"/>
    </row>
    <row r="186" spans="3:8" x14ac:dyDescent="0.25">
      <c r="C186" s="7"/>
      <c r="D186" s="7"/>
      <c r="E186" s="7"/>
      <c r="F186" s="7"/>
      <c r="G186" s="8"/>
      <c r="H186" s="8"/>
    </row>
    <row r="187" spans="3:8" x14ac:dyDescent="0.25">
      <c r="C187" s="7"/>
      <c r="D187" s="7"/>
      <c r="E187" s="7"/>
      <c r="F187" s="7"/>
      <c r="G187" s="8"/>
      <c r="H187" s="8"/>
    </row>
    <row r="188" spans="3:8" x14ac:dyDescent="0.25">
      <c r="C188" s="7"/>
      <c r="D188" s="7"/>
      <c r="E188" s="7"/>
      <c r="F188" s="7"/>
      <c r="G188" s="8"/>
      <c r="H188" s="8"/>
    </row>
    <row r="189" spans="3:8" x14ac:dyDescent="0.25">
      <c r="C189" s="7"/>
      <c r="D189" s="7"/>
      <c r="E189" s="7"/>
      <c r="F189" s="7"/>
      <c r="G189" s="8"/>
      <c r="H189" s="8"/>
    </row>
    <row r="190" spans="3:8" x14ac:dyDescent="0.25">
      <c r="C190" s="7"/>
      <c r="D190" s="7"/>
      <c r="E190" s="7"/>
      <c r="F190" s="7"/>
      <c r="G190" s="8"/>
      <c r="H190" s="8"/>
    </row>
    <row r="191" spans="3:8" x14ac:dyDescent="0.25">
      <c r="C191" s="7"/>
      <c r="D191" s="7"/>
      <c r="E191" s="7"/>
      <c r="F191" s="7"/>
      <c r="G191" s="8"/>
      <c r="H191" s="8"/>
    </row>
    <row r="192" spans="3:8" x14ac:dyDescent="0.25">
      <c r="C192" s="7"/>
      <c r="D192" s="7"/>
      <c r="E192" s="7"/>
      <c r="F192" s="7"/>
      <c r="G192" s="8"/>
      <c r="H192" s="8"/>
    </row>
    <row r="193" spans="3:8" x14ac:dyDescent="0.25">
      <c r="C193" s="7"/>
      <c r="D193" s="7"/>
      <c r="E193" s="7"/>
      <c r="F193" s="7"/>
      <c r="G193" s="8"/>
      <c r="H193" s="8"/>
    </row>
    <row r="194" spans="3:8" x14ac:dyDescent="0.25">
      <c r="C194" s="7"/>
      <c r="D194" s="7"/>
      <c r="E194" s="7"/>
      <c r="F194" s="7"/>
      <c r="G194" s="8"/>
      <c r="H194" s="8"/>
    </row>
    <row r="195" spans="3:8" x14ac:dyDescent="0.25">
      <c r="C195" s="7"/>
      <c r="D195" s="7"/>
      <c r="E195" s="7"/>
      <c r="F195" s="7"/>
      <c r="G195" s="8"/>
      <c r="H195" s="8"/>
    </row>
    <row r="196" spans="3:8" x14ac:dyDescent="0.25">
      <c r="C196" s="7"/>
      <c r="D196" s="7"/>
      <c r="E196" s="7"/>
      <c r="F196" s="7"/>
      <c r="G196" s="8"/>
      <c r="H196" s="8"/>
    </row>
    <row r="197" spans="3:8" x14ac:dyDescent="0.25">
      <c r="C197" s="7"/>
      <c r="D197" s="7"/>
      <c r="E197" s="7"/>
      <c r="F197" s="7"/>
      <c r="G197" s="8"/>
      <c r="H197" s="8"/>
    </row>
    <row r="198" spans="3:8" x14ac:dyDescent="0.25">
      <c r="C198" s="7"/>
      <c r="D198" s="7"/>
      <c r="E198" s="7"/>
      <c r="F198" s="7"/>
      <c r="G198" s="8"/>
      <c r="H198" s="8"/>
    </row>
    <row r="199" spans="3:8" x14ac:dyDescent="0.25">
      <c r="C199" s="7"/>
      <c r="D199" s="7"/>
      <c r="E199" s="7"/>
      <c r="F199" s="7"/>
      <c r="G199" s="8"/>
      <c r="H199" s="8"/>
    </row>
    <row r="200" spans="3:8" x14ac:dyDescent="0.25">
      <c r="C200" s="7"/>
      <c r="D200" s="7"/>
      <c r="E200" s="7"/>
      <c r="F200" s="7"/>
      <c r="G200" s="8"/>
      <c r="H200" s="8"/>
    </row>
    <row r="201" spans="3:8" x14ac:dyDescent="0.25">
      <c r="C201" s="7"/>
      <c r="D201" s="7"/>
      <c r="E201" s="7"/>
      <c r="F201" s="7"/>
      <c r="G201" s="8"/>
      <c r="H201" s="8"/>
    </row>
    <row r="202" spans="3:8" x14ac:dyDescent="0.25">
      <c r="C202" s="7"/>
      <c r="D202" s="7"/>
      <c r="E202" s="7"/>
      <c r="F202" s="7"/>
      <c r="G202" s="8"/>
      <c r="H202" s="8"/>
    </row>
    <row r="203" spans="3:8" x14ac:dyDescent="0.25">
      <c r="C203" s="7"/>
      <c r="D203" s="7"/>
      <c r="E203" s="7"/>
      <c r="F203" s="7"/>
      <c r="G203" s="8"/>
      <c r="H203" s="8"/>
    </row>
    <row r="204" spans="3:8" x14ac:dyDescent="0.25">
      <c r="C204" s="7"/>
      <c r="D204" s="7"/>
      <c r="E204" s="7"/>
      <c r="F204" s="7"/>
      <c r="G204" s="8"/>
      <c r="H204" s="8"/>
    </row>
    <row r="205" spans="3:8" x14ac:dyDescent="0.25">
      <c r="C205" s="7"/>
      <c r="D205" s="7"/>
      <c r="E205" s="7"/>
      <c r="F205" s="7"/>
      <c r="G205" s="8"/>
      <c r="H205" s="8"/>
    </row>
    <row r="206" spans="3:8" x14ac:dyDescent="0.25">
      <c r="C206" s="7"/>
      <c r="D206" s="7"/>
      <c r="E206" s="7"/>
      <c r="F206" s="7"/>
      <c r="G206" s="8"/>
      <c r="H206" s="8"/>
    </row>
    <row r="207" spans="3:8" x14ac:dyDescent="0.25">
      <c r="C207" s="7"/>
      <c r="D207" s="7"/>
      <c r="E207" s="7"/>
      <c r="F207" s="7"/>
      <c r="G207" s="8"/>
      <c r="H207" s="8"/>
    </row>
    <row r="208" spans="3:8" x14ac:dyDescent="0.25">
      <c r="C208" s="7"/>
      <c r="D208" s="7"/>
      <c r="E208" s="7"/>
      <c r="F208" s="7"/>
      <c r="G208" s="8"/>
      <c r="H208" s="8"/>
    </row>
    <row r="209" spans="3:8" x14ac:dyDescent="0.25">
      <c r="C209" s="7"/>
      <c r="D209" s="7"/>
      <c r="E209" s="7"/>
      <c r="F209" s="7"/>
      <c r="G209" s="8"/>
      <c r="H209" s="8"/>
    </row>
    <row r="210" spans="3:8" x14ac:dyDescent="0.25">
      <c r="C210" s="7"/>
      <c r="D210" s="7"/>
      <c r="E210" s="7"/>
      <c r="F210" s="7"/>
      <c r="G210" s="8"/>
      <c r="H210" s="8"/>
    </row>
    <row r="211" spans="3:8" x14ac:dyDescent="0.25">
      <c r="C211" s="7"/>
      <c r="D211" s="7"/>
      <c r="E211" s="7"/>
      <c r="F211" s="7"/>
      <c r="G211" s="8"/>
      <c r="H211" s="8"/>
    </row>
    <row r="212" spans="3:8" x14ac:dyDescent="0.25">
      <c r="C212" s="7"/>
      <c r="D212" s="7"/>
      <c r="E212" s="7"/>
      <c r="F212" s="7"/>
      <c r="G212" s="8"/>
      <c r="H212" s="8"/>
    </row>
    <row r="213" spans="3:8" x14ac:dyDescent="0.25">
      <c r="C213" s="7"/>
      <c r="D213" s="7"/>
      <c r="E213" s="7"/>
      <c r="F213" s="7"/>
      <c r="G213" s="8"/>
      <c r="H213" s="8"/>
    </row>
    <row r="214" spans="3:8" x14ac:dyDescent="0.25">
      <c r="C214" s="7"/>
      <c r="D214" s="7"/>
      <c r="E214" s="7"/>
      <c r="F214" s="7"/>
      <c r="G214" s="8"/>
      <c r="H214" s="8"/>
    </row>
    <row r="215" spans="3:8" x14ac:dyDescent="0.25">
      <c r="C215" s="7"/>
      <c r="D215" s="7"/>
      <c r="E215" s="7"/>
      <c r="F215" s="7"/>
      <c r="G215" s="8"/>
      <c r="H215" s="8"/>
    </row>
    <row r="216" spans="3:8" x14ac:dyDescent="0.25">
      <c r="C216" s="7"/>
      <c r="D216" s="7"/>
      <c r="E216" s="7"/>
      <c r="F216" s="7"/>
      <c r="G216" s="8"/>
      <c r="H216" s="8"/>
    </row>
    <row r="217" spans="3:8" x14ac:dyDescent="0.25">
      <c r="C217" s="7"/>
      <c r="D217" s="7"/>
      <c r="E217" s="7"/>
      <c r="F217" s="7"/>
      <c r="G217" s="8"/>
      <c r="H217" s="8"/>
    </row>
    <row r="218" spans="3:8" x14ac:dyDescent="0.25">
      <c r="C218" s="7"/>
      <c r="D218" s="7"/>
      <c r="E218" s="7"/>
      <c r="F218" s="7"/>
      <c r="G218" s="8"/>
      <c r="H218" s="8"/>
    </row>
    <row r="219" spans="3:8" x14ac:dyDescent="0.25">
      <c r="C219" s="7"/>
      <c r="D219" s="7"/>
      <c r="E219" s="7"/>
      <c r="F219" s="7"/>
      <c r="G219" s="8"/>
      <c r="H219" s="8"/>
    </row>
    <row r="220" spans="3:8" x14ac:dyDescent="0.25">
      <c r="C220" s="7"/>
      <c r="D220" s="7"/>
      <c r="E220" s="7"/>
      <c r="F220" s="7"/>
      <c r="G220" s="8"/>
      <c r="H220" s="8"/>
    </row>
    <row r="221" spans="3:8" x14ac:dyDescent="0.25">
      <c r="C221" s="7"/>
      <c r="D221" s="7"/>
      <c r="E221" s="7"/>
      <c r="F221" s="7"/>
      <c r="G221" s="8"/>
      <c r="H221" s="8"/>
    </row>
    <row r="222" spans="3:8" x14ac:dyDescent="0.25">
      <c r="C222" s="7"/>
      <c r="D222" s="7"/>
      <c r="E222" s="7"/>
      <c r="F222" s="7"/>
      <c r="G222" s="8"/>
      <c r="H222" s="8"/>
    </row>
    <row r="223" spans="3:8" x14ac:dyDescent="0.25">
      <c r="C223" s="7"/>
      <c r="D223" s="7"/>
      <c r="E223" s="7"/>
      <c r="F223" s="7"/>
      <c r="G223" s="8"/>
      <c r="H223" s="8"/>
    </row>
    <row r="224" spans="3:8" x14ac:dyDescent="0.25">
      <c r="C224" s="7"/>
      <c r="D224" s="7"/>
      <c r="E224" s="7"/>
      <c r="F224" s="7"/>
      <c r="G224" s="8"/>
      <c r="H224" s="8"/>
    </row>
    <row r="225" spans="3:8" x14ac:dyDescent="0.25">
      <c r="C225" s="7"/>
      <c r="D225" s="7"/>
      <c r="E225" s="7"/>
      <c r="F225" s="7"/>
      <c r="G225" s="8"/>
      <c r="H225" s="8"/>
    </row>
    <row r="226" spans="3:8" x14ac:dyDescent="0.25">
      <c r="C226" s="7"/>
      <c r="D226" s="7"/>
      <c r="E226" s="7"/>
      <c r="F226" s="7"/>
      <c r="G226" s="8"/>
      <c r="H226" s="8"/>
    </row>
    <row r="227" spans="3:8" x14ac:dyDescent="0.25">
      <c r="C227" s="7"/>
      <c r="D227" s="7"/>
      <c r="E227" s="7"/>
      <c r="F227" s="7"/>
      <c r="G227" s="8"/>
      <c r="H227" s="8"/>
    </row>
    <row r="228" spans="3:8" x14ac:dyDescent="0.25">
      <c r="C228" s="7"/>
      <c r="D228" s="7"/>
      <c r="E228" s="7"/>
      <c r="F228" s="7"/>
      <c r="G228" s="8"/>
      <c r="H228" s="8"/>
    </row>
    <row r="229" spans="3:8" x14ac:dyDescent="0.25">
      <c r="C229" s="7"/>
      <c r="D229" s="7"/>
      <c r="E229" s="7"/>
      <c r="F229" s="7"/>
      <c r="G229" s="8"/>
      <c r="H229" s="8"/>
    </row>
    <row r="230" spans="3:8" x14ac:dyDescent="0.25">
      <c r="C230" s="7"/>
      <c r="D230" s="7"/>
      <c r="E230" s="7"/>
      <c r="F230" s="7"/>
      <c r="G230" s="8"/>
      <c r="H230" s="8"/>
    </row>
    <row r="231" spans="3:8" x14ac:dyDescent="0.25">
      <c r="C231" s="7"/>
      <c r="D231" s="7"/>
      <c r="E231" s="7"/>
      <c r="F231" s="7"/>
      <c r="G231" s="8"/>
      <c r="H231" s="8"/>
    </row>
    <row r="232" spans="3:8" x14ac:dyDescent="0.25">
      <c r="C232" s="7"/>
      <c r="D232" s="7"/>
      <c r="E232" s="7"/>
      <c r="F232" s="7"/>
      <c r="G232" s="8"/>
      <c r="H232" s="8"/>
    </row>
    <row r="233" spans="3:8" x14ac:dyDescent="0.25">
      <c r="C233" s="7"/>
      <c r="D233" s="7"/>
      <c r="E233" s="7"/>
      <c r="F233" s="7"/>
      <c r="G233" s="8"/>
      <c r="H233" s="8"/>
    </row>
    <row r="234" spans="3:8" x14ac:dyDescent="0.25">
      <c r="C234" s="7"/>
      <c r="D234" s="7"/>
      <c r="E234" s="7"/>
      <c r="F234" s="7"/>
      <c r="G234" s="8"/>
      <c r="H234" s="8"/>
    </row>
    <row r="235" spans="3:8" x14ac:dyDescent="0.25">
      <c r="C235" s="7"/>
      <c r="D235" s="7"/>
      <c r="E235" s="7"/>
      <c r="F235" s="7"/>
      <c r="G235" s="8"/>
      <c r="H235" s="8"/>
    </row>
    <row r="236" spans="3:8" x14ac:dyDescent="0.25">
      <c r="C236" s="7"/>
      <c r="D236" s="7"/>
      <c r="E236" s="7"/>
      <c r="F236" s="7"/>
      <c r="G236" s="8"/>
      <c r="H236" s="8"/>
    </row>
    <row r="237" spans="3:8" x14ac:dyDescent="0.25">
      <c r="C237" s="7"/>
      <c r="D237" s="7"/>
      <c r="E237" s="7"/>
      <c r="F237" s="7"/>
      <c r="G237" s="8"/>
      <c r="H237" s="8"/>
    </row>
    <row r="238" spans="3:8" x14ac:dyDescent="0.25">
      <c r="C238" s="7"/>
      <c r="D238" s="7"/>
      <c r="E238" s="7"/>
      <c r="F238" s="7"/>
      <c r="G238" s="8"/>
      <c r="H238" s="8"/>
    </row>
    <row r="239" spans="3:8" x14ac:dyDescent="0.25">
      <c r="C239" s="7"/>
      <c r="D239" s="7"/>
      <c r="E239" s="7"/>
      <c r="F239" s="7"/>
      <c r="G239" s="8"/>
      <c r="H239" s="8"/>
    </row>
    <row r="240" spans="3:8" x14ac:dyDescent="0.25">
      <c r="C240" s="7"/>
      <c r="D240" s="7"/>
      <c r="E240" s="7"/>
      <c r="F240" s="7"/>
      <c r="G240" s="8"/>
      <c r="H240" s="8"/>
    </row>
    <row r="241" spans="3:8" x14ac:dyDescent="0.25">
      <c r="C241" s="7"/>
      <c r="D241" s="7"/>
      <c r="E241" s="7"/>
      <c r="F241" s="7"/>
      <c r="G241" s="8"/>
      <c r="H241" s="8"/>
    </row>
    <row r="242" spans="3:8" x14ac:dyDescent="0.25">
      <c r="C242" s="7"/>
      <c r="D242" s="7"/>
      <c r="E242" s="7"/>
      <c r="F242" s="7"/>
      <c r="G242" s="8"/>
      <c r="H242" s="8"/>
    </row>
    <row r="243" spans="3:8" x14ac:dyDescent="0.25">
      <c r="C243" s="7"/>
      <c r="D243" s="7"/>
      <c r="E243" s="7"/>
      <c r="F243" s="7"/>
      <c r="G243" s="8"/>
      <c r="H243" s="8"/>
    </row>
    <row r="244" spans="3:8" x14ac:dyDescent="0.25">
      <c r="C244" s="7"/>
      <c r="D244" s="7"/>
      <c r="E244" s="7"/>
      <c r="F244" s="7"/>
      <c r="G244" s="8"/>
      <c r="H244" s="8"/>
    </row>
    <row r="245" spans="3:8" x14ac:dyDescent="0.25">
      <c r="C245" s="7"/>
      <c r="D245" s="7"/>
      <c r="E245" s="7"/>
      <c r="F245" s="7"/>
      <c r="G245" s="8"/>
      <c r="H245" s="8"/>
    </row>
    <row r="246" spans="3:8" x14ac:dyDescent="0.25">
      <c r="C246" s="7"/>
      <c r="D246" s="7"/>
      <c r="E246" s="7"/>
      <c r="F246" s="7"/>
      <c r="G246" s="8"/>
      <c r="H246" s="8"/>
    </row>
    <row r="247" spans="3:8" x14ac:dyDescent="0.25">
      <c r="C247" s="7"/>
      <c r="D247" s="7"/>
      <c r="E247" s="7"/>
      <c r="F247" s="7"/>
      <c r="G247" s="8"/>
      <c r="H247" s="8"/>
    </row>
    <row r="248" spans="3:8" x14ac:dyDescent="0.25">
      <c r="C248" s="7"/>
      <c r="D248" s="7"/>
      <c r="E248" s="7"/>
      <c r="F248" s="7"/>
      <c r="G248" s="8"/>
      <c r="H248" s="8"/>
    </row>
    <row r="249" spans="3:8" x14ac:dyDescent="0.25">
      <c r="C249" s="7"/>
      <c r="D249" s="7"/>
      <c r="E249" s="7"/>
      <c r="F249" s="7"/>
      <c r="G249" s="8"/>
      <c r="H249" s="8"/>
    </row>
    <row r="250" spans="3:8" x14ac:dyDescent="0.25">
      <c r="C250" s="7"/>
      <c r="D250" s="7"/>
      <c r="E250" s="7"/>
      <c r="F250" s="7"/>
      <c r="G250" s="8"/>
      <c r="H250" s="8"/>
    </row>
    <row r="251" spans="3:8" x14ac:dyDescent="0.25">
      <c r="C251" s="7"/>
      <c r="D251" s="7"/>
      <c r="E251" s="7"/>
      <c r="F251" s="7"/>
      <c r="G251" s="8"/>
      <c r="H251" s="8"/>
    </row>
    <row r="252" spans="3:8" x14ac:dyDescent="0.25">
      <c r="C252" s="7"/>
      <c r="D252" s="7"/>
      <c r="E252" s="7"/>
      <c r="F252" s="7"/>
      <c r="G252" s="8"/>
      <c r="H252" s="8"/>
    </row>
    <row r="253" spans="3:8" x14ac:dyDescent="0.25">
      <c r="C253" s="7"/>
      <c r="D253" s="7"/>
      <c r="E253" s="7"/>
      <c r="F253" s="7"/>
      <c r="G253" s="8"/>
      <c r="H253" s="8"/>
    </row>
    <row r="254" spans="3:8" x14ac:dyDescent="0.25">
      <c r="C254" s="7"/>
      <c r="D254" s="7"/>
      <c r="E254" s="7"/>
      <c r="F254" s="7"/>
      <c r="G254" s="8"/>
      <c r="H254" s="8"/>
    </row>
    <row r="255" spans="3:8" x14ac:dyDescent="0.25">
      <c r="C255" s="7"/>
      <c r="D255" s="7"/>
      <c r="E255" s="7"/>
      <c r="F255" s="7"/>
      <c r="G255" s="8"/>
      <c r="H255" s="8"/>
    </row>
    <row r="256" spans="3:8" x14ac:dyDescent="0.25">
      <c r="C256" s="7"/>
      <c r="D256" s="7"/>
      <c r="E256" s="7"/>
      <c r="F256" s="7"/>
      <c r="G256" s="8"/>
      <c r="H256" s="8"/>
    </row>
    <row r="257" spans="3:8" x14ac:dyDescent="0.25">
      <c r="C257" s="7"/>
      <c r="D257" s="7"/>
      <c r="E257" s="7"/>
      <c r="F257" s="7"/>
      <c r="G257" s="8"/>
      <c r="H257" s="8"/>
    </row>
    <row r="258" spans="3:8" x14ac:dyDescent="0.25">
      <c r="C258" s="7"/>
      <c r="D258" s="7"/>
      <c r="E258" s="7"/>
      <c r="F258" s="7"/>
      <c r="G258" s="8"/>
      <c r="H258" s="8"/>
    </row>
    <row r="259" spans="3:8" x14ac:dyDescent="0.25">
      <c r="C259" s="7"/>
      <c r="D259" s="7"/>
      <c r="E259" s="7"/>
      <c r="F259" s="7"/>
      <c r="G259" s="8"/>
      <c r="H259" s="8"/>
    </row>
    <row r="260" spans="3:8" x14ac:dyDescent="0.25">
      <c r="C260" s="7"/>
      <c r="D260" s="7"/>
      <c r="E260" s="7"/>
      <c r="F260" s="7"/>
      <c r="G260" s="8"/>
      <c r="H260" s="8"/>
    </row>
    <row r="261" spans="3:8" x14ac:dyDescent="0.25">
      <c r="C261" s="7"/>
      <c r="D261" s="7"/>
      <c r="E261" s="7"/>
      <c r="F261" s="7"/>
      <c r="G261" s="8"/>
      <c r="H261" s="8"/>
    </row>
    <row r="262" spans="3:8" x14ac:dyDescent="0.25">
      <c r="C262" s="7"/>
      <c r="D262" s="7"/>
      <c r="E262" s="7"/>
      <c r="F262" s="7"/>
      <c r="G262" s="8"/>
      <c r="H262" s="8"/>
    </row>
    <row r="263" spans="3:8" x14ac:dyDescent="0.25">
      <c r="C263" s="7"/>
      <c r="D263" s="7"/>
      <c r="E263" s="7"/>
      <c r="F263" s="7"/>
      <c r="G263" s="8"/>
      <c r="H263" s="8"/>
    </row>
    <row r="264" spans="3:8" x14ac:dyDescent="0.25">
      <c r="C264" s="7"/>
      <c r="D264" s="7"/>
      <c r="E264" s="7"/>
      <c r="F264" s="7"/>
      <c r="G264" s="8"/>
      <c r="H264" s="8"/>
    </row>
    <row r="265" spans="3:8" x14ac:dyDescent="0.25">
      <c r="C265" s="7"/>
      <c r="D265" s="7"/>
      <c r="E265" s="7"/>
      <c r="F265" s="7"/>
      <c r="G265" s="8"/>
      <c r="H265" s="8"/>
    </row>
    <row r="266" spans="3:8" x14ac:dyDescent="0.25">
      <c r="C266" s="7"/>
      <c r="D266" s="7"/>
      <c r="E266" s="7"/>
      <c r="F266" s="7"/>
      <c r="G266" s="8"/>
      <c r="H266" s="8"/>
    </row>
    <row r="267" spans="3:8" x14ac:dyDescent="0.25">
      <c r="C267" s="7"/>
      <c r="D267" s="7"/>
      <c r="E267" s="7"/>
      <c r="F267" s="7"/>
      <c r="G267" s="8"/>
      <c r="H267" s="8"/>
    </row>
    <row r="268" spans="3:8" x14ac:dyDescent="0.25">
      <c r="C268" s="7"/>
      <c r="D268" s="7"/>
      <c r="E268" s="7"/>
      <c r="F268" s="7"/>
      <c r="G268" s="8"/>
      <c r="H268" s="8"/>
    </row>
    <row r="269" spans="3:8" x14ac:dyDescent="0.25">
      <c r="C269" s="7"/>
      <c r="D269" s="7"/>
      <c r="E269" s="7"/>
      <c r="F269" s="7"/>
      <c r="G269" s="8"/>
      <c r="H269" s="8"/>
    </row>
    <row r="270" spans="3:8" x14ac:dyDescent="0.25">
      <c r="C270" s="7"/>
      <c r="D270" s="7"/>
      <c r="E270" s="7"/>
      <c r="F270" s="7"/>
      <c r="G270" s="8"/>
      <c r="H270" s="8"/>
    </row>
    <row r="271" spans="3:8" x14ac:dyDescent="0.25">
      <c r="C271" s="7"/>
      <c r="D271" s="7"/>
      <c r="E271" s="7"/>
      <c r="F271" s="7"/>
      <c r="G271" s="8"/>
      <c r="H271" s="8"/>
    </row>
    <row r="272" spans="3:8" x14ac:dyDescent="0.25">
      <c r="C272" s="7"/>
      <c r="D272" s="7"/>
      <c r="E272" s="7"/>
      <c r="F272" s="7"/>
      <c r="G272" s="8"/>
      <c r="H272" s="8"/>
    </row>
    <row r="273" spans="3:8" x14ac:dyDescent="0.25">
      <c r="C273" s="7"/>
      <c r="D273" s="7"/>
      <c r="E273" s="7"/>
      <c r="F273" s="7"/>
      <c r="G273" s="8"/>
      <c r="H273" s="8"/>
    </row>
    <row r="274" spans="3:8" x14ac:dyDescent="0.25">
      <c r="C274" s="7"/>
      <c r="D274" s="7"/>
      <c r="E274" s="7"/>
      <c r="F274" s="7"/>
      <c r="G274" s="8"/>
      <c r="H274" s="8"/>
    </row>
    <row r="275" spans="3:8" x14ac:dyDescent="0.25">
      <c r="C275" s="7"/>
      <c r="D275" s="7"/>
      <c r="E275" s="7"/>
      <c r="F275" s="7"/>
      <c r="G275" s="8"/>
      <c r="H275" s="8"/>
    </row>
    <row r="276" spans="3:8" x14ac:dyDescent="0.25">
      <c r="C276" s="7"/>
      <c r="D276" s="7"/>
      <c r="E276" s="7"/>
      <c r="F276" s="7"/>
      <c r="G276" s="8"/>
      <c r="H276" s="8"/>
    </row>
    <row r="277" spans="3:8" x14ac:dyDescent="0.25">
      <c r="C277" s="7"/>
      <c r="D277" s="7"/>
      <c r="E277" s="7"/>
      <c r="F277" s="7"/>
      <c r="G277" s="8"/>
      <c r="H277" s="8"/>
    </row>
    <row r="278" spans="3:8" x14ac:dyDescent="0.25">
      <c r="C278" s="7"/>
      <c r="D278" s="7"/>
      <c r="E278" s="7"/>
      <c r="F278" s="7"/>
      <c r="G278" s="8"/>
      <c r="H278" s="8"/>
    </row>
    <row r="279" spans="3:8" x14ac:dyDescent="0.25">
      <c r="C279" s="7"/>
      <c r="D279" s="7"/>
      <c r="E279" s="7"/>
      <c r="F279" s="7"/>
      <c r="G279" s="8"/>
      <c r="H279" s="8"/>
    </row>
    <row r="280" spans="3:8" x14ac:dyDescent="0.25">
      <c r="C280" s="7"/>
      <c r="D280" s="7"/>
      <c r="E280" s="7"/>
      <c r="F280" s="7"/>
      <c r="G280" s="8"/>
      <c r="H280" s="8"/>
    </row>
    <row r="281" spans="3:8" x14ac:dyDescent="0.25">
      <c r="C281" s="7"/>
      <c r="D281" s="7"/>
      <c r="E281" s="7"/>
      <c r="F281" s="7"/>
      <c r="G281" s="8"/>
      <c r="H281" s="8"/>
    </row>
    <row r="282" spans="3:8" x14ac:dyDescent="0.25">
      <c r="C282" s="7"/>
      <c r="D282" s="7"/>
      <c r="E282" s="7"/>
      <c r="F282" s="7"/>
      <c r="G282" s="8"/>
      <c r="H282" s="8"/>
    </row>
    <row r="283" spans="3:8" x14ac:dyDescent="0.25">
      <c r="C283" s="7"/>
      <c r="D283" s="7"/>
      <c r="E283" s="7"/>
      <c r="F283" s="7"/>
      <c r="G283" s="8"/>
      <c r="H283" s="8"/>
    </row>
    <row r="284" spans="3:8" x14ac:dyDescent="0.25">
      <c r="C284" s="7"/>
      <c r="D284" s="7"/>
      <c r="E284" s="7"/>
      <c r="F284" s="7"/>
      <c r="G284" s="8"/>
      <c r="H284" s="8"/>
    </row>
    <row r="285" spans="3:8" x14ac:dyDescent="0.25">
      <c r="C285" s="7"/>
      <c r="D285" s="7"/>
      <c r="E285" s="7"/>
      <c r="F285" s="7"/>
      <c r="G285" s="8"/>
      <c r="H285" s="8"/>
    </row>
    <row r="286" spans="3:8" x14ac:dyDescent="0.25">
      <c r="C286" s="7"/>
      <c r="D286" s="7"/>
      <c r="E286" s="7"/>
      <c r="F286" s="7"/>
      <c r="G286" s="8"/>
      <c r="H286" s="8"/>
    </row>
    <row r="287" spans="3:8" x14ac:dyDescent="0.25">
      <c r="C287" s="7"/>
      <c r="D287" s="7"/>
      <c r="E287" s="7"/>
      <c r="F287" s="7"/>
      <c r="G287" s="8"/>
      <c r="H287" s="8"/>
    </row>
    <row r="288" spans="3:8" x14ac:dyDescent="0.25">
      <c r="C288" s="7"/>
      <c r="D288" s="7"/>
      <c r="E288" s="7"/>
      <c r="F288" s="7"/>
      <c r="G288" s="8"/>
      <c r="H288" s="8"/>
    </row>
    <row r="289" spans="3:8" x14ac:dyDescent="0.25">
      <c r="C289" s="7"/>
      <c r="D289" s="7"/>
      <c r="E289" s="7"/>
      <c r="F289" s="7"/>
      <c r="G289" s="8"/>
      <c r="H289" s="8"/>
    </row>
    <row r="290" spans="3:8" x14ac:dyDescent="0.25">
      <c r="C290" s="7"/>
      <c r="D290" s="7"/>
      <c r="E290" s="7"/>
      <c r="F290" s="7"/>
      <c r="G290" s="8"/>
      <c r="H290" s="8"/>
    </row>
    <row r="291" spans="3:8" x14ac:dyDescent="0.25">
      <c r="C291" s="7"/>
      <c r="D291" s="7"/>
      <c r="E291" s="7"/>
      <c r="F291" s="7"/>
      <c r="G291" s="8"/>
      <c r="H291" s="8"/>
    </row>
    <row r="292" spans="3:8" x14ac:dyDescent="0.25">
      <c r="C292" s="7"/>
      <c r="D292" s="7"/>
      <c r="E292" s="7"/>
      <c r="F292" s="7"/>
      <c r="G292" s="8"/>
      <c r="H292" s="8"/>
    </row>
    <row r="293" spans="3:8" x14ac:dyDescent="0.25">
      <c r="C293" s="7"/>
      <c r="D293" s="7"/>
      <c r="E293" s="7"/>
      <c r="F293" s="7"/>
      <c r="G293" s="8"/>
      <c r="H293" s="8"/>
    </row>
    <row r="294" spans="3:8" x14ac:dyDescent="0.25">
      <c r="C294" s="7"/>
      <c r="D294" s="7"/>
      <c r="E294" s="7"/>
      <c r="F294" s="7"/>
      <c r="G294" s="8"/>
      <c r="H294" s="8"/>
    </row>
    <row r="295" spans="3:8" x14ac:dyDescent="0.25">
      <c r="C295" s="7"/>
      <c r="D295" s="7"/>
      <c r="E295" s="7"/>
      <c r="F295" s="7"/>
      <c r="G295" s="8"/>
      <c r="H295" s="8"/>
    </row>
    <row r="296" spans="3:8" x14ac:dyDescent="0.25">
      <c r="C296" s="7"/>
      <c r="D296" s="7"/>
      <c r="E296" s="7"/>
      <c r="F296" s="7"/>
      <c r="G296" s="8"/>
      <c r="H296" s="8"/>
    </row>
    <row r="297" spans="3:8" x14ac:dyDescent="0.25">
      <c r="C297" s="7"/>
      <c r="D297" s="7"/>
      <c r="E297" s="7"/>
      <c r="F297" s="7"/>
      <c r="G297" s="8"/>
      <c r="H297" s="8"/>
    </row>
    <row r="298" spans="3:8" x14ac:dyDescent="0.25">
      <c r="C298" s="7"/>
      <c r="D298" s="7"/>
      <c r="E298" s="7"/>
      <c r="F298" s="7"/>
      <c r="G298" s="8"/>
      <c r="H298" s="8"/>
    </row>
    <row r="299" spans="3:8" x14ac:dyDescent="0.25">
      <c r="C299" s="7"/>
      <c r="D299" s="7"/>
      <c r="E299" s="7"/>
      <c r="F299" s="7"/>
      <c r="G299" s="8"/>
      <c r="H299" s="8"/>
    </row>
    <row r="300" spans="3:8" x14ac:dyDescent="0.25">
      <c r="C300" s="7"/>
      <c r="D300" s="7"/>
      <c r="E300" s="7"/>
      <c r="F300" s="7"/>
      <c r="G300" s="8"/>
      <c r="H300" s="8"/>
    </row>
    <row r="301" spans="3:8" x14ac:dyDescent="0.25">
      <c r="C301" s="7"/>
      <c r="D301" s="7"/>
      <c r="E301" s="7"/>
      <c r="F301" s="7"/>
      <c r="G301" s="8"/>
      <c r="H301" s="8"/>
    </row>
    <row r="302" spans="3:8" x14ac:dyDescent="0.25">
      <c r="C302" s="7"/>
      <c r="D302" s="7"/>
      <c r="E302" s="7"/>
      <c r="F302" s="7"/>
      <c r="G302" s="8"/>
      <c r="H302" s="8"/>
    </row>
    <row r="303" spans="3:8" x14ac:dyDescent="0.25">
      <c r="C303" s="7"/>
      <c r="D303" s="7"/>
      <c r="E303" s="7"/>
      <c r="F303" s="7"/>
      <c r="G303" s="8"/>
      <c r="H303" s="8"/>
    </row>
    <row r="304" spans="3:8" x14ac:dyDescent="0.25">
      <c r="C304" s="7"/>
      <c r="D304" s="7"/>
      <c r="E304" s="7"/>
      <c r="F304" s="7"/>
      <c r="G304" s="8"/>
      <c r="H304" s="8"/>
    </row>
    <row r="305" spans="3:8" x14ac:dyDescent="0.25">
      <c r="C305" s="7"/>
      <c r="D305" s="7"/>
      <c r="E305" s="7"/>
      <c r="F305" s="7"/>
      <c r="G305" s="8"/>
      <c r="H305" s="8"/>
    </row>
    <row r="306" spans="3:8" x14ac:dyDescent="0.25">
      <c r="C306" s="7"/>
      <c r="D306" s="7"/>
      <c r="E306" s="7"/>
      <c r="F306" s="7"/>
      <c r="G306" s="8"/>
      <c r="H306" s="8"/>
    </row>
    <row r="307" spans="3:8" x14ac:dyDescent="0.25">
      <c r="C307" s="7"/>
      <c r="D307" s="7"/>
      <c r="E307" s="7"/>
      <c r="F307" s="7"/>
      <c r="G307" s="8"/>
      <c r="H307" s="8"/>
    </row>
    <row r="308" spans="3:8" x14ac:dyDescent="0.25">
      <c r="C308" s="7"/>
      <c r="D308" s="7"/>
      <c r="E308" s="7"/>
      <c r="F308" s="7"/>
      <c r="G308" s="8"/>
      <c r="H308" s="8"/>
    </row>
    <row r="309" spans="3:8" x14ac:dyDescent="0.25">
      <c r="C309" s="7"/>
      <c r="D309" s="7"/>
      <c r="E309" s="7"/>
      <c r="F309" s="7"/>
      <c r="G309" s="8"/>
      <c r="H309" s="8"/>
    </row>
    <row r="310" spans="3:8" x14ac:dyDescent="0.25">
      <c r="C310" s="7"/>
      <c r="D310" s="7"/>
      <c r="E310" s="7"/>
      <c r="F310" s="7"/>
      <c r="G310" s="8"/>
      <c r="H310" s="8"/>
    </row>
    <row r="311" spans="3:8" x14ac:dyDescent="0.25">
      <c r="C311" s="7"/>
      <c r="D311" s="7"/>
      <c r="E311" s="7"/>
      <c r="F311" s="7"/>
      <c r="G311" s="8"/>
      <c r="H311" s="8"/>
    </row>
    <row r="312" spans="3:8" x14ac:dyDescent="0.25">
      <c r="C312" s="7"/>
      <c r="D312" s="7"/>
      <c r="E312" s="7"/>
      <c r="F312" s="7"/>
      <c r="G312" s="8"/>
      <c r="H312" s="8"/>
    </row>
    <row r="313" spans="3:8" x14ac:dyDescent="0.25">
      <c r="C313" s="7"/>
      <c r="D313" s="7"/>
      <c r="E313" s="7"/>
      <c r="F313" s="7"/>
      <c r="G313" s="8"/>
      <c r="H313" s="8"/>
    </row>
    <row r="314" spans="3:8" x14ac:dyDescent="0.25">
      <c r="C314" s="7"/>
      <c r="D314" s="7"/>
      <c r="E314" s="7"/>
      <c r="F314" s="7"/>
      <c r="G314" s="8"/>
      <c r="H314" s="8"/>
    </row>
    <row r="315" spans="3:8" x14ac:dyDescent="0.25">
      <c r="C315" s="7"/>
      <c r="D315" s="7"/>
      <c r="E315" s="7"/>
      <c r="F315" s="7"/>
      <c r="G315" s="8"/>
      <c r="H315" s="8"/>
    </row>
    <row r="316" spans="3:8" x14ac:dyDescent="0.25">
      <c r="C316" s="7"/>
      <c r="D316" s="7"/>
      <c r="E316" s="7"/>
      <c r="F316" s="7"/>
      <c r="G316" s="8"/>
      <c r="H316" s="8"/>
    </row>
    <row r="317" spans="3:8" x14ac:dyDescent="0.25">
      <c r="C317" s="7"/>
      <c r="D317" s="7"/>
      <c r="E317" s="7"/>
      <c r="F317" s="7"/>
      <c r="G317" s="8"/>
      <c r="H317" s="8"/>
    </row>
    <row r="318" spans="3:8" x14ac:dyDescent="0.25">
      <c r="C318" s="7"/>
      <c r="D318" s="7"/>
      <c r="E318" s="7"/>
      <c r="F318" s="7"/>
      <c r="G318" s="8"/>
      <c r="H318" s="8"/>
    </row>
    <row r="319" spans="3:8" x14ac:dyDescent="0.25">
      <c r="C319" s="7"/>
      <c r="D319" s="7"/>
      <c r="E319" s="7"/>
      <c r="F319" s="7"/>
      <c r="G319" s="8"/>
      <c r="H319" s="8"/>
    </row>
    <row r="320" spans="3:8" x14ac:dyDescent="0.25">
      <c r="C320" s="7"/>
      <c r="D320" s="7"/>
      <c r="E320" s="7"/>
      <c r="F320" s="7"/>
      <c r="G320" s="8"/>
      <c r="H320" s="8"/>
    </row>
    <row r="321" spans="3:8" x14ac:dyDescent="0.25">
      <c r="C321" s="7"/>
      <c r="D321" s="7"/>
      <c r="E321" s="7"/>
      <c r="F321" s="7"/>
      <c r="G321" s="8"/>
      <c r="H321" s="8"/>
    </row>
    <row r="322" spans="3:8" x14ac:dyDescent="0.25">
      <c r="C322" s="7"/>
      <c r="D322" s="7"/>
      <c r="E322" s="7"/>
      <c r="F322" s="7"/>
      <c r="G322" s="8"/>
      <c r="H322" s="8"/>
    </row>
    <row r="323" spans="3:8" x14ac:dyDescent="0.25">
      <c r="C323" s="7"/>
      <c r="D323" s="7"/>
      <c r="E323" s="7"/>
      <c r="F323" s="7"/>
      <c r="G323" s="8"/>
      <c r="H323" s="8"/>
    </row>
    <row r="324" spans="3:8" x14ac:dyDescent="0.25">
      <c r="C324" s="7"/>
      <c r="D324" s="7"/>
      <c r="E324" s="7"/>
      <c r="F324" s="7"/>
      <c r="G324" s="8"/>
      <c r="H324" s="8"/>
    </row>
    <row r="325" spans="3:8" x14ac:dyDescent="0.25">
      <c r="C325" s="7"/>
      <c r="D325" s="7"/>
      <c r="E325" s="7"/>
      <c r="F325" s="7"/>
      <c r="G325" s="8"/>
      <c r="H325" s="8"/>
    </row>
    <row r="326" spans="3:8" x14ac:dyDescent="0.25">
      <c r="C326" s="7"/>
      <c r="D326" s="7"/>
      <c r="E326" s="7"/>
      <c r="F326" s="7"/>
      <c r="G326" s="8"/>
      <c r="H326" s="8"/>
    </row>
    <row r="327" spans="3:8" x14ac:dyDescent="0.25">
      <c r="C327" s="7"/>
      <c r="D327" s="7"/>
      <c r="E327" s="7"/>
      <c r="F327" s="7"/>
      <c r="G327" s="8"/>
      <c r="H327" s="8"/>
    </row>
    <row r="328" spans="3:8" x14ac:dyDescent="0.25">
      <c r="C328" s="7"/>
      <c r="D328" s="7"/>
      <c r="E328" s="7"/>
      <c r="F328" s="7"/>
      <c r="G328" s="8"/>
      <c r="H328" s="8"/>
    </row>
    <row r="329" spans="3:8" x14ac:dyDescent="0.25">
      <c r="C329" s="7"/>
      <c r="D329" s="7"/>
      <c r="E329" s="7"/>
      <c r="F329" s="7"/>
      <c r="G329" s="8"/>
      <c r="H329" s="8"/>
    </row>
    <row r="330" spans="3:8" x14ac:dyDescent="0.25">
      <c r="C330" s="7"/>
      <c r="D330" s="7"/>
      <c r="E330" s="7"/>
      <c r="F330" s="7"/>
      <c r="G330" s="8"/>
      <c r="H330" s="8"/>
    </row>
    <row r="331" spans="3:8" x14ac:dyDescent="0.25">
      <c r="C331" s="7"/>
      <c r="D331" s="7"/>
      <c r="E331" s="7"/>
      <c r="F331" s="7"/>
      <c r="G331" s="8"/>
      <c r="H331" s="8"/>
    </row>
    <row r="332" spans="3:8" x14ac:dyDescent="0.25">
      <c r="C332" s="7"/>
      <c r="D332" s="7"/>
      <c r="E332" s="7"/>
      <c r="F332" s="7"/>
      <c r="G332" s="8"/>
      <c r="H332" s="8"/>
    </row>
    <row r="333" spans="3:8" x14ac:dyDescent="0.25">
      <c r="C333" s="7"/>
      <c r="D333" s="7"/>
      <c r="E333" s="7"/>
      <c r="F333" s="7"/>
      <c r="G333" s="8"/>
      <c r="H333" s="8"/>
    </row>
    <row r="334" spans="3:8" x14ac:dyDescent="0.25">
      <c r="C334" s="7"/>
      <c r="D334" s="7"/>
      <c r="E334" s="7"/>
      <c r="F334" s="7"/>
      <c r="G334" s="8"/>
      <c r="H334" s="8"/>
    </row>
    <row r="335" spans="3:8" x14ac:dyDescent="0.25">
      <c r="C335" s="7"/>
      <c r="D335" s="7"/>
      <c r="E335" s="7"/>
      <c r="F335" s="7"/>
      <c r="G335" s="8"/>
      <c r="H335" s="8"/>
    </row>
    <row r="336" spans="3:8" x14ac:dyDescent="0.25">
      <c r="C336" s="7"/>
      <c r="D336" s="7"/>
      <c r="E336" s="7"/>
      <c r="F336" s="7"/>
      <c r="G336" s="8"/>
      <c r="H336" s="8"/>
    </row>
    <row r="337" spans="3:8" x14ac:dyDescent="0.25">
      <c r="C337" s="7"/>
      <c r="D337" s="7"/>
      <c r="E337" s="7"/>
      <c r="F337" s="7"/>
      <c r="G337" s="8"/>
      <c r="H337" s="8"/>
    </row>
    <row r="338" spans="3:8" x14ac:dyDescent="0.25">
      <c r="C338" s="7"/>
      <c r="D338" s="7"/>
      <c r="E338" s="7"/>
      <c r="F338" s="7"/>
      <c r="G338" s="8"/>
      <c r="H338" s="8"/>
    </row>
    <row r="339" spans="3:8" x14ac:dyDescent="0.25">
      <c r="C339" s="7"/>
      <c r="D339" s="7"/>
      <c r="E339" s="7"/>
      <c r="F339" s="7"/>
      <c r="G339" s="8"/>
      <c r="H339" s="8"/>
    </row>
    <row r="340" spans="3:8" x14ac:dyDescent="0.25">
      <c r="C340" s="7"/>
      <c r="D340" s="7"/>
      <c r="E340" s="7"/>
      <c r="F340" s="7"/>
      <c r="G340" s="8"/>
      <c r="H340" s="8"/>
    </row>
    <row r="341" spans="3:8" x14ac:dyDescent="0.25">
      <c r="C341" s="7"/>
      <c r="D341" s="7"/>
      <c r="E341" s="7"/>
      <c r="F341" s="7"/>
      <c r="G341" s="8"/>
      <c r="H341" s="8"/>
    </row>
  </sheetData>
  <sortState xmlns:xlrd2="http://schemas.microsoft.com/office/spreadsheetml/2017/richdata2" ref="M76:M88">
    <sortCondition ref="M77"/>
  </sortState>
  <mergeCells count="4">
    <mergeCell ref="M66:Q66"/>
    <mergeCell ref="M79:Q79"/>
    <mergeCell ref="B8:J8"/>
    <mergeCell ref="N8:P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5"/>
  <sheetViews>
    <sheetView workbookViewId="0">
      <selection activeCell="D92" sqref="D92"/>
    </sheetView>
  </sheetViews>
  <sheetFormatPr baseColWidth="10" defaultRowHeight="15" x14ac:dyDescent="0.25"/>
  <cols>
    <col min="1" max="1" width="37.140625" customWidth="1"/>
    <col min="2" max="2" width="19.7109375" style="2" customWidth="1"/>
  </cols>
  <sheetData>
    <row r="1" spans="1:2" x14ac:dyDescent="0.25">
      <c r="A1" t="s">
        <v>0</v>
      </c>
      <c r="B1"/>
    </row>
    <row r="2" spans="1:2" x14ac:dyDescent="0.25">
      <c r="B2"/>
    </row>
    <row r="3" spans="1:2" x14ac:dyDescent="0.25">
      <c r="A3" t="s">
        <v>1</v>
      </c>
      <c r="B3"/>
    </row>
    <row r="4" spans="1:2" x14ac:dyDescent="0.25">
      <c r="A4" t="s">
        <v>271</v>
      </c>
      <c r="B4"/>
    </row>
    <row r="5" spans="1:2" x14ac:dyDescent="0.25">
      <c r="A5" t="s">
        <v>2</v>
      </c>
      <c r="B5"/>
    </row>
    <row r="6" spans="1:2" x14ac:dyDescent="0.25">
      <c r="A6" t="s">
        <v>3</v>
      </c>
      <c r="B6"/>
    </row>
    <row r="7" spans="1:2" x14ac:dyDescent="0.25">
      <c r="A7" t="s">
        <v>4</v>
      </c>
      <c r="B7"/>
    </row>
    <row r="8" spans="1:2" x14ac:dyDescent="0.25">
      <c r="A8" t="s">
        <v>5</v>
      </c>
      <c r="B8"/>
    </row>
    <row r="9" spans="1:2" x14ac:dyDescent="0.25">
      <c r="B9"/>
    </row>
    <row r="10" spans="1:2" x14ac:dyDescent="0.25">
      <c r="A10" t="s">
        <v>6</v>
      </c>
      <c r="B10"/>
    </row>
    <row r="11" spans="1:2" x14ac:dyDescent="0.25">
      <c r="A11" t="s">
        <v>7</v>
      </c>
      <c r="B11"/>
    </row>
    <row r="12" spans="1:2" x14ac:dyDescent="0.25">
      <c r="A12" t="s">
        <v>8</v>
      </c>
      <c r="B12"/>
    </row>
    <row r="13" spans="1:2" x14ac:dyDescent="0.25">
      <c r="B13"/>
    </row>
    <row r="14" spans="1:2" x14ac:dyDescent="0.25">
      <c r="A14" t="s">
        <v>9</v>
      </c>
      <c r="B14"/>
    </row>
    <row r="15" spans="1:2" x14ac:dyDescent="0.25">
      <c r="A15" t="s">
        <v>10</v>
      </c>
      <c r="B15"/>
    </row>
    <row r="16" spans="1:2" x14ac:dyDescent="0.25">
      <c r="A16" t="s">
        <v>11</v>
      </c>
      <c r="B16"/>
    </row>
    <row r="17" spans="1:17" x14ac:dyDescent="0.25">
      <c r="B17"/>
    </row>
    <row r="18" spans="1:17" x14ac:dyDescent="0.25">
      <c r="A18" t="s">
        <v>12</v>
      </c>
      <c r="B18" t="s">
        <v>13</v>
      </c>
    </row>
    <row r="19" spans="1:17" x14ac:dyDescent="0.25">
      <c r="A19" t="s">
        <v>14</v>
      </c>
      <c r="B19" s="1">
        <v>77534.02</v>
      </c>
      <c r="Q19" s="1"/>
    </row>
    <row r="20" spans="1:17" x14ac:dyDescent="0.25">
      <c r="A20" t="s">
        <v>15</v>
      </c>
      <c r="B20" s="1">
        <v>396825</v>
      </c>
      <c r="Q20" s="1"/>
    </row>
    <row r="21" spans="1:17" x14ac:dyDescent="0.25">
      <c r="A21" t="s">
        <v>16</v>
      </c>
      <c r="B21" s="1">
        <v>-319290.98</v>
      </c>
      <c r="Q21" s="1"/>
    </row>
    <row r="22" spans="1:17" x14ac:dyDescent="0.25">
      <c r="A22" t="s">
        <v>17</v>
      </c>
      <c r="B22">
        <v>1.2430000000000001</v>
      </c>
    </row>
    <row r="23" spans="1:17" x14ac:dyDescent="0.25">
      <c r="B23"/>
    </row>
    <row r="24" spans="1:17" x14ac:dyDescent="0.25">
      <c r="A24" t="s">
        <v>18</v>
      </c>
      <c r="B24" t="s">
        <v>19</v>
      </c>
    </row>
    <row r="25" spans="1:17" x14ac:dyDescent="0.25">
      <c r="A25" t="s">
        <v>20</v>
      </c>
      <c r="B25" s="1">
        <v>172035.98</v>
      </c>
      <c r="Q25" s="1"/>
    </row>
    <row r="26" spans="1:17" x14ac:dyDescent="0.25">
      <c r="A26" t="s">
        <v>21</v>
      </c>
      <c r="B26" s="1">
        <v>68850</v>
      </c>
      <c r="Q26" s="1"/>
    </row>
    <row r="27" spans="1:17" x14ac:dyDescent="0.25">
      <c r="A27" t="s">
        <v>22</v>
      </c>
      <c r="B27" s="1">
        <v>149534.01999999999</v>
      </c>
      <c r="Q27" s="1"/>
    </row>
    <row r="28" spans="1:17" x14ac:dyDescent="0.25">
      <c r="A28" t="s">
        <v>23</v>
      </c>
      <c r="B28" s="105">
        <v>1.077</v>
      </c>
      <c r="Q28" s="105"/>
    </row>
    <row r="29" spans="1:17" x14ac:dyDescent="0.25">
      <c r="B29"/>
    </row>
    <row r="30" spans="1:17" x14ac:dyDescent="0.25">
      <c r="A30" t="s">
        <v>24</v>
      </c>
      <c r="B30">
        <v>867</v>
      </c>
    </row>
    <row r="31" spans="1:17" x14ac:dyDescent="0.25">
      <c r="A31" t="s">
        <v>25</v>
      </c>
      <c r="B31">
        <v>198</v>
      </c>
    </row>
    <row r="32" spans="1:17" x14ac:dyDescent="0.25">
      <c r="A32" t="s">
        <v>26</v>
      </c>
      <c r="B32">
        <v>669</v>
      </c>
    </row>
    <row r="33" spans="1:17" x14ac:dyDescent="0.25">
      <c r="A33" t="s">
        <v>27</v>
      </c>
      <c r="B33">
        <v>0</v>
      </c>
    </row>
    <row r="34" spans="1:17" x14ac:dyDescent="0.25">
      <c r="A34" t="s">
        <v>28</v>
      </c>
      <c r="B34" s="105">
        <v>0.22839999999999999</v>
      </c>
      <c r="Q34" s="105"/>
    </row>
    <row r="35" spans="1:17" x14ac:dyDescent="0.25">
      <c r="A35" t="s">
        <v>29</v>
      </c>
      <c r="B35">
        <v>1</v>
      </c>
    </row>
    <row r="36" spans="1:17" x14ac:dyDescent="0.25">
      <c r="A36" t="s">
        <v>30</v>
      </c>
      <c r="B36">
        <v>1</v>
      </c>
    </row>
    <row r="37" spans="1:17" x14ac:dyDescent="0.25">
      <c r="A37" t="s">
        <v>31</v>
      </c>
      <c r="B37">
        <v>1</v>
      </c>
    </row>
    <row r="38" spans="1:17" x14ac:dyDescent="0.25">
      <c r="B38"/>
    </row>
    <row r="39" spans="1:17" x14ac:dyDescent="0.25">
      <c r="A39" t="s">
        <v>32</v>
      </c>
      <c r="B39" s="1">
        <v>29900</v>
      </c>
      <c r="Q39" s="1"/>
    </row>
    <row r="40" spans="1:17" x14ac:dyDescent="0.25">
      <c r="A40" t="s">
        <v>33</v>
      </c>
      <c r="B40" s="105">
        <v>0.23269999999999999</v>
      </c>
      <c r="Q40" s="105"/>
    </row>
    <row r="41" spans="1:17" x14ac:dyDescent="0.25">
      <c r="A41" t="s">
        <v>34</v>
      </c>
      <c r="B41" s="105">
        <v>0.23269999999999999</v>
      </c>
      <c r="Q41" s="105"/>
    </row>
    <row r="42" spans="1:17" x14ac:dyDescent="0.25">
      <c r="A42" t="s">
        <v>35</v>
      </c>
      <c r="B42" s="1">
        <v>29900</v>
      </c>
      <c r="Q42" s="1"/>
    </row>
    <row r="43" spans="1:17" x14ac:dyDescent="0.25">
      <c r="A43" t="s">
        <v>36</v>
      </c>
      <c r="B43" s="1">
        <v>2004.17</v>
      </c>
      <c r="Q43" s="1"/>
    </row>
    <row r="44" spans="1:17" x14ac:dyDescent="0.25">
      <c r="A44" t="s">
        <v>37</v>
      </c>
      <c r="B44" s="105">
        <v>1.721E-2</v>
      </c>
      <c r="Q44" s="105"/>
    </row>
    <row r="45" spans="1:17" x14ac:dyDescent="0.25">
      <c r="A45" t="s">
        <v>38</v>
      </c>
      <c r="B45" t="s">
        <v>39</v>
      </c>
    </row>
    <row r="46" spans="1:17" x14ac:dyDescent="0.25">
      <c r="A46" t="s">
        <v>40</v>
      </c>
      <c r="B46">
        <v>5</v>
      </c>
    </row>
    <row r="47" spans="1:17" x14ac:dyDescent="0.25">
      <c r="B47"/>
    </row>
    <row r="48" spans="1:17" x14ac:dyDescent="0.25">
      <c r="A48" t="s">
        <v>41</v>
      </c>
      <c r="B48" s="1">
        <v>-3637.5</v>
      </c>
      <c r="Q48" s="1"/>
    </row>
    <row r="49" spans="1:17" x14ac:dyDescent="0.25">
      <c r="A49" t="s">
        <v>33</v>
      </c>
      <c r="B49" s="105">
        <v>-2.4049999999999998E-2</v>
      </c>
      <c r="Q49" s="105"/>
    </row>
    <row r="50" spans="1:17" x14ac:dyDescent="0.25">
      <c r="A50" t="s">
        <v>42</v>
      </c>
      <c r="B50" s="105">
        <v>-2.4049999999999998E-2</v>
      </c>
      <c r="Q50" s="105"/>
    </row>
    <row r="51" spans="1:17" x14ac:dyDescent="0.25">
      <c r="A51" t="s">
        <v>35</v>
      </c>
      <c r="B51" s="1">
        <v>-3637.5</v>
      </c>
      <c r="Q51" s="1"/>
    </row>
    <row r="52" spans="1:17" x14ac:dyDescent="0.25">
      <c r="A52" t="s">
        <v>43</v>
      </c>
      <c r="B52" s="1">
        <v>-477.27</v>
      </c>
      <c r="Q52" s="1"/>
    </row>
    <row r="53" spans="1:17" x14ac:dyDescent="0.25">
      <c r="A53" t="s">
        <v>44</v>
      </c>
      <c r="B53" s="105">
        <v>-3.8700000000000002E-3</v>
      </c>
      <c r="Q53" s="105"/>
    </row>
    <row r="54" spans="1:17" x14ac:dyDescent="0.25">
      <c r="A54" t="s">
        <v>45</v>
      </c>
      <c r="B54" t="s">
        <v>39</v>
      </c>
    </row>
    <row r="55" spans="1:17" x14ac:dyDescent="0.25">
      <c r="A55" t="s">
        <v>46</v>
      </c>
      <c r="B55">
        <v>22</v>
      </c>
    </row>
    <row r="56" spans="1:17" x14ac:dyDescent="0.25">
      <c r="B56"/>
    </row>
    <row r="57" spans="1:17" x14ac:dyDescent="0.25">
      <c r="A57" t="s">
        <v>47</v>
      </c>
      <c r="B57" s="1">
        <v>89.43</v>
      </c>
      <c r="Q57" s="1"/>
    </row>
    <row r="58" spans="1:17" x14ac:dyDescent="0.25">
      <c r="A58" t="s">
        <v>48</v>
      </c>
      <c r="B58" s="105">
        <v>9.4300000000000004E-4</v>
      </c>
      <c r="Q58" s="105"/>
    </row>
    <row r="59" spans="1:17" x14ac:dyDescent="0.25">
      <c r="A59" t="s">
        <v>49</v>
      </c>
      <c r="B59" s="1">
        <v>1737.39</v>
      </c>
      <c r="Q59" s="1"/>
    </row>
    <row r="60" spans="1:17" x14ac:dyDescent="0.25">
      <c r="A60" t="s">
        <v>50</v>
      </c>
      <c r="B60" s="105">
        <v>1.461E-2</v>
      </c>
      <c r="Q60" s="105"/>
    </row>
    <row r="61" spans="1:17" x14ac:dyDescent="0.25">
      <c r="B61"/>
    </row>
    <row r="62" spans="1:17" x14ac:dyDescent="0.25">
      <c r="A62" t="s">
        <v>51</v>
      </c>
      <c r="B62">
        <v>4.1989999999999998</v>
      </c>
    </row>
    <row r="63" spans="1:17" x14ac:dyDescent="0.25">
      <c r="A63" t="s">
        <v>52</v>
      </c>
      <c r="B63">
        <v>4.4459999999999997</v>
      </c>
    </row>
    <row r="64" spans="1:17" x14ac:dyDescent="0.25">
      <c r="A64" t="s">
        <v>53</v>
      </c>
      <c r="B64">
        <v>5.89</v>
      </c>
    </row>
    <row r="65" spans="1:17" x14ac:dyDescent="0.25">
      <c r="A65" t="s">
        <v>54</v>
      </c>
      <c r="B65">
        <v>6.4600000000000005E-2</v>
      </c>
    </row>
    <row r="66" spans="1:17" x14ac:dyDescent="0.25">
      <c r="A66" t="s">
        <v>55</v>
      </c>
      <c r="B66">
        <v>0.24299999999999999</v>
      </c>
    </row>
    <row r="67" spans="1:17" x14ac:dyDescent="0.25">
      <c r="B67"/>
    </row>
    <row r="68" spans="1:17" x14ac:dyDescent="0.25">
      <c r="A68" t="s">
        <v>56</v>
      </c>
      <c r="B68" s="1">
        <v>6559.95</v>
      </c>
      <c r="Q68" s="1"/>
    </row>
    <row r="69" spans="1:17" x14ac:dyDescent="0.25">
      <c r="A69" t="s">
        <v>57</v>
      </c>
      <c r="B69" s="105">
        <v>6.3789999999999999E-2</v>
      </c>
      <c r="Q69" s="105"/>
    </row>
    <row r="70" spans="1:17" x14ac:dyDescent="0.25">
      <c r="A70" t="s">
        <v>58</v>
      </c>
      <c r="B70" s="1">
        <v>546.66</v>
      </c>
      <c r="Q70" s="1"/>
    </row>
    <row r="71" spans="1:17" x14ac:dyDescent="0.25">
      <c r="A71" t="s">
        <v>59</v>
      </c>
      <c r="B71" s="105">
        <v>5.1700000000000001E-3</v>
      </c>
      <c r="Q71" s="105"/>
    </row>
    <row r="72" spans="1:17" x14ac:dyDescent="0.25">
      <c r="A72" t="s">
        <v>60</v>
      </c>
      <c r="B72" s="1">
        <v>125.72</v>
      </c>
      <c r="Q72" s="1"/>
    </row>
    <row r="73" spans="1:17" x14ac:dyDescent="0.25">
      <c r="A73" t="s">
        <v>61</v>
      </c>
      <c r="B73" s="105">
        <v>1.1900000000000001E-3</v>
      </c>
      <c r="Q73" s="105"/>
    </row>
    <row r="74" spans="1:17" x14ac:dyDescent="0.25">
      <c r="A74" t="s">
        <v>62</v>
      </c>
      <c r="B74" s="1">
        <v>17.96</v>
      </c>
      <c r="Q74" s="1"/>
    </row>
    <row r="75" spans="1:17" x14ac:dyDescent="0.25">
      <c r="A75" t="s">
        <v>63</v>
      </c>
      <c r="B75" s="105">
        <v>1.6899999999999999E-4</v>
      </c>
      <c r="Q75" s="105"/>
    </row>
    <row r="76" spans="1:17" x14ac:dyDescent="0.25">
      <c r="B76"/>
    </row>
    <row r="77" spans="1:17" x14ac:dyDescent="0.25">
      <c r="A77" t="s">
        <v>64</v>
      </c>
      <c r="B77" t="s">
        <v>13</v>
      </c>
    </row>
    <row r="78" spans="1:17" x14ac:dyDescent="0.25">
      <c r="A78" t="s">
        <v>65</v>
      </c>
      <c r="B78">
        <v>32</v>
      </c>
    </row>
    <row r="79" spans="1:17" x14ac:dyDescent="0.25">
      <c r="A79" t="s">
        <v>66</v>
      </c>
      <c r="B79" s="1">
        <v>-4668.6099999999997</v>
      </c>
      <c r="Q79" s="1"/>
    </row>
    <row r="80" spans="1:17" x14ac:dyDescent="0.25">
      <c r="A80" t="s">
        <v>67</v>
      </c>
      <c r="B80" s="105">
        <v>3.6650000000000002E-2</v>
      </c>
      <c r="Q80" s="105"/>
    </row>
    <row r="81" spans="1:17" x14ac:dyDescent="0.25">
      <c r="A81" t="s">
        <v>68</v>
      </c>
      <c r="B81" t="s">
        <v>69</v>
      </c>
    </row>
    <row r="82" spans="1:17" x14ac:dyDescent="0.25">
      <c r="A82" t="s">
        <v>70</v>
      </c>
      <c r="B82">
        <v>25</v>
      </c>
    </row>
    <row r="83" spans="1:17" x14ac:dyDescent="0.25">
      <c r="B83"/>
    </row>
    <row r="84" spans="1:17" x14ac:dyDescent="0.25">
      <c r="A84" t="s">
        <v>71</v>
      </c>
      <c r="B84" s="1">
        <v>-31451.95</v>
      </c>
      <c r="Q84" s="1"/>
    </row>
    <row r="85" spans="1:17" x14ac:dyDescent="0.25">
      <c r="A85" t="s">
        <v>33</v>
      </c>
      <c r="B85" s="105">
        <v>0.18279999999999999</v>
      </c>
      <c r="Q85" s="105"/>
    </row>
    <row r="86" spans="1:17" x14ac:dyDescent="0.25">
      <c r="A86" t="s">
        <v>72</v>
      </c>
      <c r="B86" s="106">
        <v>41197</v>
      </c>
      <c r="Q86" s="106"/>
    </row>
    <row r="87" spans="1:17" x14ac:dyDescent="0.25">
      <c r="A87" t="s">
        <v>73</v>
      </c>
      <c r="B87">
        <v>854</v>
      </c>
    </row>
    <row r="88" spans="1:17" x14ac:dyDescent="0.25">
      <c r="A88" t="s">
        <v>74</v>
      </c>
      <c r="B88" t="s">
        <v>75</v>
      </c>
    </row>
    <row r="89" spans="1:17" x14ac:dyDescent="0.25">
      <c r="A89" t="s">
        <v>76</v>
      </c>
      <c r="B89">
        <v>139</v>
      </c>
    </row>
    <row r="90" spans="1:17" x14ac:dyDescent="0.25">
      <c r="B90"/>
    </row>
    <row r="91" spans="1:17" x14ac:dyDescent="0.25">
      <c r="A91" t="s">
        <v>77</v>
      </c>
      <c r="B91" s="105">
        <v>0.18279999999999999</v>
      </c>
      <c r="Q91" s="105"/>
    </row>
    <row r="92" spans="1:17" x14ac:dyDescent="0.25">
      <c r="A92" t="s">
        <v>78</v>
      </c>
      <c r="B92" s="1">
        <v>-31451.95</v>
      </c>
      <c r="Q92" s="1"/>
    </row>
    <row r="93" spans="1:17" x14ac:dyDescent="0.25">
      <c r="A93" t="s">
        <v>72</v>
      </c>
      <c r="B93" s="106">
        <v>41197</v>
      </c>
      <c r="Q93" s="106"/>
    </row>
    <row r="94" spans="1:17" x14ac:dyDescent="0.25">
      <c r="A94" t="s">
        <v>73</v>
      </c>
      <c r="B94">
        <v>854</v>
      </c>
    </row>
    <row r="95" spans="1:17" x14ac:dyDescent="0.25">
      <c r="A95" t="s">
        <v>74</v>
      </c>
      <c r="B95" t="s">
        <v>75</v>
      </c>
    </row>
    <row r="96" spans="1:17" x14ac:dyDescent="0.25">
      <c r="A96" t="s">
        <v>76</v>
      </c>
      <c r="B96">
        <v>139</v>
      </c>
    </row>
    <row r="97" spans="1:18" x14ac:dyDescent="0.25">
      <c r="B97"/>
    </row>
    <row r="98" spans="1:18" x14ac:dyDescent="0.25">
      <c r="A98" t="s">
        <v>79</v>
      </c>
      <c r="B98" t="s">
        <v>80</v>
      </c>
    </row>
    <row r="99" spans="1:18" x14ac:dyDescent="0.25">
      <c r="A99" t="s">
        <v>81</v>
      </c>
      <c r="B99" s="106">
        <v>38314</v>
      </c>
      <c r="Q99" s="106"/>
    </row>
    <row r="100" spans="1:18" x14ac:dyDescent="0.25">
      <c r="A100" t="s">
        <v>82</v>
      </c>
      <c r="B100" s="106">
        <v>40213</v>
      </c>
      <c r="Q100" s="106"/>
    </row>
    <row r="101" spans="1:18" x14ac:dyDescent="0.25">
      <c r="A101" t="s">
        <v>83</v>
      </c>
      <c r="B101" s="105">
        <v>1.583E-2</v>
      </c>
      <c r="Q101" s="105"/>
    </row>
    <row r="102" spans="1:18" x14ac:dyDescent="0.25">
      <c r="B102"/>
    </row>
    <row r="103" spans="1:18" x14ac:dyDescent="0.25">
      <c r="B103"/>
    </row>
    <row r="104" spans="1:18" x14ac:dyDescent="0.25">
      <c r="A104" t="s">
        <v>84</v>
      </c>
      <c r="B104"/>
    </row>
    <row r="105" spans="1:18" x14ac:dyDescent="0.25">
      <c r="B105"/>
    </row>
    <row r="106" spans="1:18" x14ac:dyDescent="0.25">
      <c r="A106" t="s">
        <v>85</v>
      </c>
      <c r="B106" t="s">
        <v>86</v>
      </c>
      <c r="C106" t="s">
        <v>87</v>
      </c>
      <c r="D106" t="s">
        <v>88</v>
      </c>
      <c r="E106" t="s">
        <v>89</v>
      </c>
      <c r="F106" t="s">
        <v>90</v>
      </c>
      <c r="G106" t="s">
        <v>91</v>
      </c>
      <c r="H106" t="s">
        <v>92</v>
      </c>
      <c r="I106" t="s">
        <v>93</v>
      </c>
    </row>
    <row r="107" spans="1:18" x14ac:dyDescent="0.25">
      <c r="A107">
        <v>2001</v>
      </c>
      <c r="B107" s="1">
        <v>35412.5</v>
      </c>
      <c r="C107" s="1">
        <v>107412.5</v>
      </c>
      <c r="D107">
        <v>49.18</v>
      </c>
      <c r="E107">
        <v>8.0760000000000005</v>
      </c>
      <c r="F107">
        <v>158</v>
      </c>
      <c r="G107">
        <v>26.58</v>
      </c>
      <c r="H107">
        <v>1.712</v>
      </c>
      <c r="I107">
        <v>0.68300000000000005</v>
      </c>
      <c r="Q107" s="1"/>
      <c r="R107" s="1"/>
    </row>
    <row r="108" spans="1:18" x14ac:dyDescent="0.25">
      <c r="A108">
        <v>2002</v>
      </c>
      <c r="B108" s="1">
        <v>7464.44</v>
      </c>
      <c r="C108" s="1">
        <v>114876.94</v>
      </c>
      <c r="D108">
        <v>6.9489999999999998</v>
      </c>
      <c r="E108">
        <v>8.0519999999999996</v>
      </c>
      <c r="F108">
        <v>86</v>
      </c>
      <c r="G108">
        <v>25.58</v>
      </c>
      <c r="H108">
        <v>1.244</v>
      </c>
      <c r="I108">
        <v>0.14799999999999999</v>
      </c>
      <c r="Q108" s="1"/>
      <c r="R108" s="1"/>
    </row>
    <row r="109" spans="1:18" x14ac:dyDescent="0.25">
      <c r="A109">
        <v>2003</v>
      </c>
      <c r="B109" s="1">
        <v>-2992.14</v>
      </c>
      <c r="C109" s="1">
        <v>111884.79</v>
      </c>
      <c r="D109">
        <v>-2.605</v>
      </c>
      <c r="E109">
        <v>8.5760000000000005</v>
      </c>
      <c r="F109">
        <v>81</v>
      </c>
      <c r="G109">
        <v>27.16</v>
      </c>
      <c r="H109">
        <v>0.86</v>
      </c>
      <c r="I109">
        <v>-0.17199999999999999</v>
      </c>
      <c r="Q109" s="1"/>
      <c r="R109" s="1"/>
    </row>
    <row r="110" spans="1:18" x14ac:dyDescent="0.25">
      <c r="A110">
        <v>2004</v>
      </c>
      <c r="B110" s="1">
        <v>10010</v>
      </c>
      <c r="C110" s="1">
        <v>121894.79</v>
      </c>
      <c r="D110">
        <v>8.9469999999999992</v>
      </c>
      <c r="E110">
        <v>2.2679999999999998</v>
      </c>
      <c r="F110">
        <v>89</v>
      </c>
      <c r="G110">
        <v>24.72</v>
      </c>
      <c r="H110">
        <v>1.6319999999999999</v>
      </c>
      <c r="I110">
        <v>0.437</v>
      </c>
      <c r="Q110" s="1"/>
      <c r="R110" s="1"/>
    </row>
    <row r="111" spans="1:18" x14ac:dyDescent="0.25">
      <c r="A111">
        <v>2010</v>
      </c>
      <c r="B111" s="1">
        <v>-2292.5</v>
      </c>
      <c r="C111" s="1">
        <v>119602.29</v>
      </c>
      <c r="D111">
        <v>-1.881</v>
      </c>
      <c r="E111">
        <v>11.51</v>
      </c>
      <c r="F111">
        <v>156</v>
      </c>
      <c r="G111">
        <v>22.44</v>
      </c>
      <c r="H111">
        <v>0.96</v>
      </c>
      <c r="I111">
        <v>-5.8599999999999999E-2</v>
      </c>
      <c r="Q111" s="1"/>
      <c r="R111" s="1"/>
    </row>
    <row r="112" spans="1:18" x14ac:dyDescent="0.25">
      <c r="A112">
        <v>2011</v>
      </c>
      <c r="B112" s="1">
        <v>35892.800000000003</v>
      </c>
      <c r="C112" s="1">
        <v>155495.1</v>
      </c>
      <c r="D112">
        <v>30.01</v>
      </c>
      <c r="E112">
        <v>9.2170000000000005</v>
      </c>
      <c r="F112">
        <v>104</v>
      </c>
      <c r="G112">
        <v>23.08</v>
      </c>
      <c r="H112">
        <v>1.6060000000000001</v>
      </c>
      <c r="I112">
        <v>0.36799999999999999</v>
      </c>
      <c r="Q112" s="1"/>
      <c r="R112" s="1"/>
    </row>
    <row r="113" spans="1:18" x14ac:dyDescent="0.25">
      <c r="A113">
        <v>2012</v>
      </c>
      <c r="B113" s="1">
        <v>-5961.07</v>
      </c>
      <c r="C113" s="1">
        <v>149534.01999999999</v>
      </c>
      <c r="D113">
        <v>-3.8340000000000001</v>
      </c>
      <c r="E113">
        <v>18.28</v>
      </c>
      <c r="F113">
        <v>193</v>
      </c>
      <c r="G113">
        <v>16.059999999999999</v>
      </c>
      <c r="H113">
        <v>0.93</v>
      </c>
      <c r="I113">
        <v>-6.9199999999999998E-2</v>
      </c>
      <c r="Q113" s="1"/>
      <c r="R113" s="1"/>
    </row>
    <row r="114" spans="1:18" x14ac:dyDescent="0.25">
      <c r="B114"/>
    </row>
    <row r="115" spans="1:18" x14ac:dyDescent="0.25">
      <c r="A115" t="s">
        <v>94</v>
      </c>
      <c r="B115" s="1">
        <v>11076.29</v>
      </c>
      <c r="C115" s="1">
        <v>125814.35</v>
      </c>
      <c r="D115">
        <v>12.4</v>
      </c>
      <c r="E115">
        <v>9.4260000000000002</v>
      </c>
      <c r="F115">
        <v>123.9</v>
      </c>
      <c r="G115">
        <v>23.66</v>
      </c>
      <c r="H115">
        <v>1.278</v>
      </c>
      <c r="I115">
        <v>0.191</v>
      </c>
      <c r="Q115" s="1"/>
      <c r="R115" s="1"/>
    </row>
    <row r="116" spans="1:18" x14ac:dyDescent="0.25">
      <c r="A116" t="s">
        <v>95</v>
      </c>
      <c r="B116" s="1">
        <v>17744.53</v>
      </c>
      <c r="C116" s="1">
        <v>18928.86</v>
      </c>
      <c r="D116">
        <v>19.989999999999998</v>
      </c>
      <c r="E116">
        <v>4.8040000000000003</v>
      </c>
      <c r="F116">
        <v>44.46</v>
      </c>
      <c r="G116">
        <v>3.7679999999999998</v>
      </c>
      <c r="H116">
        <v>0.37</v>
      </c>
      <c r="I116">
        <v>0.315</v>
      </c>
      <c r="Q116" s="1"/>
      <c r="R116" s="1"/>
    </row>
    <row r="117" spans="1:18" x14ac:dyDescent="0.25">
      <c r="A117" t="s">
        <v>96</v>
      </c>
      <c r="B117"/>
    </row>
    <row r="118" spans="1:18" x14ac:dyDescent="0.25">
      <c r="A118" t="s">
        <v>97</v>
      </c>
      <c r="B118"/>
    </row>
    <row r="119" spans="1:18" x14ac:dyDescent="0.25">
      <c r="B119"/>
    </row>
    <row r="120" spans="1:18" x14ac:dyDescent="0.25">
      <c r="A120" t="s">
        <v>98</v>
      </c>
      <c r="B120" t="s">
        <v>86</v>
      </c>
      <c r="C120" t="s">
        <v>87</v>
      </c>
      <c r="D120" t="s">
        <v>88</v>
      </c>
      <c r="E120" t="s">
        <v>89</v>
      </c>
      <c r="F120" t="s">
        <v>90</v>
      </c>
      <c r="G120" t="s">
        <v>91</v>
      </c>
      <c r="H120" t="s">
        <v>92</v>
      </c>
    </row>
    <row r="121" spans="1:18" x14ac:dyDescent="0.25">
      <c r="A121" s="107">
        <v>36892</v>
      </c>
      <c r="B121" s="1">
        <v>-1325</v>
      </c>
      <c r="C121" s="1">
        <v>70675</v>
      </c>
      <c r="D121">
        <v>-1.84</v>
      </c>
      <c r="E121">
        <v>1.84</v>
      </c>
      <c r="F121">
        <v>7</v>
      </c>
      <c r="G121">
        <v>14.29</v>
      </c>
      <c r="H121">
        <v>0.17199999999999999</v>
      </c>
      <c r="K121" s="1">
        <f>MIN(B121:B198)</f>
        <v>-14075</v>
      </c>
      <c r="P121" s="107"/>
      <c r="Q121" s="1"/>
      <c r="R121" s="1"/>
    </row>
    <row r="122" spans="1:18" x14ac:dyDescent="0.25">
      <c r="A122" s="107">
        <v>36923</v>
      </c>
      <c r="B122" s="1">
        <v>8837.5</v>
      </c>
      <c r="C122" s="1">
        <v>79512.5</v>
      </c>
      <c r="D122">
        <v>12.5</v>
      </c>
      <c r="E122">
        <v>2.5819999999999999</v>
      </c>
      <c r="F122">
        <v>15</v>
      </c>
      <c r="G122">
        <v>46.67</v>
      </c>
      <c r="H122">
        <v>4.4320000000000004</v>
      </c>
      <c r="K122" s="1">
        <f>K125-K121</f>
        <v>41537.5</v>
      </c>
      <c r="P122" s="107"/>
      <c r="Q122" s="1"/>
      <c r="R122" s="1"/>
    </row>
    <row r="123" spans="1:18" x14ac:dyDescent="0.25">
      <c r="A123" s="107">
        <v>36951</v>
      </c>
      <c r="B123" s="1">
        <v>7262.5</v>
      </c>
      <c r="C123" s="1">
        <v>86775</v>
      </c>
      <c r="D123">
        <v>9.1340000000000003</v>
      </c>
      <c r="E123">
        <v>2.98</v>
      </c>
      <c r="F123">
        <v>14</v>
      </c>
      <c r="G123">
        <v>21.43</v>
      </c>
      <c r="H123">
        <v>2.5659999999999998</v>
      </c>
      <c r="K123" s="1">
        <f>K122/12</f>
        <v>3461.4583333333335</v>
      </c>
      <c r="P123" s="107"/>
      <c r="Q123" s="1"/>
      <c r="R123" s="1"/>
    </row>
    <row r="124" spans="1:18" x14ac:dyDescent="0.25">
      <c r="A124" s="107">
        <v>36982</v>
      </c>
      <c r="B124" s="1">
        <v>2775</v>
      </c>
      <c r="C124" s="1">
        <v>89550</v>
      </c>
      <c r="D124">
        <v>3.198</v>
      </c>
      <c r="E124">
        <v>5.3280000000000003</v>
      </c>
      <c r="F124">
        <v>15</v>
      </c>
      <c r="G124">
        <v>20</v>
      </c>
      <c r="H124">
        <v>1.393</v>
      </c>
      <c r="K124" s="1"/>
      <c r="P124" s="107"/>
      <c r="Q124" s="1"/>
      <c r="R124" s="1"/>
    </row>
    <row r="125" spans="1:18" x14ac:dyDescent="0.25">
      <c r="A125" s="107">
        <v>37012</v>
      </c>
      <c r="B125" s="1">
        <v>-5125</v>
      </c>
      <c r="C125" s="1">
        <v>84425</v>
      </c>
      <c r="D125">
        <v>-5.7229999999999999</v>
      </c>
      <c r="E125">
        <v>8.0120000000000005</v>
      </c>
      <c r="F125">
        <v>32</v>
      </c>
      <c r="G125">
        <v>18.75</v>
      </c>
      <c r="H125">
        <v>0.5</v>
      </c>
      <c r="K125" s="1">
        <f>MAX(B121:B198)</f>
        <v>27462.5</v>
      </c>
      <c r="P125" s="107"/>
      <c r="Q125" s="1"/>
      <c r="R125" s="1"/>
    </row>
    <row r="126" spans="1:18" x14ac:dyDescent="0.25">
      <c r="A126" s="107">
        <v>37043</v>
      </c>
      <c r="B126" s="1">
        <v>5237.5</v>
      </c>
      <c r="C126" s="1">
        <v>89662.5</v>
      </c>
      <c r="D126">
        <v>6.2039999999999997</v>
      </c>
      <c r="E126">
        <v>2.2799999999999998</v>
      </c>
      <c r="F126">
        <v>23</v>
      </c>
      <c r="G126">
        <v>21.74</v>
      </c>
      <c r="H126">
        <v>2.1389999999999998</v>
      </c>
      <c r="K126" s="1">
        <f>K125-K123</f>
        <v>24001.041666666668</v>
      </c>
      <c r="P126" s="107"/>
      <c r="Q126" s="1"/>
      <c r="R126" s="1"/>
    </row>
    <row r="127" spans="1:18" x14ac:dyDescent="0.25">
      <c r="A127" s="107">
        <v>37073</v>
      </c>
      <c r="B127" s="1">
        <v>2387.5</v>
      </c>
      <c r="C127" s="1">
        <v>92050</v>
      </c>
      <c r="D127">
        <v>2.6629999999999998</v>
      </c>
      <c r="E127">
        <v>2.2229999999999999</v>
      </c>
      <c r="F127">
        <v>12</v>
      </c>
      <c r="G127">
        <v>33.33</v>
      </c>
      <c r="H127">
        <v>1.5840000000000001</v>
      </c>
      <c r="K127" s="1">
        <f>K126-$K$123</f>
        <v>20539.583333333336</v>
      </c>
      <c r="P127" s="107"/>
      <c r="Q127" s="1"/>
      <c r="R127" s="1"/>
    </row>
    <row r="128" spans="1:18" x14ac:dyDescent="0.25">
      <c r="A128" s="107">
        <v>37104</v>
      </c>
      <c r="B128" s="1">
        <v>4325</v>
      </c>
      <c r="C128" s="1">
        <v>96375</v>
      </c>
      <c r="D128">
        <v>4.6989999999999998</v>
      </c>
      <c r="E128">
        <v>2.508</v>
      </c>
      <c r="F128">
        <v>13</v>
      </c>
      <c r="G128">
        <v>30.77</v>
      </c>
      <c r="H128">
        <v>1.889</v>
      </c>
      <c r="K128" s="1">
        <f t="shared" ref="K128:K137" si="0">K127-$K$123</f>
        <v>17078.125000000004</v>
      </c>
      <c r="P128" s="107"/>
      <c r="Q128" s="1"/>
      <c r="R128" s="1"/>
    </row>
    <row r="129" spans="1:18" x14ac:dyDescent="0.25">
      <c r="A129" s="107">
        <v>37135</v>
      </c>
      <c r="B129" s="1">
        <v>-2487.5</v>
      </c>
      <c r="C129" s="1">
        <v>93887.5</v>
      </c>
      <c r="D129">
        <v>-2.581</v>
      </c>
      <c r="E129">
        <v>2.581</v>
      </c>
      <c r="F129">
        <v>4</v>
      </c>
      <c r="G129">
        <v>0</v>
      </c>
      <c r="H129">
        <v>0</v>
      </c>
      <c r="K129" s="1">
        <f t="shared" si="0"/>
        <v>13616.66666666667</v>
      </c>
      <c r="P129" s="107"/>
      <c r="Q129" s="1"/>
      <c r="R129" s="1"/>
    </row>
    <row r="130" spans="1:18" x14ac:dyDescent="0.25">
      <c r="A130" s="107">
        <v>37165</v>
      </c>
      <c r="B130" s="1">
        <v>4512.5</v>
      </c>
      <c r="C130" s="1">
        <v>98400</v>
      </c>
      <c r="D130">
        <v>4.806</v>
      </c>
      <c r="E130">
        <v>0.55900000000000005</v>
      </c>
      <c r="F130">
        <v>3</v>
      </c>
      <c r="G130">
        <v>66.67</v>
      </c>
      <c r="H130">
        <v>9.5950000000000006</v>
      </c>
      <c r="K130" s="1">
        <f t="shared" si="0"/>
        <v>10155.208333333336</v>
      </c>
      <c r="P130" s="107"/>
      <c r="Q130" s="1"/>
      <c r="R130" s="1"/>
    </row>
    <row r="131" spans="1:18" x14ac:dyDescent="0.25">
      <c r="A131" s="107">
        <v>37196</v>
      </c>
      <c r="B131" s="1">
        <v>1862.5</v>
      </c>
      <c r="C131" s="1">
        <v>100262.5</v>
      </c>
      <c r="D131">
        <v>1.893</v>
      </c>
      <c r="E131">
        <v>2.7309999999999999</v>
      </c>
      <c r="F131">
        <v>11</v>
      </c>
      <c r="G131">
        <v>27.27</v>
      </c>
      <c r="H131">
        <v>1.4630000000000001</v>
      </c>
      <c r="K131" s="1">
        <f t="shared" si="0"/>
        <v>6693.7500000000018</v>
      </c>
      <c r="P131" s="107"/>
      <c r="Q131" s="1"/>
      <c r="R131" s="1"/>
    </row>
    <row r="132" spans="1:18" x14ac:dyDescent="0.25">
      <c r="A132" s="107">
        <v>37226</v>
      </c>
      <c r="B132" s="1">
        <v>7150</v>
      </c>
      <c r="C132" s="1">
        <v>107412.5</v>
      </c>
      <c r="D132">
        <v>7.1310000000000002</v>
      </c>
      <c r="E132">
        <v>1.4630000000000001</v>
      </c>
      <c r="F132">
        <v>9</v>
      </c>
      <c r="G132">
        <v>44.44</v>
      </c>
      <c r="H132">
        <v>3.3540000000000001</v>
      </c>
      <c r="K132" s="1">
        <f t="shared" si="0"/>
        <v>3232.2916666666683</v>
      </c>
      <c r="P132" s="107"/>
      <c r="Q132" s="1"/>
      <c r="R132" s="1"/>
    </row>
    <row r="133" spans="1:18" x14ac:dyDescent="0.25">
      <c r="A133" s="107">
        <v>37257</v>
      </c>
      <c r="B133" s="1">
        <v>-2350.77</v>
      </c>
      <c r="C133" s="1">
        <v>105061.73</v>
      </c>
      <c r="D133">
        <v>-2.1890000000000001</v>
      </c>
      <c r="E133">
        <v>2.875</v>
      </c>
      <c r="F133">
        <v>9</v>
      </c>
      <c r="G133">
        <v>33.33</v>
      </c>
      <c r="H133">
        <v>0.254</v>
      </c>
      <c r="K133" s="1">
        <f t="shared" si="0"/>
        <v>-229.16666666666515</v>
      </c>
      <c r="P133" s="107"/>
      <c r="Q133" s="1"/>
      <c r="R133" s="1"/>
    </row>
    <row r="134" spans="1:18" x14ac:dyDescent="0.25">
      <c r="A134" s="107">
        <v>37288</v>
      </c>
      <c r="B134" s="1">
        <v>13225</v>
      </c>
      <c r="C134" s="1">
        <v>118286.73</v>
      </c>
      <c r="D134">
        <v>12.59</v>
      </c>
      <c r="E134">
        <v>0.749</v>
      </c>
      <c r="F134">
        <v>8</v>
      </c>
      <c r="G134">
        <v>37.5</v>
      </c>
      <c r="H134">
        <v>7.4909999999999997</v>
      </c>
      <c r="K134" s="1">
        <f t="shared" si="0"/>
        <v>-3690.6249999999986</v>
      </c>
      <c r="P134" s="107"/>
      <c r="Q134" s="1"/>
      <c r="R134" s="1"/>
    </row>
    <row r="135" spans="1:18" x14ac:dyDescent="0.25">
      <c r="A135" s="107">
        <v>37316</v>
      </c>
      <c r="B135" s="1">
        <v>-1387.5</v>
      </c>
      <c r="C135" s="1">
        <v>116899.23</v>
      </c>
      <c r="D135">
        <v>-1.173</v>
      </c>
      <c r="E135">
        <v>1.31</v>
      </c>
      <c r="F135">
        <v>6</v>
      </c>
      <c r="G135">
        <v>16.670000000000002</v>
      </c>
      <c r="H135">
        <v>0.105</v>
      </c>
      <c r="K135" s="1">
        <f t="shared" si="0"/>
        <v>-7152.0833333333321</v>
      </c>
      <c r="P135" s="107"/>
      <c r="Q135" s="1"/>
      <c r="R135" s="1"/>
    </row>
    <row r="136" spans="1:18" x14ac:dyDescent="0.25">
      <c r="A136" s="107">
        <v>37347</v>
      </c>
      <c r="B136" s="1">
        <v>1075</v>
      </c>
      <c r="C136" s="1">
        <v>117974.23</v>
      </c>
      <c r="D136">
        <v>0.92</v>
      </c>
      <c r="E136">
        <v>1.893</v>
      </c>
      <c r="F136">
        <v>17</v>
      </c>
      <c r="G136">
        <v>35.29</v>
      </c>
      <c r="H136">
        <v>1.2350000000000001</v>
      </c>
      <c r="K136" s="1">
        <f t="shared" si="0"/>
        <v>-10613.541666666666</v>
      </c>
      <c r="P136" s="107"/>
      <c r="Q136" s="1"/>
      <c r="R136" s="1"/>
    </row>
    <row r="137" spans="1:18" x14ac:dyDescent="0.25">
      <c r="A137" s="107">
        <v>37377</v>
      </c>
      <c r="B137" s="1">
        <v>-550</v>
      </c>
      <c r="C137" s="1">
        <v>117424.23</v>
      </c>
      <c r="D137">
        <v>-0.46600000000000003</v>
      </c>
      <c r="E137">
        <v>3.6339999999999999</v>
      </c>
      <c r="F137">
        <v>15</v>
      </c>
      <c r="G137">
        <v>13.33</v>
      </c>
      <c r="H137">
        <v>0.89700000000000002</v>
      </c>
      <c r="K137" s="1">
        <f t="shared" si="0"/>
        <v>-14075</v>
      </c>
      <c r="P137" s="107"/>
      <c r="Q137" s="1"/>
      <c r="R137" s="1"/>
    </row>
    <row r="138" spans="1:18" x14ac:dyDescent="0.25">
      <c r="A138" s="107">
        <v>37469</v>
      </c>
      <c r="B138" s="1">
        <v>-7462.5</v>
      </c>
      <c r="C138" s="1">
        <v>109961.73</v>
      </c>
      <c r="D138">
        <v>-6.3550000000000004</v>
      </c>
      <c r="E138">
        <v>7.3769999999999998</v>
      </c>
      <c r="F138">
        <v>19</v>
      </c>
      <c r="G138">
        <v>10.53</v>
      </c>
      <c r="H138">
        <v>0.23499999999999999</v>
      </c>
      <c r="K138" s="1"/>
      <c r="P138" s="107"/>
      <c r="Q138" s="1"/>
      <c r="R138" s="1"/>
    </row>
    <row r="139" spans="1:18" x14ac:dyDescent="0.25">
      <c r="A139" s="107">
        <v>37530</v>
      </c>
      <c r="B139" s="1">
        <v>2475</v>
      </c>
      <c r="C139" s="1">
        <v>112436.73</v>
      </c>
      <c r="D139">
        <v>2.2509999999999999</v>
      </c>
      <c r="E139">
        <v>0.25</v>
      </c>
      <c r="F139">
        <v>3</v>
      </c>
      <c r="G139">
        <v>66.67</v>
      </c>
      <c r="H139">
        <v>10</v>
      </c>
      <c r="K139" s="1"/>
      <c r="P139" s="107"/>
      <c r="Q139" s="1"/>
      <c r="R139" s="1"/>
    </row>
    <row r="140" spans="1:18" x14ac:dyDescent="0.25">
      <c r="A140" s="107">
        <v>37561</v>
      </c>
      <c r="B140" s="1">
        <v>377.71</v>
      </c>
      <c r="C140" s="1">
        <v>112814.44</v>
      </c>
      <c r="D140">
        <v>0.33600000000000002</v>
      </c>
      <c r="E140">
        <v>2.5990000000000002</v>
      </c>
      <c r="F140">
        <v>8</v>
      </c>
      <c r="G140">
        <v>25</v>
      </c>
      <c r="H140">
        <v>1.097</v>
      </c>
      <c r="K140" s="1"/>
      <c r="P140" s="107"/>
      <c r="Q140" s="1"/>
      <c r="R140" s="1"/>
    </row>
    <row r="141" spans="1:18" x14ac:dyDescent="0.25">
      <c r="A141" s="107">
        <v>37591</v>
      </c>
      <c r="B141" s="1">
        <v>2062.5</v>
      </c>
      <c r="C141" s="1">
        <v>114876.94</v>
      </c>
      <c r="D141">
        <v>1.8280000000000001</v>
      </c>
      <c r="E141">
        <v>0</v>
      </c>
      <c r="F141">
        <v>1</v>
      </c>
      <c r="G141">
        <v>100</v>
      </c>
      <c r="H141">
        <v>100</v>
      </c>
      <c r="P141" s="107"/>
      <c r="Q141" s="1"/>
      <c r="R141" s="1"/>
    </row>
    <row r="142" spans="1:18" x14ac:dyDescent="0.25">
      <c r="A142" s="107">
        <v>37653</v>
      </c>
      <c r="B142" s="1">
        <v>387.5</v>
      </c>
      <c r="C142" s="1">
        <v>115264.44</v>
      </c>
      <c r="D142">
        <v>0.33700000000000002</v>
      </c>
      <c r="E142">
        <v>0.435</v>
      </c>
      <c r="F142">
        <v>3</v>
      </c>
      <c r="G142">
        <v>66.67</v>
      </c>
      <c r="H142">
        <v>1.7749999999999999</v>
      </c>
      <c r="P142" s="107"/>
      <c r="Q142" s="1"/>
      <c r="R142" s="1"/>
    </row>
    <row r="143" spans="1:18" x14ac:dyDescent="0.25">
      <c r="A143" s="107">
        <v>37681</v>
      </c>
      <c r="B143" s="1">
        <v>60.51</v>
      </c>
      <c r="C143" s="1">
        <v>115324.94</v>
      </c>
      <c r="D143">
        <v>5.2499999999999998E-2</v>
      </c>
      <c r="E143">
        <v>0.86699999999999999</v>
      </c>
      <c r="F143">
        <v>4</v>
      </c>
      <c r="G143">
        <v>50</v>
      </c>
      <c r="H143">
        <v>1.0309999999999999</v>
      </c>
      <c r="P143" s="107"/>
      <c r="Q143" s="1"/>
      <c r="R143" s="1"/>
    </row>
    <row r="144" spans="1:18" x14ac:dyDescent="0.25">
      <c r="A144" s="107">
        <v>37712</v>
      </c>
      <c r="B144" s="1">
        <v>-1612.5</v>
      </c>
      <c r="C144" s="1">
        <v>113712.44</v>
      </c>
      <c r="D144">
        <v>-1.3979999999999999</v>
      </c>
      <c r="E144">
        <v>1.669</v>
      </c>
      <c r="F144">
        <v>2</v>
      </c>
      <c r="G144">
        <v>50</v>
      </c>
      <c r="H144">
        <v>0.16200000000000001</v>
      </c>
      <c r="P144" s="107"/>
      <c r="Q144" s="1"/>
      <c r="R144" s="1"/>
    </row>
    <row r="145" spans="1:18" x14ac:dyDescent="0.25">
      <c r="A145" s="107">
        <v>37742</v>
      </c>
      <c r="B145" s="1">
        <v>-2125</v>
      </c>
      <c r="C145" s="1">
        <v>111587.44</v>
      </c>
      <c r="D145">
        <v>-1.869</v>
      </c>
      <c r="E145">
        <v>4.5069999999999997</v>
      </c>
      <c r="F145">
        <v>20</v>
      </c>
      <c r="G145">
        <v>10</v>
      </c>
      <c r="H145">
        <v>0.59199999999999997</v>
      </c>
      <c r="P145" s="107"/>
      <c r="Q145" s="1"/>
      <c r="R145" s="1"/>
    </row>
    <row r="146" spans="1:18" x14ac:dyDescent="0.25">
      <c r="A146" s="107">
        <v>37773</v>
      </c>
      <c r="B146" s="1">
        <v>-1975</v>
      </c>
      <c r="C146" s="1">
        <v>109612.44</v>
      </c>
      <c r="D146">
        <v>-1.77</v>
      </c>
      <c r="E146">
        <v>1.77</v>
      </c>
      <c r="F146">
        <v>7</v>
      </c>
      <c r="G146">
        <v>0</v>
      </c>
      <c r="H146">
        <v>0</v>
      </c>
      <c r="P146" s="107"/>
      <c r="Q146" s="1"/>
      <c r="R146" s="1"/>
    </row>
    <row r="147" spans="1:18" x14ac:dyDescent="0.25">
      <c r="A147" s="107">
        <v>37803</v>
      </c>
      <c r="B147" s="1">
        <v>-1724.5</v>
      </c>
      <c r="C147" s="1">
        <v>107887.94</v>
      </c>
      <c r="D147">
        <v>-1.573</v>
      </c>
      <c r="E147">
        <v>1.573</v>
      </c>
      <c r="F147">
        <v>6</v>
      </c>
      <c r="G147">
        <v>16.670000000000002</v>
      </c>
      <c r="H147">
        <v>0.127</v>
      </c>
      <c r="P147" s="107"/>
      <c r="Q147" s="1"/>
      <c r="R147" s="1"/>
    </row>
    <row r="148" spans="1:18" x14ac:dyDescent="0.25">
      <c r="A148" s="107">
        <v>37834</v>
      </c>
      <c r="B148" s="1">
        <v>762.5</v>
      </c>
      <c r="C148" s="1">
        <v>108650.44</v>
      </c>
      <c r="D148">
        <v>0.70699999999999996</v>
      </c>
      <c r="E148">
        <v>0.45800000000000002</v>
      </c>
      <c r="F148">
        <v>5</v>
      </c>
      <c r="G148">
        <v>60</v>
      </c>
      <c r="H148">
        <v>1.8360000000000001</v>
      </c>
      <c r="P148" s="107"/>
      <c r="Q148" s="1"/>
      <c r="R148" s="1"/>
    </row>
    <row r="149" spans="1:18" x14ac:dyDescent="0.25">
      <c r="A149" s="107">
        <v>37865</v>
      </c>
      <c r="B149" s="1">
        <v>-619.84</v>
      </c>
      <c r="C149" s="1">
        <v>108030.6</v>
      </c>
      <c r="D149">
        <v>-0.56999999999999995</v>
      </c>
      <c r="E149">
        <v>2.181</v>
      </c>
      <c r="F149">
        <v>13</v>
      </c>
      <c r="G149">
        <v>30.77</v>
      </c>
      <c r="H149">
        <v>0.81499999999999995</v>
      </c>
      <c r="P149" s="107"/>
      <c r="Q149" s="1"/>
      <c r="R149" s="1"/>
    </row>
    <row r="150" spans="1:18" x14ac:dyDescent="0.25">
      <c r="A150" s="107">
        <v>37895</v>
      </c>
      <c r="B150" s="1">
        <v>2266.69</v>
      </c>
      <c r="C150" s="1">
        <v>110297.29</v>
      </c>
      <c r="D150">
        <v>2.0979999999999999</v>
      </c>
      <c r="E150">
        <v>1.1970000000000001</v>
      </c>
      <c r="F150">
        <v>7</v>
      </c>
      <c r="G150">
        <v>42.86</v>
      </c>
      <c r="H150">
        <v>2.4430000000000001</v>
      </c>
      <c r="P150" s="107"/>
      <c r="Q150" s="1"/>
      <c r="R150" s="1"/>
    </row>
    <row r="151" spans="1:18" x14ac:dyDescent="0.25">
      <c r="A151" s="107">
        <v>37926</v>
      </c>
      <c r="B151" s="1">
        <v>750</v>
      </c>
      <c r="C151" s="1">
        <v>111047.29</v>
      </c>
      <c r="D151">
        <v>0.68</v>
      </c>
      <c r="E151">
        <v>0.81599999999999995</v>
      </c>
      <c r="F151">
        <v>10</v>
      </c>
      <c r="G151">
        <v>30</v>
      </c>
      <c r="H151">
        <v>1.458</v>
      </c>
      <c r="P151" s="107"/>
      <c r="Q151" s="1"/>
      <c r="R151" s="1"/>
    </row>
    <row r="152" spans="1:18" x14ac:dyDescent="0.25">
      <c r="A152" s="107">
        <v>37956</v>
      </c>
      <c r="B152" s="1">
        <v>837.5</v>
      </c>
      <c r="C152" s="1">
        <v>111884.79</v>
      </c>
      <c r="D152">
        <v>0.754</v>
      </c>
      <c r="E152">
        <v>0.33800000000000002</v>
      </c>
      <c r="F152">
        <v>4</v>
      </c>
      <c r="G152">
        <v>25</v>
      </c>
      <c r="H152">
        <v>3.2330000000000001</v>
      </c>
      <c r="P152" s="107"/>
      <c r="Q152" s="1"/>
      <c r="R152" s="1"/>
    </row>
    <row r="153" spans="1:18" x14ac:dyDescent="0.25">
      <c r="A153" s="107">
        <v>37987</v>
      </c>
      <c r="B153" s="1">
        <v>-512.5</v>
      </c>
      <c r="C153" s="1">
        <v>111372.29</v>
      </c>
      <c r="D153">
        <v>-0.45800000000000002</v>
      </c>
      <c r="E153">
        <v>0.45800000000000002</v>
      </c>
      <c r="F153">
        <v>2</v>
      </c>
      <c r="G153">
        <v>0</v>
      </c>
      <c r="H153">
        <v>0</v>
      </c>
      <c r="P153" s="107"/>
      <c r="Q153" s="1"/>
      <c r="R153" s="1"/>
    </row>
    <row r="154" spans="1:18" x14ac:dyDescent="0.25">
      <c r="A154" s="107">
        <v>38018</v>
      </c>
      <c r="B154" s="1">
        <v>3275</v>
      </c>
      <c r="C154" s="1">
        <v>114647.29</v>
      </c>
      <c r="D154">
        <v>2.9409999999999998</v>
      </c>
      <c r="E154">
        <v>0.32200000000000001</v>
      </c>
      <c r="F154">
        <v>13</v>
      </c>
      <c r="G154">
        <v>46.15</v>
      </c>
      <c r="H154">
        <v>3.879</v>
      </c>
      <c r="P154" s="107"/>
      <c r="Q154" s="1"/>
      <c r="R154" s="1"/>
    </row>
    <row r="155" spans="1:18" x14ac:dyDescent="0.25">
      <c r="A155" s="107">
        <v>38047</v>
      </c>
      <c r="B155" s="1">
        <v>3700</v>
      </c>
      <c r="C155" s="1">
        <v>118347.29</v>
      </c>
      <c r="D155">
        <v>3.2269999999999999</v>
      </c>
      <c r="E155">
        <v>0.81699999999999995</v>
      </c>
      <c r="F155">
        <v>7</v>
      </c>
      <c r="G155">
        <v>28.57</v>
      </c>
      <c r="H155">
        <v>3.085</v>
      </c>
      <c r="P155" s="107"/>
      <c r="Q155" s="1"/>
      <c r="R155" s="1"/>
    </row>
    <row r="156" spans="1:18" x14ac:dyDescent="0.25">
      <c r="A156" s="107">
        <v>38078</v>
      </c>
      <c r="B156" s="1">
        <v>1962.5</v>
      </c>
      <c r="C156" s="1">
        <v>120309.79</v>
      </c>
      <c r="D156">
        <v>1.6579999999999999</v>
      </c>
      <c r="E156">
        <v>0</v>
      </c>
      <c r="F156">
        <v>1</v>
      </c>
      <c r="G156">
        <v>100</v>
      </c>
      <c r="H156">
        <v>100</v>
      </c>
      <c r="P156" s="107"/>
      <c r="Q156" s="1"/>
      <c r="R156" s="1"/>
    </row>
    <row r="157" spans="1:18" x14ac:dyDescent="0.25">
      <c r="A157" s="107">
        <v>38108</v>
      </c>
      <c r="B157" s="1">
        <v>237.5</v>
      </c>
      <c r="C157" s="1">
        <v>120547.29</v>
      </c>
      <c r="D157">
        <v>0.19700000000000001</v>
      </c>
      <c r="E157">
        <v>0.71299999999999997</v>
      </c>
      <c r="F157">
        <v>6</v>
      </c>
      <c r="G157">
        <v>33.33</v>
      </c>
      <c r="H157">
        <v>1.2749999999999999</v>
      </c>
      <c r="P157" s="107"/>
      <c r="Q157" s="1"/>
      <c r="R157" s="1"/>
    </row>
    <row r="158" spans="1:18" x14ac:dyDescent="0.25">
      <c r="A158" s="107">
        <v>38139</v>
      </c>
      <c r="B158" s="1">
        <v>-100</v>
      </c>
      <c r="C158" s="1">
        <v>120447.29</v>
      </c>
      <c r="D158">
        <v>-8.3000000000000004E-2</v>
      </c>
      <c r="E158">
        <v>1.478</v>
      </c>
      <c r="F158">
        <v>10</v>
      </c>
      <c r="G158">
        <v>20</v>
      </c>
      <c r="H158">
        <v>0.95299999999999996</v>
      </c>
      <c r="P158" s="107"/>
      <c r="Q158" s="1"/>
      <c r="R158" s="1"/>
    </row>
    <row r="159" spans="1:18" x14ac:dyDescent="0.25">
      <c r="A159" s="107">
        <v>38169</v>
      </c>
      <c r="B159" s="1">
        <v>-612.5</v>
      </c>
      <c r="C159" s="1">
        <v>119834.79</v>
      </c>
      <c r="D159">
        <v>-0.50900000000000001</v>
      </c>
      <c r="E159">
        <v>0.50900000000000001</v>
      </c>
      <c r="F159">
        <v>2</v>
      </c>
      <c r="G159">
        <v>0</v>
      </c>
      <c r="H159">
        <v>0</v>
      </c>
      <c r="P159" s="107"/>
      <c r="Q159" s="1"/>
      <c r="R159" s="1"/>
    </row>
    <row r="160" spans="1:18" x14ac:dyDescent="0.25">
      <c r="A160" s="107">
        <v>38200</v>
      </c>
      <c r="B160" s="1">
        <v>497.5</v>
      </c>
      <c r="C160" s="1">
        <v>120332.29</v>
      </c>
      <c r="D160">
        <v>0.41499999999999998</v>
      </c>
      <c r="E160">
        <v>1.262</v>
      </c>
      <c r="F160">
        <v>13</v>
      </c>
      <c r="G160">
        <v>7.6920000000000002</v>
      </c>
      <c r="H160">
        <v>1.196</v>
      </c>
      <c r="P160" s="107"/>
      <c r="Q160" s="1"/>
      <c r="R160" s="1"/>
    </row>
    <row r="161" spans="1:18" x14ac:dyDescent="0.25">
      <c r="A161" s="107">
        <v>38231</v>
      </c>
      <c r="B161" s="1">
        <v>-1725</v>
      </c>
      <c r="C161" s="1">
        <v>118607.29</v>
      </c>
      <c r="D161">
        <v>-1.4339999999999999</v>
      </c>
      <c r="E161">
        <v>1.4339999999999999</v>
      </c>
      <c r="F161">
        <v>7</v>
      </c>
      <c r="G161">
        <v>14.29</v>
      </c>
      <c r="H161">
        <v>5.4800000000000001E-2</v>
      </c>
      <c r="P161" s="107"/>
      <c r="Q161" s="1"/>
      <c r="R161" s="1"/>
    </row>
    <row r="162" spans="1:18" x14ac:dyDescent="0.25">
      <c r="A162" s="107">
        <v>38261</v>
      </c>
      <c r="B162" s="1">
        <v>3812.5</v>
      </c>
      <c r="C162" s="1">
        <v>122419.79</v>
      </c>
      <c r="D162">
        <v>3.214</v>
      </c>
      <c r="E162">
        <v>0.98599999999999999</v>
      </c>
      <c r="F162">
        <v>7</v>
      </c>
      <c r="G162">
        <v>42.86</v>
      </c>
      <c r="H162">
        <v>3.3639999999999999</v>
      </c>
      <c r="P162" s="107"/>
      <c r="Q162" s="1"/>
      <c r="R162" s="1"/>
    </row>
    <row r="163" spans="1:18" x14ac:dyDescent="0.25">
      <c r="A163" s="107">
        <v>38292</v>
      </c>
      <c r="B163" s="1">
        <v>-1487.5</v>
      </c>
      <c r="C163" s="1">
        <v>120932.29</v>
      </c>
      <c r="D163">
        <v>-1.2150000000000001</v>
      </c>
      <c r="E163">
        <v>1.2150000000000001</v>
      </c>
      <c r="F163">
        <v>9</v>
      </c>
      <c r="G163">
        <v>11.11</v>
      </c>
      <c r="H163">
        <v>4.0300000000000002E-2</v>
      </c>
      <c r="P163" s="107"/>
      <c r="Q163" s="1"/>
      <c r="R163" s="1"/>
    </row>
    <row r="164" spans="1:18" x14ac:dyDescent="0.25">
      <c r="A164" s="107">
        <v>38322</v>
      </c>
      <c r="B164" s="1">
        <v>962.5</v>
      </c>
      <c r="C164" s="1">
        <v>121894.79</v>
      </c>
      <c r="D164">
        <v>0.79600000000000004</v>
      </c>
      <c r="E164">
        <v>0.442</v>
      </c>
      <c r="F164">
        <v>12</v>
      </c>
      <c r="G164">
        <v>25</v>
      </c>
      <c r="H164">
        <v>1.748</v>
      </c>
      <c r="P164" s="107"/>
      <c r="Q164" s="1"/>
      <c r="R164" s="1"/>
    </row>
    <row r="165" spans="1:18" x14ac:dyDescent="0.25">
      <c r="A165" s="107">
        <v>40210</v>
      </c>
      <c r="B165" s="1">
        <v>2675</v>
      </c>
      <c r="C165" s="1">
        <v>124569.79</v>
      </c>
      <c r="D165">
        <v>2.1949999999999998</v>
      </c>
      <c r="E165">
        <v>1.804</v>
      </c>
      <c r="F165">
        <v>12</v>
      </c>
      <c r="G165">
        <v>33.33</v>
      </c>
      <c r="H165">
        <v>1.6579999999999999</v>
      </c>
      <c r="P165" s="107"/>
      <c r="Q165" s="1"/>
      <c r="R165" s="1"/>
    </row>
    <row r="166" spans="1:18" x14ac:dyDescent="0.25">
      <c r="A166" s="107">
        <v>40238</v>
      </c>
      <c r="B166" s="1">
        <v>1950</v>
      </c>
      <c r="C166" s="1">
        <v>126519.79</v>
      </c>
      <c r="D166">
        <v>1.5649999999999999</v>
      </c>
      <c r="E166">
        <v>0.64200000000000002</v>
      </c>
      <c r="F166">
        <v>3</v>
      </c>
      <c r="G166">
        <v>33.33</v>
      </c>
      <c r="H166">
        <v>3.1080000000000001</v>
      </c>
      <c r="P166" s="107"/>
      <c r="Q166" s="1"/>
      <c r="R166" s="1"/>
    </row>
    <row r="167" spans="1:18" x14ac:dyDescent="0.25">
      <c r="A167" s="107">
        <v>40269</v>
      </c>
      <c r="B167" s="1">
        <v>725</v>
      </c>
      <c r="C167" s="1">
        <v>127244.79</v>
      </c>
      <c r="D167">
        <v>0.57299999999999995</v>
      </c>
      <c r="E167">
        <v>1.2749999999999999</v>
      </c>
      <c r="F167">
        <v>9</v>
      </c>
      <c r="G167">
        <v>33.33</v>
      </c>
      <c r="H167">
        <v>1.274</v>
      </c>
      <c r="P167" s="107"/>
      <c r="Q167" s="1"/>
      <c r="R167" s="1"/>
    </row>
    <row r="168" spans="1:18" x14ac:dyDescent="0.25">
      <c r="A168" s="107">
        <v>40299</v>
      </c>
      <c r="B168" s="1">
        <v>-1262.5</v>
      </c>
      <c r="C168" s="1">
        <v>125982.29</v>
      </c>
      <c r="D168">
        <v>-0.99199999999999999</v>
      </c>
      <c r="E168">
        <v>3.798</v>
      </c>
      <c r="F168">
        <v>10</v>
      </c>
      <c r="G168">
        <v>20</v>
      </c>
      <c r="H168">
        <v>0.83599999999999997</v>
      </c>
      <c r="P168" s="107"/>
      <c r="Q168" s="1"/>
      <c r="R168" s="1"/>
    </row>
    <row r="169" spans="1:18" x14ac:dyDescent="0.25">
      <c r="A169" s="107">
        <v>40330</v>
      </c>
      <c r="B169" s="1">
        <v>-812.5</v>
      </c>
      <c r="C169" s="1">
        <v>125169.79</v>
      </c>
      <c r="D169">
        <v>-0.64500000000000002</v>
      </c>
      <c r="E169">
        <v>2.8380000000000001</v>
      </c>
      <c r="F169">
        <v>19</v>
      </c>
      <c r="G169">
        <v>26.32</v>
      </c>
      <c r="H169">
        <v>0.86799999999999999</v>
      </c>
      <c r="P169" s="107"/>
      <c r="Q169" s="1"/>
      <c r="R169" s="1"/>
    </row>
    <row r="170" spans="1:18" x14ac:dyDescent="0.25">
      <c r="A170" s="107">
        <v>40360</v>
      </c>
      <c r="B170" s="1">
        <v>225</v>
      </c>
      <c r="C170" s="1">
        <v>125394.79</v>
      </c>
      <c r="D170">
        <v>0.18</v>
      </c>
      <c r="E170">
        <v>2.3839999999999999</v>
      </c>
      <c r="F170">
        <v>9</v>
      </c>
      <c r="G170">
        <v>33.33</v>
      </c>
      <c r="H170">
        <v>1.0649999999999999</v>
      </c>
      <c r="P170" s="107"/>
      <c r="Q170" s="1"/>
      <c r="R170" s="1"/>
    </row>
    <row r="171" spans="1:18" x14ac:dyDescent="0.25">
      <c r="A171" s="107">
        <v>40391</v>
      </c>
      <c r="B171" s="1">
        <v>1487.29</v>
      </c>
      <c r="C171" s="1">
        <v>126882.08</v>
      </c>
      <c r="D171">
        <v>1.1859999999999999</v>
      </c>
      <c r="E171">
        <v>3.056</v>
      </c>
      <c r="F171">
        <v>13</v>
      </c>
      <c r="G171">
        <v>23.08</v>
      </c>
      <c r="H171">
        <v>1.2969999999999999</v>
      </c>
      <c r="P171" s="107"/>
      <c r="Q171" s="1"/>
      <c r="R171" s="1"/>
    </row>
    <row r="172" spans="1:18" x14ac:dyDescent="0.25">
      <c r="A172" s="107">
        <v>40422</v>
      </c>
      <c r="B172" s="1">
        <v>-7530.69</v>
      </c>
      <c r="C172" s="1">
        <v>119351.39</v>
      </c>
      <c r="D172">
        <v>-5.9349999999999996</v>
      </c>
      <c r="E172">
        <v>7.7709999999999999</v>
      </c>
      <c r="F172">
        <v>27</v>
      </c>
      <c r="G172">
        <v>11.11</v>
      </c>
      <c r="H172">
        <v>0.313</v>
      </c>
      <c r="P172" s="107"/>
      <c r="Q172" s="1"/>
      <c r="R172" s="1"/>
    </row>
    <row r="173" spans="1:18" x14ac:dyDescent="0.25">
      <c r="A173" s="107">
        <v>40452</v>
      </c>
      <c r="B173" s="1">
        <v>-2100</v>
      </c>
      <c r="C173" s="1">
        <v>117251.39</v>
      </c>
      <c r="D173">
        <v>-1.76</v>
      </c>
      <c r="E173">
        <v>4.0529999999999999</v>
      </c>
      <c r="F173">
        <v>17</v>
      </c>
      <c r="G173">
        <v>11.76</v>
      </c>
      <c r="H173">
        <v>0.69799999999999995</v>
      </c>
      <c r="P173" s="107"/>
      <c r="Q173" s="1"/>
      <c r="R173" s="1"/>
    </row>
    <row r="174" spans="1:18" x14ac:dyDescent="0.25">
      <c r="A174" s="107">
        <v>40483</v>
      </c>
      <c r="B174" s="1">
        <v>-949.1</v>
      </c>
      <c r="C174" s="1">
        <v>116302.29</v>
      </c>
      <c r="D174">
        <v>-0.80900000000000005</v>
      </c>
      <c r="E174">
        <v>2.468</v>
      </c>
      <c r="F174">
        <v>23</v>
      </c>
      <c r="G174">
        <v>26.09</v>
      </c>
      <c r="H174">
        <v>0.86499999999999999</v>
      </c>
      <c r="P174" s="107"/>
      <c r="Q174" s="1"/>
      <c r="R174" s="1"/>
    </row>
    <row r="175" spans="1:18" x14ac:dyDescent="0.25">
      <c r="A175" s="107">
        <v>40513</v>
      </c>
      <c r="B175" s="1">
        <v>3300</v>
      </c>
      <c r="C175" s="1">
        <v>119602.29</v>
      </c>
      <c r="D175">
        <v>2.8370000000000002</v>
      </c>
      <c r="E175">
        <v>1.5980000000000001</v>
      </c>
      <c r="F175">
        <v>14</v>
      </c>
      <c r="G175">
        <v>21.43</v>
      </c>
      <c r="H175">
        <v>2.2509999999999999</v>
      </c>
      <c r="P175" s="107"/>
      <c r="Q175" s="1"/>
      <c r="R175" s="1"/>
    </row>
    <row r="176" spans="1:18" x14ac:dyDescent="0.25">
      <c r="A176" s="107">
        <v>40544</v>
      </c>
      <c r="B176" s="1">
        <v>-575</v>
      </c>
      <c r="C176" s="1">
        <v>119027.29</v>
      </c>
      <c r="D176">
        <v>-0.48099999999999998</v>
      </c>
      <c r="E176">
        <v>0.48099999999999998</v>
      </c>
      <c r="F176">
        <v>1</v>
      </c>
      <c r="G176">
        <v>0</v>
      </c>
      <c r="H176">
        <v>0</v>
      </c>
      <c r="P176" s="107"/>
      <c r="Q176" s="1"/>
      <c r="R176" s="1"/>
    </row>
    <row r="177" spans="1:18" x14ac:dyDescent="0.25">
      <c r="A177" s="107">
        <v>40575</v>
      </c>
      <c r="B177" s="1">
        <v>2687.5</v>
      </c>
      <c r="C177" s="1">
        <v>121714.79</v>
      </c>
      <c r="D177">
        <v>2.258</v>
      </c>
      <c r="E177">
        <v>0.46899999999999997</v>
      </c>
      <c r="F177">
        <v>4</v>
      </c>
      <c r="G177">
        <v>50</v>
      </c>
      <c r="H177">
        <v>5.7779999999999996</v>
      </c>
      <c r="P177" s="107"/>
      <c r="Q177" s="1"/>
      <c r="R177" s="1"/>
    </row>
    <row r="178" spans="1:18" x14ac:dyDescent="0.25">
      <c r="A178" s="107">
        <v>40603</v>
      </c>
      <c r="B178" s="1">
        <v>602.62</v>
      </c>
      <c r="C178" s="1">
        <v>122317.41</v>
      </c>
      <c r="D178">
        <v>0.495</v>
      </c>
      <c r="E178">
        <v>4.0960000000000001</v>
      </c>
      <c r="F178">
        <v>13</v>
      </c>
      <c r="G178">
        <v>15.38</v>
      </c>
      <c r="H178">
        <v>1.103</v>
      </c>
      <c r="P178" s="107"/>
      <c r="Q178" s="1"/>
      <c r="R178" s="1"/>
    </row>
    <row r="179" spans="1:18" x14ac:dyDescent="0.25">
      <c r="A179" s="107">
        <v>40634</v>
      </c>
      <c r="B179" s="1">
        <v>5612.5</v>
      </c>
      <c r="C179" s="1">
        <v>127929.91</v>
      </c>
      <c r="D179">
        <v>4.5880000000000001</v>
      </c>
      <c r="E179">
        <v>2.4220000000000002</v>
      </c>
      <c r="F179">
        <v>5</v>
      </c>
      <c r="G179">
        <v>20</v>
      </c>
      <c r="H179">
        <v>2.895</v>
      </c>
      <c r="P179" s="107"/>
      <c r="Q179" s="1"/>
      <c r="R179" s="1"/>
    </row>
    <row r="180" spans="1:18" x14ac:dyDescent="0.25">
      <c r="A180" s="107">
        <v>40664</v>
      </c>
      <c r="B180" s="1">
        <v>524.82000000000005</v>
      </c>
      <c r="C180" s="1">
        <v>128454.73</v>
      </c>
      <c r="D180">
        <v>0.41</v>
      </c>
      <c r="E180">
        <v>3.137</v>
      </c>
      <c r="F180">
        <v>8</v>
      </c>
      <c r="G180">
        <v>12.5</v>
      </c>
      <c r="H180">
        <v>1.131</v>
      </c>
      <c r="P180" s="107"/>
      <c r="Q180" s="1"/>
      <c r="R180" s="1"/>
    </row>
    <row r="181" spans="1:18" x14ac:dyDescent="0.25">
      <c r="A181" s="107">
        <v>40695</v>
      </c>
      <c r="B181" s="1">
        <v>562.5</v>
      </c>
      <c r="C181" s="1">
        <v>129017.23</v>
      </c>
      <c r="D181">
        <v>0.438</v>
      </c>
      <c r="E181">
        <v>4.0510000000000002</v>
      </c>
      <c r="F181">
        <v>18</v>
      </c>
      <c r="G181">
        <v>22.22</v>
      </c>
      <c r="H181">
        <v>1.0569999999999999</v>
      </c>
      <c r="P181" s="107"/>
      <c r="Q181" s="1"/>
      <c r="R181" s="1"/>
    </row>
    <row r="182" spans="1:18" x14ac:dyDescent="0.25">
      <c r="A182" s="107">
        <v>40725</v>
      </c>
      <c r="B182" s="1">
        <v>-25</v>
      </c>
      <c r="C182" s="1">
        <v>128992.23</v>
      </c>
      <c r="D182">
        <v>-1.9400000000000001E-2</v>
      </c>
      <c r="E182">
        <v>2.2850000000000001</v>
      </c>
      <c r="F182">
        <v>8</v>
      </c>
      <c r="G182">
        <v>25</v>
      </c>
      <c r="H182">
        <v>0.99199999999999999</v>
      </c>
      <c r="P182" s="107"/>
      <c r="Q182" s="1"/>
      <c r="R182" s="1"/>
    </row>
    <row r="183" spans="1:18" x14ac:dyDescent="0.25">
      <c r="A183" s="107">
        <v>40756</v>
      </c>
      <c r="B183" s="1">
        <v>27462.5</v>
      </c>
      <c r="C183" s="1">
        <v>156454.73000000001</v>
      </c>
      <c r="D183">
        <v>21.29</v>
      </c>
      <c r="E183">
        <v>1.208</v>
      </c>
      <c r="F183">
        <v>5</v>
      </c>
      <c r="G183">
        <v>20</v>
      </c>
      <c r="H183">
        <v>12.27</v>
      </c>
      <c r="P183" s="107"/>
      <c r="Q183" s="1"/>
      <c r="R183" s="1"/>
    </row>
    <row r="184" spans="1:18" x14ac:dyDescent="0.25">
      <c r="A184" s="107">
        <v>40787</v>
      </c>
      <c r="B184" s="1">
        <v>3462.5</v>
      </c>
      <c r="C184" s="1">
        <v>159917.23000000001</v>
      </c>
      <c r="D184">
        <v>2.2130000000000001</v>
      </c>
      <c r="E184">
        <v>1.732</v>
      </c>
      <c r="F184">
        <v>7</v>
      </c>
      <c r="G184">
        <v>57.14</v>
      </c>
      <c r="H184">
        <v>1.6910000000000001</v>
      </c>
      <c r="P184" s="107"/>
      <c r="Q184" s="1"/>
      <c r="R184" s="1"/>
    </row>
    <row r="185" spans="1:18" x14ac:dyDescent="0.25">
      <c r="A185" s="107">
        <v>40817</v>
      </c>
      <c r="B185" s="1">
        <v>6662.5</v>
      </c>
      <c r="C185" s="1">
        <v>166579.73000000001</v>
      </c>
      <c r="D185">
        <v>4.1660000000000004</v>
      </c>
      <c r="E185">
        <v>1.3680000000000001</v>
      </c>
      <c r="F185">
        <v>4</v>
      </c>
      <c r="G185">
        <v>50</v>
      </c>
      <c r="H185">
        <v>3.1320000000000001</v>
      </c>
      <c r="P185" s="107"/>
      <c r="Q185" s="1"/>
      <c r="R185" s="1"/>
    </row>
    <row r="186" spans="1:18" x14ac:dyDescent="0.25">
      <c r="A186" s="107">
        <v>40848</v>
      </c>
      <c r="B186" s="1">
        <v>-7966.08</v>
      </c>
      <c r="C186" s="1">
        <v>158613.65</v>
      </c>
      <c r="D186">
        <v>-4.782</v>
      </c>
      <c r="E186">
        <v>9.2170000000000005</v>
      </c>
      <c r="F186">
        <v>19</v>
      </c>
      <c r="G186">
        <v>10.53</v>
      </c>
      <c r="H186">
        <v>0.496</v>
      </c>
      <c r="P186" s="107"/>
      <c r="Q186" s="1"/>
      <c r="R186" s="1"/>
    </row>
    <row r="187" spans="1:18" x14ac:dyDescent="0.25">
      <c r="A187" s="107">
        <v>40878</v>
      </c>
      <c r="B187" s="1">
        <v>-3118.56</v>
      </c>
      <c r="C187" s="1">
        <v>155495.1</v>
      </c>
      <c r="D187">
        <v>-1.966</v>
      </c>
      <c r="E187">
        <v>3.6280000000000001</v>
      </c>
      <c r="F187">
        <v>12</v>
      </c>
      <c r="G187">
        <v>25</v>
      </c>
      <c r="H187">
        <v>0.47899999999999998</v>
      </c>
      <c r="P187" s="107"/>
      <c r="Q187" s="1"/>
      <c r="R187" s="1"/>
    </row>
    <row r="188" spans="1:18" x14ac:dyDescent="0.25">
      <c r="A188" s="107">
        <v>40909</v>
      </c>
      <c r="B188" s="1">
        <v>2512.5</v>
      </c>
      <c r="C188" s="1">
        <v>158007.6</v>
      </c>
      <c r="D188">
        <v>1.6160000000000001</v>
      </c>
      <c r="E188">
        <v>0.746</v>
      </c>
      <c r="F188">
        <v>6</v>
      </c>
      <c r="G188">
        <v>16.670000000000002</v>
      </c>
      <c r="H188">
        <v>2.2879999999999998</v>
      </c>
      <c r="P188" s="107"/>
      <c r="Q188" s="1"/>
      <c r="R188" s="1"/>
    </row>
    <row r="189" spans="1:18" x14ac:dyDescent="0.25">
      <c r="A189" s="107">
        <v>40940</v>
      </c>
      <c r="B189" s="1">
        <v>3187.5</v>
      </c>
      <c r="C189" s="1">
        <v>161195.1</v>
      </c>
      <c r="D189">
        <v>2.0169999999999999</v>
      </c>
      <c r="E189">
        <v>2.6739999999999999</v>
      </c>
      <c r="F189">
        <v>19</v>
      </c>
      <c r="G189">
        <v>21.05</v>
      </c>
      <c r="H189">
        <v>1.409</v>
      </c>
      <c r="P189" s="107"/>
      <c r="Q189" s="1"/>
      <c r="R189" s="1"/>
    </row>
    <row r="190" spans="1:18" x14ac:dyDescent="0.25">
      <c r="A190" s="107">
        <v>40969</v>
      </c>
      <c r="B190" s="1">
        <v>7653.38</v>
      </c>
      <c r="C190" s="1">
        <v>168848.48</v>
      </c>
      <c r="D190">
        <v>4.7480000000000002</v>
      </c>
      <c r="E190">
        <v>1.9139999999999999</v>
      </c>
      <c r="F190">
        <v>23</v>
      </c>
      <c r="G190">
        <v>21.74</v>
      </c>
      <c r="H190">
        <v>2.0710000000000002</v>
      </c>
      <c r="P190" s="107"/>
      <c r="Q190" s="1"/>
      <c r="R190" s="1"/>
    </row>
    <row r="191" spans="1:18" x14ac:dyDescent="0.25">
      <c r="A191" s="107">
        <v>41000</v>
      </c>
      <c r="B191" s="1">
        <v>-4825</v>
      </c>
      <c r="C191" s="1">
        <v>164023.48000000001</v>
      </c>
      <c r="D191">
        <v>-2.8580000000000001</v>
      </c>
      <c r="E191">
        <v>5.2240000000000002</v>
      </c>
      <c r="F191">
        <v>29</v>
      </c>
      <c r="G191">
        <v>10.34</v>
      </c>
      <c r="H191">
        <v>0.66600000000000004</v>
      </c>
      <c r="P191" s="107"/>
      <c r="Q191" s="1"/>
      <c r="R191" s="1"/>
    </row>
    <row r="192" spans="1:18" x14ac:dyDescent="0.25">
      <c r="A192" s="107">
        <v>41030</v>
      </c>
      <c r="B192" s="1">
        <v>662.5</v>
      </c>
      <c r="C192" s="1">
        <v>164685.98000000001</v>
      </c>
      <c r="D192">
        <v>0.40400000000000003</v>
      </c>
      <c r="E192">
        <v>5.9189999999999996</v>
      </c>
      <c r="F192">
        <v>20</v>
      </c>
      <c r="G192">
        <v>15</v>
      </c>
      <c r="H192">
        <v>1.0549999999999999</v>
      </c>
      <c r="P192" s="107"/>
      <c r="Q192" s="1"/>
      <c r="R192" s="1"/>
    </row>
    <row r="193" spans="1:18" x14ac:dyDescent="0.25">
      <c r="A193" s="107">
        <v>41061</v>
      </c>
      <c r="B193" s="1">
        <v>-14075</v>
      </c>
      <c r="C193" s="1">
        <v>150610.98000000001</v>
      </c>
      <c r="D193">
        <v>-8.5470000000000006</v>
      </c>
      <c r="E193">
        <v>10.38</v>
      </c>
      <c r="F193">
        <v>29</v>
      </c>
      <c r="G193">
        <v>13.79</v>
      </c>
      <c r="H193">
        <v>0.25900000000000001</v>
      </c>
      <c r="P193" s="107"/>
      <c r="Q193" s="1"/>
      <c r="R193" s="1"/>
    </row>
    <row r="194" spans="1:18" x14ac:dyDescent="0.25">
      <c r="A194" s="107">
        <v>41091</v>
      </c>
      <c r="B194" s="1">
        <v>3700</v>
      </c>
      <c r="C194" s="1">
        <v>154310.98000000001</v>
      </c>
      <c r="D194">
        <v>2.4569999999999999</v>
      </c>
      <c r="E194">
        <v>0.66400000000000003</v>
      </c>
      <c r="F194">
        <v>2</v>
      </c>
      <c r="G194">
        <v>50</v>
      </c>
      <c r="H194">
        <v>4.7</v>
      </c>
      <c r="P194" s="107"/>
      <c r="Q194" s="1"/>
      <c r="R194" s="1"/>
    </row>
    <row r="195" spans="1:18" x14ac:dyDescent="0.25">
      <c r="A195" s="107">
        <v>41122</v>
      </c>
      <c r="B195" s="1">
        <v>-5850</v>
      </c>
      <c r="C195" s="1">
        <v>148460.98000000001</v>
      </c>
      <c r="D195">
        <v>-3.7909999999999999</v>
      </c>
      <c r="E195">
        <v>3.7909999999999999</v>
      </c>
      <c r="F195">
        <v>15</v>
      </c>
      <c r="G195">
        <v>6.6669999999999998</v>
      </c>
      <c r="H195">
        <v>6.7699999999999996E-2</v>
      </c>
      <c r="P195" s="107"/>
      <c r="Q195" s="1"/>
      <c r="R195" s="1"/>
    </row>
    <row r="196" spans="1:18" x14ac:dyDescent="0.25">
      <c r="A196" s="107">
        <v>41153</v>
      </c>
      <c r="B196" s="1">
        <v>263.77</v>
      </c>
      <c r="C196" s="1">
        <v>148724.74</v>
      </c>
      <c r="D196">
        <v>0.17799999999999999</v>
      </c>
      <c r="E196">
        <v>2.8959999999999999</v>
      </c>
      <c r="F196">
        <v>16</v>
      </c>
      <c r="G196">
        <v>12.5</v>
      </c>
      <c r="H196">
        <v>1.052</v>
      </c>
      <c r="P196" s="107"/>
      <c r="Q196" s="1"/>
      <c r="R196" s="1"/>
    </row>
    <row r="197" spans="1:18" x14ac:dyDescent="0.25">
      <c r="A197" s="107">
        <v>41183</v>
      </c>
      <c r="B197" s="1">
        <v>-4678.22</v>
      </c>
      <c r="C197" s="1">
        <v>144046.51999999999</v>
      </c>
      <c r="D197">
        <v>-3.1459999999999999</v>
      </c>
      <c r="E197">
        <v>5.4740000000000002</v>
      </c>
      <c r="F197">
        <v>25</v>
      </c>
      <c r="G197">
        <v>12</v>
      </c>
      <c r="H197">
        <v>0.49399999999999999</v>
      </c>
      <c r="P197" s="107"/>
      <c r="Q197" s="1"/>
      <c r="R197" s="1"/>
    </row>
    <row r="198" spans="1:18" x14ac:dyDescent="0.25">
      <c r="A198" s="107">
        <v>41214</v>
      </c>
      <c r="B198" s="1">
        <v>5487.5</v>
      </c>
      <c r="C198" s="1">
        <v>149534.01999999999</v>
      </c>
      <c r="D198">
        <v>3.81</v>
      </c>
      <c r="E198">
        <v>0.52</v>
      </c>
      <c r="F198">
        <v>9</v>
      </c>
      <c r="G198">
        <v>44.44</v>
      </c>
      <c r="H198">
        <v>5.8239999999999998</v>
      </c>
      <c r="P198" s="107"/>
      <c r="Q198" s="1"/>
      <c r="R198" s="1"/>
    </row>
    <row r="199" spans="1:18" x14ac:dyDescent="0.25">
      <c r="B199"/>
    </row>
    <row r="200" spans="1:18" x14ac:dyDescent="0.25">
      <c r="A200" t="s">
        <v>94</v>
      </c>
      <c r="B200" s="1">
        <v>994.03</v>
      </c>
      <c r="C200" s="1">
        <v>121909.61</v>
      </c>
      <c r="D200">
        <v>1.0249999999999999</v>
      </c>
      <c r="E200">
        <v>2.4</v>
      </c>
      <c r="F200">
        <v>11.12</v>
      </c>
      <c r="G200">
        <v>28.2</v>
      </c>
      <c r="H200">
        <v>4.4180000000000001</v>
      </c>
      <c r="Q200" s="1"/>
      <c r="R200" s="1"/>
    </row>
    <row r="201" spans="1:18" x14ac:dyDescent="0.25">
      <c r="A201" t="s">
        <v>95</v>
      </c>
      <c r="B201" s="1">
        <v>5036.75</v>
      </c>
      <c r="C201" s="1">
        <v>21517.46</v>
      </c>
      <c r="D201">
        <v>4.2140000000000004</v>
      </c>
      <c r="E201">
        <v>2.141</v>
      </c>
      <c r="F201">
        <v>7.3449999999999998</v>
      </c>
      <c r="G201">
        <v>20.07</v>
      </c>
      <c r="H201">
        <v>15.77</v>
      </c>
      <c r="Q201" s="1"/>
      <c r="R201" s="1"/>
    </row>
    <row r="202" spans="1:18" x14ac:dyDescent="0.25">
      <c r="A202" t="s">
        <v>96</v>
      </c>
      <c r="B202"/>
    </row>
    <row r="203" spans="1:18" x14ac:dyDescent="0.25">
      <c r="A203" t="s">
        <v>99</v>
      </c>
      <c r="B203"/>
    </row>
    <row r="204" spans="1:18" x14ac:dyDescent="0.25">
      <c r="B204"/>
    </row>
    <row r="205" spans="1:18" x14ac:dyDescent="0.25">
      <c r="A205" t="s">
        <v>100</v>
      </c>
      <c r="B205" t="s">
        <v>86</v>
      </c>
      <c r="C205" t="s">
        <v>87</v>
      </c>
      <c r="D205" t="s">
        <v>88</v>
      </c>
      <c r="E205" t="s">
        <v>89</v>
      </c>
      <c r="F205" t="s">
        <v>90</v>
      </c>
      <c r="G205" t="s">
        <v>91</v>
      </c>
      <c r="H205" t="s">
        <v>92</v>
      </c>
    </row>
    <row r="206" spans="1:18" x14ac:dyDescent="0.25">
      <c r="A206" s="106">
        <v>38331</v>
      </c>
      <c r="B206" s="1">
        <v>-512.5</v>
      </c>
      <c r="C206" s="1">
        <v>121207.29</v>
      </c>
      <c r="D206">
        <v>-0.42099999999999999</v>
      </c>
      <c r="E206">
        <v>0.98599999999999999</v>
      </c>
      <c r="F206">
        <v>4</v>
      </c>
      <c r="G206">
        <v>25</v>
      </c>
      <c r="H206">
        <v>0.57299999999999995</v>
      </c>
      <c r="P206" s="106"/>
      <c r="Q206" s="1"/>
      <c r="R206" s="1"/>
    </row>
    <row r="207" spans="1:18" x14ac:dyDescent="0.25">
      <c r="A207" t="s">
        <v>101</v>
      </c>
      <c r="B207" s="1">
        <v>-412.5</v>
      </c>
      <c r="C207" s="1">
        <v>120794.79</v>
      </c>
      <c r="D207">
        <v>-0.34</v>
      </c>
      <c r="E207">
        <v>0.34</v>
      </c>
      <c r="F207">
        <v>1</v>
      </c>
      <c r="G207">
        <v>0</v>
      </c>
      <c r="H207">
        <v>0</v>
      </c>
      <c r="Q207" s="1"/>
      <c r="R207" s="1"/>
    </row>
    <row r="208" spans="1:18" x14ac:dyDescent="0.25">
      <c r="A208" t="s">
        <v>102</v>
      </c>
      <c r="B208" s="1">
        <v>1625</v>
      </c>
      <c r="C208" s="1">
        <v>122419.79</v>
      </c>
      <c r="D208">
        <v>1.345</v>
      </c>
      <c r="E208">
        <v>0</v>
      </c>
      <c r="F208">
        <v>1</v>
      </c>
      <c r="G208">
        <v>100</v>
      </c>
      <c r="H208">
        <v>100</v>
      </c>
      <c r="Q208" s="1"/>
      <c r="R208" s="1"/>
    </row>
    <row r="209" spans="1:18" x14ac:dyDescent="0.25">
      <c r="A209" t="s">
        <v>103</v>
      </c>
      <c r="B209" s="1">
        <v>-925</v>
      </c>
      <c r="C209" s="1">
        <v>121494.79</v>
      </c>
      <c r="D209">
        <v>-0.75600000000000001</v>
      </c>
      <c r="E209">
        <v>0.75600000000000001</v>
      </c>
      <c r="F209">
        <v>5</v>
      </c>
      <c r="G209">
        <v>0</v>
      </c>
      <c r="H209">
        <v>0</v>
      </c>
      <c r="Q209" s="1"/>
      <c r="R209" s="1"/>
    </row>
    <row r="210" spans="1:18" x14ac:dyDescent="0.25">
      <c r="A210" t="s">
        <v>104</v>
      </c>
      <c r="B210" s="1">
        <v>50</v>
      </c>
      <c r="C210" s="1">
        <v>121544.79</v>
      </c>
      <c r="D210">
        <v>4.1200000000000001E-2</v>
      </c>
      <c r="E210">
        <v>0.88400000000000001</v>
      </c>
      <c r="F210">
        <v>8</v>
      </c>
      <c r="G210">
        <v>25</v>
      </c>
      <c r="H210">
        <v>1.0469999999999999</v>
      </c>
      <c r="Q210" s="1"/>
      <c r="R210" s="1"/>
    </row>
    <row r="211" spans="1:18" x14ac:dyDescent="0.25">
      <c r="A211" s="106">
        <v>38242</v>
      </c>
      <c r="B211" s="1">
        <v>250</v>
      </c>
      <c r="C211" s="1">
        <v>121794.79</v>
      </c>
      <c r="D211">
        <v>0.20599999999999999</v>
      </c>
      <c r="E211">
        <v>0.442</v>
      </c>
      <c r="F211">
        <v>4</v>
      </c>
      <c r="G211">
        <v>25</v>
      </c>
      <c r="H211">
        <v>1.4650000000000001</v>
      </c>
      <c r="P211" s="106"/>
      <c r="Q211" s="1"/>
      <c r="R211" s="1"/>
    </row>
    <row r="212" spans="1:18" x14ac:dyDescent="0.25">
      <c r="A212" t="s">
        <v>105</v>
      </c>
      <c r="B212" s="1">
        <v>100</v>
      </c>
      <c r="C212" s="1">
        <v>121894.79</v>
      </c>
      <c r="D212">
        <v>8.2100000000000006E-2</v>
      </c>
      <c r="E212">
        <v>0.246</v>
      </c>
      <c r="F212">
        <v>4</v>
      </c>
      <c r="G212">
        <v>25</v>
      </c>
      <c r="H212">
        <v>1.333</v>
      </c>
      <c r="Q212" s="1"/>
      <c r="R212" s="1"/>
    </row>
    <row r="213" spans="1:18" x14ac:dyDescent="0.25">
      <c r="A213" s="106">
        <v>40239</v>
      </c>
      <c r="B213" s="1">
        <v>4137.5</v>
      </c>
      <c r="C213" s="1">
        <v>126032.29</v>
      </c>
      <c r="D213">
        <v>3.3940000000000001</v>
      </c>
      <c r="E213">
        <v>0.42</v>
      </c>
      <c r="F213">
        <v>2</v>
      </c>
      <c r="G213">
        <v>50</v>
      </c>
      <c r="H213">
        <v>9.0730000000000004</v>
      </c>
      <c r="P213" s="106"/>
      <c r="Q213" s="1"/>
      <c r="R213" s="1"/>
    </row>
    <row r="214" spans="1:18" x14ac:dyDescent="0.25">
      <c r="A214" s="106">
        <v>40484</v>
      </c>
      <c r="B214" s="1">
        <v>-125</v>
      </c>
      <c r="C214" s="1">
        <v>125907.29</v>
      </c>
      <c r="D214">
        <v>-9.9199999999999997E-2</v>
      </c>
      <c r="E214">
        <v>0.129</v>
      </c>
      <c r="F214">
        <v>2</v>
      </c>
      <c r="G214">
        <v>50</v>
      </c>
      <c r="H214">
        <v>0.23100000000000001</v>
      </c>
      <c r="P214" s="106"/>
      <c r="Q214" s="1"/>
      <c r="R214" s="1"/>
    </row>
    <row r="215" spans="1:18" x14ac:dyDescent="0.25">
      <c r="A215" t="s">
        <v>106</v>
      </c>
      <c r="B215" s="1">
        <v>925</v>
      </c>
      <c r="C215" s="1">
        <v>126832.29</v>
      </c>
      <c r="D215">
        <v>0.73499999999999999</v>
      </c>
      <c r="E215">
        <v>0.26800000000000002</v>
      </c>
      <c r="F215">
        <v>2</v>
      </c>
      <c r="G215">
        <v>50</v>
      </c>
      <c r="H215">
        <v>3.7410000000000001</v>
      </c>
      <c r="Q215" s="1"/>
      <c r="R215" s="1"/>
    </row>
    <row r="216" spans="1:18" x14ac:dyDescent="0.25">
      <c r="A216" t="s">
        <v>107</v>
      </c>
      <c r="B216" s="1">
        <v>-1500</v>
      </c>
      <c r="C216" s="1">
        <v>125332.29</v>
      </c>
      <c r="D216">
        <v>-1.1830000000000001</v>
      </c>
      <c r="E216">
        <v>1.804</v>
      </c>
      <c r="F216">
        <v>5</v>
      </c>
      <c r="G216">
        <v>20</v>
      </c>
      <c r="H216">
        <v>0.34399999999999997</v>
      </c>
      <c r="Q216" s="1"/>
      <c r="R216" s="1"/>
    </row>
    <row r="217" spans="1:18" x14ac:dyDescent="0.25">
      <c r="A217" t="s">
        <v>108</v>
      </c>
      <c r="B217" s="1">
        <v>1312.5</v>
      </c>
      <c r="C217" s="1">
        <v>126644.79</v>
      </c>
      <c r="D217">
        <v>1.0469999999999999</v>
      </c>
      <c r="E217">
        <v>1.2470000000000001</v>
      </c>
      <c r="F217">
        <v>3</v>
      </c>
      <c r="G217">
        <v>33.33</v>
      </c>
      <c r="H217">
        <v>1.84</v>
      </c>
      <c r="Q217" s="1"/>
      <c r="R217" s="1"/>
    </row>
    <row r="218" spans="1:18" x14ac:dyDescent="0.25">
      <c r="A218" t="s">
        <v>109</v>
      </c>
      <c r="B218" s="1">
        <v>-125</v>
      </c>
      <c r="C218" s="1">
        <v>126519.79</v>
      </c>
      <c r="D218">
        <v>-9.8699999999999996E-2</v>
      </c>
      <c r="E218">
        <v>9.8699999999999996E-2</v>
      </c>
      <c r="F218">
        <v>1</v>
      </c>
      <c r="G218">
        <v>0</v>
      </c>
      <c r="H218">
        <v>0</v>
      </c>
      <c r="Q218" s="1"/>
      <c r="R218" s="1"/>
    </row>
    <row r="219" spans="1:18" x14ac:dyDescent="0.25">
      <c r="A219" t="s">
        <v>110</v>
      </c>
      <c r="B219" s="1">
        <v>-1612.5</v>
      </c>
      <c r="C219" s="1">
        <v>124907.29</v>
      </c>
      <c r="D219">
        <v>-1.2749999999999999</v>
      </c>
      <c r="E219">
        <v>1.2749999999999999</v>
      </c>
      <c r="F219">
        <v>7</v>
      </c>
      <c r="G219">
        <v>14.29</v>
      </c>
      <c r="H219">
        <v>0.39200000000000002</v>
      </c>
      <c r="Q219" s="1"/>
      <c r="R219" s="1"/>
    </row>
    <row r="220" spans="1:18" x14ac:dyDescent="0.25">
      <c r="A220" t="s">
        <v>111</v>
      </c>
      <c r="B220" s="1">
        <v>2337.5</v>
      </c>
      <c r="C220" s="1">
        <v>127244.79</v>
      </c>
      <c r="D220">
        <v>1.871</v>
      </c>
      <c r="E220">
        <v>0</v>
      </c>
      <c r="F220">
        <v>2</v>
      </c>
      <c r="G220">
        <v>100</v>
      </c>
      <c r="H220">
        <v>100</v>
      </c>
      <c r="Q220" s="1"/>
      <c r="R220" s="1"/>
    </row>
    <row r="221" spans="1:18" x14ac:dyDescent="0.25">
      <c r="A221" s="106">
        <v>40517</v>
      </c>
      <c r="B221" s="1">
        <v>450</v>
      </c>
      <c r="C221" s="1">
        <v>127694.79</v>
      </c>
      <c r="D221">
        <v>0.35399999999999998</v>
      </c>
      <c r="E221">
        <v>0</v>
      </c>
      <c r="F221">
        <v>1</v>
      </c>
      <c r="G221">
        <v>100</v>
      </c>
      <c r="H221">
        <v>100</v>
      </c>
      <c r="P221" s="106"/>
      <c r="Q221" s="1"/>
      <c r="R221" s="1"/>
    </row>
    <row r="222" spans="1:18" x14ac:dyDescent="0.25">
      <c r="A222" t="s">
        <v>112</v>
      </c>
      <c r="B222" s="1">
        <v>1150</v>
      </c>
      <c r="C222" s="1">
        <v>128844.79</v>
      </c>
      <c r="D222">
        <v>0.90100000000000002</v>
      </c>
      <c r="E222">
        <v>3.798</v>
      </c>
      <c r="F222">
        <v>6</v>
      </c>
      <c r="G222">
        <v>16.670000000000002</v>
      </c>
      <c r="H222">
        <v>1.2370000000000001</v>
      </c>
      <c r="Q222" s="1"/>
      <c r="R222" s="1"/>
    </row>
    <row r="223" spans="1:18" x14ac:dyDescent="0.25">
      <c r="A223" t="s">
        <v>113</v>
      </c>
      <c r="B223" s="1">
        <v>-4437.5</v>
      </c>
      <c r="C223" s="1">
        <v>124407.29</v>
      </c>
      <c r="D223">
        <v>-3.444</v>
      </c>
      <c r="E223">
        <v>4.9960000000000004</v>
      </c>
      <c r="F223">
        <v>10</v>
      </c>
      <c r="G223">
        <v>10</v>
      </c>
      <c r="H223">
        <v>0.311</v>
      </c>
      <c r="Q223" s="1"/>
      <c r="R223" s="1"/>
    </row>
    <row r="224" spans="1:18" x14ac:dyDescent="0.25">
      <c r="A224" s="106">
        <v>40365</v>
      </c>
      <c r="B224" s="1">
        <v>12.5</v>
      </c>
      <c r="C224" s="1">
        <v>124419.79</v>
      </c>
      <c r="D224">
        <v>0.01</v>
      </c>
      <c r="E224">
        <v>0.64100000000000001</v>
      </c>
      <c r="F224">
        <v>5</v>
      </c>
      <c r="G224">
        <v>40</v>
      </c>
      <c r="H224">
        <v>1.016</v>
      </c>
      <c r="P224" s="106"/>
      <c r="Q224" s="1"/>
      <c r="R224" s="1"/>
    </row>
    <row r="225" spans="1:18" x14ac:dyDescent="0.25">
      <c r="A225" t="s">
        <v>114</v>
      </c>
      <c r="B225" s="1">
        <v>750</v>
      </c>
      <c r="C225" s="1">
        <v>125169.79</v>
      </c>
      <c r="D225">
        <v>0.60299999999999998</v>
      </c>
      <c r="E225">
        <v>1.444</v>
      </c>
      <c r="F225">
        <v>7</v>
      </c>
      <c r="G225">
        <v>28.57</v>
      </c>
      <c r="H225">
        <v>1.417</v>
      </c>
      <c r="Q225" s="1"/>
      <c r="R225" s="1"/>
    </row>
    <row r="226" spans="1:18" x14ac:dyDescent="0.25">
      <c r="A226" t="s">
        <v>115</v>
      </c>
      <c r="B226" s="1">
        <v>2750</v>
      </c>
      <c r="C226" s="1">
        <v>127919.79</v>
      </c>
      <c r="D226">
        <v>2.1970000000000001</v>
      </c>
      <c r="E226">
        <v>0.32700000000000001</v>
      </c>
      <c r="F226">
        <v>3</v>
      </c>
      <c r="G226">
        <v>66.67</v>
      </c>
      <c r="H226">
        <v>7.6669999999999998</v>
      </c>
      <c r="Q226" s="1"/>
      <c r="R226" s="1"/>
    </row>
    <row r="227" spans="1:18" x14ac:dyDescent="0.25">
      <c r="A227" t="s">
        <v>116</v>
      </c>
      <c r="B227" s="1">
        <v>-862.5</v>
      </c>
      <c r="C227" s="1">
        <v>127057.29</v>
      </c>
      <c r="D227">
        <v>-0.67400000000000004</v>
      </c>
      <c r="E227">
        <v>1.0900000000000001</v>
      </c>
      <c r="F227">
        <v>4</v>
      </c>
      <c r="G227">
        <v>25</v>
      </c>
      <c r="H227">
        <v>0.38400000000000001</v>
      </c>
      <c r="Q227" s="1"/>
      <c r="R227" s="1"/>
    </row>
    <row r="228" spans="1:18" x14ac:dyDescent="0.25">
      <c r="A228" t="s">
        <v>117</v>
      </c>
      <c r="B228" s="1">
        <v>487.5</v>
      </c>
      <c r="C228" s="1">
        <v>127544.79</v>
      </c>
      <c r="D228">
        <v>0.38400000000000001</v>
      </c>
      <c r="E228">
        <v>1.3080000000000001</v>
      </c>
      <c r="F228">
        <v>3</v>
      </c>
      <c r="G228">
        <v>33.33</v>
      </c>
      <c r="H228">
        <v>1.2929999999999999</v>
      </c>
      <c r="Q228" s="1"/>
      <c r="R228" s="1"/>
    </row>
    <row r="229" spans="1:18" x14ac:dyDescent="0.25">
      <c r="A229" s="106">
        <v>40429</v>
      </c>
      <c r="B229" s="1">
        <v>500</v>
      </c>
      <c r="C229" s="1">
        <v>128044.79</v>
      </c>
      <c r="D229">
        <v>0.39200000000000002</v>
      </c>
      <c r="E229">
        <v>0.85299999999999998</v>
      </c>
      <c r="F229">
        <v>3</v>
      </c>
      <c r="G229">
        <v>33.33</v>
      </c>
      <c r="H229">
        <v>1.46</v>
      </c>
      <c r="P229" s="106"/>
      <c r="Q229" s="1"/>
      <c r="R229" s="1"/>
    </row>
    <row r="230" spans="1:18" x14ac:dyDescent="0.25">
      <c r="A230" t="s">
        <v>118</v>
      </c>
      <c r="B230" s="1">
        <v>-1162.71</v>
      </c>
      <c r="C230" s="1">
        <v>126882.08</v>
      </c>
      <c r="D230">
        <v>-0.90800000000000003</v>
      </c>
      <c r="E230">
        <v>3.056</v>
      </c>
      <c r="F230">
        <v>9</v>
      </c>
      <c r="G230">
        <v>11.11</v>
      </c>
      <c r="H230">
        <v>0.70299999999999996</v>
      </c>
      <c r="Q230" s="1"/>
      <c r="R230" s="1"/>
    </row>
    <row r="231" spans="1:18" x14ac:dyDescent="0.25">
      <c r="A231" s="106">
        <v>40187</v>
      </c>
      <c r="B231" s="1">
        <v>2525</v>
      </c>
      <c r="C231" s="1">
        <v>129407.08</v>
      </c>
      <c r="D231">
        <v>1.99</v>
      </c>
      <c r="E231">
        <v>0</v>
      </c>
      <c r="F231">
        <v>1</v>
      </c>
      <c r="G231">
        <v>100</v>
      </c>
      <c r="H231">
        <v>100</v>
      </c>
      <c r="P231" s="106"/>
      <c r="Q231" s="1"/>
      <c r="R231" s="1"/>
    </row>
    <row r="232" spans="1:18" x14ac:dyDescent="0.25">
      <c r="A232" t="s">
        <v>119</v>
      </c>
      <c r="B232" s="1">
        <v>-1262.5</v>
      </c>
      <c r="C232" s="1">
        <v>128144.58</v>
      </c>
      <c r="D232">
        <v>-0.97599999999999998</v>
      </c>
      <c r="E232">
        <v>1.381</v>
      </c>
      <c r="F232">
        <v>9</v>
      </c>
      <c r="G232">
        <v>22.22</v>
      </c>
      <c r="H232">
        <v>0.41599999999999998</v>
      </c>
      <c r="Q232" s="1"/>
      <c r="R232" s="1"/>
    </row>
    <row r="233" spans="1:18" x14ac:dyDescent="0.25">
      <c r="A233" t="s">
        <v>120</v>
      </c>
      <c r="B233" s="1">
        <v>-8793.19</v>
      </c>
      <c r="C233" s="1">
        <v>119351.39</v>
      </c>
      <c r="D233">
        <v>-6.8620000000000001</v>
      </c>
      <c r="E233">
        <v>6.8620000000000001</v>
      </c>
      <c r="F233">
        <v>17</v>
      </c>
      <c r="G233">
        <v>0</v>
      </c>
      <c r="H233">
        <v>0</v>
      </c>
      <c r="Q233" s="1"/>
      <c r="R233" s="1"/>
    </row>
    <row r="234" spans="1:18" x14ac:dyDescent="0.25">
      <c r="A234" s="106">
        <v>40188</v>
      </c>
      <c r="B234" s="1">
        <v>-3100</v>
      </c>
      <c r="C234" s="1">
        <v>116251.39</v>
      </c>
      <c r="D234">
        <v>-2.597</v>
      </c>
      <c r="E234">
        <v>3.0579999999999998</v>
      </c>
      <c r="F234">
        <v>8</v>
      </c>
      <c r="G234">
        <v>12.5</v>
      </c>
      <c r="H234">
        <v>0.28299999999999997</v>
      </c>
      <c r="P234" s="106"/>
      <c r="Q234" s="1"/>
      <c r="R234" s="1"/>
    </row>
    <row r="235" spans="1:18" x14ac:dyDescent="0.25">
      <c r="A235" s="106">
        <v>40400</v>
      </c>
      <c r="B235" s="1">
        <v>1887.5</v>
      </c>
      <c r="C235" s="1">
        <v>118138.89</v>
      </c>
      <c r="D235">
        <v>1.6240000000000001</v>
      </c>
      <c r="E235">
        <v>1.4950000000000001</v>
      </c>
      <c r="F235">
        <v>6</v>
      </c>
      <c r="G235">
        <v>16.670000000000002</v>
      </c>
      <c r="H235">
        <v>2.0859999999999999</v>
      </c>
      <c r="P235" s="106"/>
      <c r="Q235" s="1"/>
      <c r="R235" s="1"/>
    </row>
    <row r="236" spans="1:18" x14ac:dyDescent="0.25">
      <c r="A236" t="s">
        <v>121</v>
      </c>
      <c r="B236" s="1">
        <v>-775</v>
      </c>
      <c r="C236" s="1">
        <v>117363.89</v>
      </c>
      <c r="D236">
        <v>-0.65600000000000003</v>
      </c>
      <c r="E236">
        <v>0.65600000000000003</v>
      </c>
      <c r="F236">
        <v>2</v>
      </c>
      <c r="G236">
        <v>0</v>
      </c>
      <c r="H236">
        <v>0</v>
      </c>
      <c r="Q236" s="1"/>
      <c r="R236" s="1"/>
    </row>
    <row r="237" spans="1:18" x14ac:dyDescent="0.25">
      <c r="A237" t="s">
        <v>122</v>
      </c>
      <c r="B237" s="1">
        <v>1137.5</v>
      </c>
      <c r="C237" s="1">
        <v>118501.39</v>
      </c>
      <c r="D237">
        <v>0.96899999999999997</v>
      </c>
      <c r="E237">
        <v>0.44700000000000001</v>
      </c>
      <c r="F237">
        <v>5</v>
      </c>
      <c r="G237">
        <v>40</v>
      </c>
      <c r="H237">
        <v>3.1669999999999998</v>
      </c>
      <c r="Q237" s="1"/>
      <c r="R237" s="1"/>
    </row>
    <row r="238" spans="1:18" x14ac:dyDescent="0.25">
      <c r="A238" s="106">
        <v>40493</v>
      </c>
      <c r="B238" s="1">
        <v>-87.5</v>
      </c>
      <c r="C238" s="1">
        <v>118413.89</v>
      </c>
      <c r="D238">
        <v>-7.3800000000000004E-2</v>
      </c>
      <c r="E238">
        <v>7.3800000000000004E-2</v>
      </c>
      <c r="F238">
        <v>1</v>
      </c>
      <c r="G238">
        <v>0</v>
      </c>
      <c r="H238">
        <v>0</v>
      </c>
      <c r="P238" s="106"/>
      <c r="Q238" s="1"/>
      <c r="R238" s="1"/>
    </row>
    <row r="239" spans="1:18" x14ac:dyDescent="0.25">
      <c r="A239" s="106">
        <v>40523</v>
      </c>
      <c r="B239" s="1">
        <v>-1186.5999999999999</v>
      </c>
      <c r="C239" s="1">
        <v>117227.29</v>
      </c>
      <c r="D239">
        <v>-1.002</v>
      </c>
      <c r="E239">
        <v>2.395</v>
      </c>
      <c r="F239">
        <v>8</v>
      </c>
      <c r="G239">
        <v>25</v>
      </c>
      <c r="H239">
        <v>0.66</v>
      </c>
      <c r="P239" s="106"/>
      <c r="Q239" s="1"/>
      <c r="R239" s="1"/>
    </row>
    <row r="240" spans="1:18" x14ac:dyDescent="0.25">
      <c r="A240" t="s">
        <v>123</v>
      </c>
      <c r="B240" s="1">
        <v>37.5</v>
      </c>
      <c r="C240" s="1">
        <v>117264.79</v>
      </c>
      <c r="D240">
        <v>3.2000000000000001E-2</v>
      </c>
      <c r="E240">
        <v>1.248</v>
      </c>
      <c r="F240">
        <v>5</v>
      </c>
      <c r="G240">
        <v>20</v>
      </c>
      <c r="H240">
        <v>1.026</v>
      </c>
      <c r="Q240" s="1"/>
      <c r="R240" s="1"/>
    </row>
    <row r="241" spans="1:18" x14ac:dyDescent="0.25">
      <c r="A241" t="s">
        <v>124</v>
      </c>
      <c r="B241" s="1">
        <v>2425</v>
      </c>
      <c r="C241" s="1">
        <v>119689.79</v>
      </c>
      <c r="D241">
        <v>2.0680000000000001</v>
      </c>
      <c r="E241">
        <v>1.343</v>
      </c>
      <c r="F241">
        <v>7</v>
      </c>
      <c r="G241">
        <v>28.57</v>
      </c>
      <c r="H241">
        <v>2.2519999999999998</v>
      </c>
      <c r="Q241" s="1"/>
      <c r="R241" s="1"/>
    </row>
    <row r="242" spans="1:18" x14ac:dyDescent="0.25">
      <c r="A242" t="s">
        <v>125</v>
      </c>
      <c r="B242" s="1">
        <v>-837.5</v>
      </c>
      <c r="C242" s="1">
        <v>118852.29</v>
      </c>
      <c r="D242">
        <v>-0.7</v>
      </c>
      <c r="E242">
        <v>0.7</v>
      </c>
      <c r="F242">
        <v>3</v>
      </c>
      <c r="G242">
        <v>0</v>
      </c>
      <c r="H242">
        <v>0</v>
      </c>
      <c r="Q242" s="1"/>
      <c r="R242" s="1"/>
    </row>
    <row r="243" spans="1:18" x14ac:dyDescent="0.25">
      <c r="A243" t="s">
        <v>126</v>
      </c>
      <c r="B243" s="1">
        <v>-262.5</v>
      </c>
      <c r="C243" s="1">
        <v>118589.79</v>
      </c>
      <c r="D243">
        <v>-0.221</v>
      </c>
      <c r="E243">
        <v>0.41</v>
      </c>
      <c r="F243">
        <v>4</v>
      </c>
      <c r="G243">
        <v>25</v>
      </c>
      <c r="H243">
        <v>0.57999999999999996</v>
      </c>
      <c r="Q243" s="1"/>
      <c r="R243" s="1"/>
    </row>
    <row r="244" spans="1:18" x14ac:dyDescent="0.25">
      <c r="A244" t="s">
        <v>127</v>
      </c>
      <c r="B244" s="1">
        <v>1012.5</v>
      </c>
      <c r="C244" s="1">
        <v>119602.29</v>
      </c>
      <c r="D244">
        <v>0.85399999999999998</v>
      </c>
      <c r="E244">
        <v>0.68500000000000005</v>
      </c>
      <c r="F244">
        <v>5</v>
      </c>
      <c r="G244">
        <v>20</v>
      </c>
      <c r="H244">
        <v>2.246</v>
      </c>
      <c r="Q244" s="1"/>
      <c r="R244" s="1"/>
    </row>
    <row r="245" spans="1:18" x14ac:dyDescent="0.25">
      <c r="A245" t="s">
        <v>128</v>
      </c>
      <c r="B245" s="1">
        <v>-575</v>
      </c>
      <c r="C245" s="1">
        <v>119027.29</v>
      </c>
      <c r="D245">
        <v>-0.48099999999999998</v>
      </c>
      <c r="E245">
        <v>0.48099999999999998</v>
      </c>
      <c r="F245">
        <v>1</v>
      </c>
      <c r="G245">
        <v>0</v>
      </c>
      <c r="H245">
        <v>0</v>
      </c>
      <c r="Q245" s="1"/>
      <c r="R245" s="1"/>
    </row>
    <row r="246" spans="1:18" x14ac:dyDescent="0.25">
      <c r="A246" s="106">
        <v>40545</v>
      </c>
      <c r="B246" s="1">
        <v>850</v>
      </c>
      <c r="C246" s="1">
        <v>119877.29</v>
      </c>
      <c r="D246">
        <v>0.71399999999999997</v>
      </c>
      <c r="E246">
        <v>0</v>
      </c>
      <c r="F246">
        <v>1</v>
      </c>
      <c r="G246">
        <v>100</v>
      </c>
      <c r="H246">
        <v>100</v>
      </c>
      <c r="P246" s="106"/>
      <c r="Q246" s="1"/>
      <c r="R246" s="1"/>
    </row>
    <row r="247" spans="1:18" x14ac:dyDescent="0.25">
      <c r="A247" t="s">
        <v>129</v>
      </c>
      <c r="B247" s="1">
        <v>1837.5</v>
      </c>
      <c r="C247" s="1">
        <v>121714.79</v>
      </c>
      <c r="D247">
        <v>1.5329999999999999</v>
      </c>
      <c r="E247">
        <v>0.46899999999999997</v>
      </c>
      <c r="F247">
        <v>3</v>
      </c>
      <c r="G247">
        <v>33.33</v>
      </c>
      <c r="H247">
        <v>4.2670000000000003</v>
      </c>
      <c r="Q247" s="1"/>
      <c r="R247" s="1"/>
    </row>
    <row r="248" spans="1:18" x14ac:dyDescent="0.25">
      <c r="A248" s="106">
        <v>40546</v>
      </c>
      <c r="B248" s="1">
        <v>-1584.18</v>
      </c>
      <c r="C248" s="1">
        <v>120130.61</v>
      </c>
      <c r="D248">
        <v>-1.302</v>
      </c>
      <c r="E248">
        <v>1.302</v>
      </c>
      <c r="F248">
        <v>6</v>
      </c>
      <c r="G248">
        <v>16.670000000000002</v>
      </c>
      <c r="H248">
        <v>0.35299999999999998</v>
      </c>
      <c r="P248" s="106"/>
      <c r="Q248" s="1"/>
      <c r="R248" s="1"/>
    </row>
    <row r="249" spans="1:18" x14ac:dyDescent="0.25">
      <c r="A249" s="106">
        <v>40727</v>
      </c>
      <c r="B249" s="1">
        <v>-993.33</v>
      </c>
      <c r="C249" s="1">
        <v>119137.29</v>
      </c>
      <c r="D249">
        <v>-0.82699999999999996</v>
      </c>
      <c r="E249">
        <v>0.82699999999999996</v>
      </c>
      <c r="F249">
        <v>2</v>
      </c>
      <c r="G249">
        <v>0</v>
      </c>
      <c r="H249">
        <v>0</v>
      </c>
      <c r="P249" s="106"/>
      <c r="Q249" s="1"/>
      <c r="R249" s="1"/>
    </row>
    <row r="250" spans="1:18" x14ac:dyDescent="0.25">
      <c r="A250" t="s">
        <v>130</v>
      </c>
      <c r="B250" s="1">
        <v>-1446.81</v>
      </c>
      <c r="C250" s="1">
        <v>117690.48</v>
      </c>
      <c r="D250">
        <v>-1.214</v>
      </c>
      <c r="E250">
        <v>1.214</v>
      </c>
      <c r="F250">
        <v>2</v>
      </c>
      <c r="G250">
        <v>0</v>
      </c>
      <c r="H250">
        <v>0</v>
      </c>
      <c r="Q250" s="1"/>
      <c r="R250" s="1"/>
    </row>
    <row r="251" spans="1:18" x14ac:dyDescent="0.25">
      <c r="A251" t="s">
        <v>131</v>
      </c>
      <c r="B251" s="1">
        <v>4626.93</v>
      </c>
      <c r="C251" s="1">
        <v>122317.41</v>
      </c>
      <c r="D251">
        <v>3.931</v>
      </c>
      <c r="E251">
        <v>0.81599999999999995</v>
      </c>
      <c r="F251">
        <v>3</v>
      </c>
      <c r="G251">
        <v>33.33</v>
      </c>
      <c r="H251">
        <v>5.8170000000000002</v>
      </c>
      <c r="Q251" s="1"/>
      <c r="R251" s="1"/>
    </row>
    <row r="252" spans="1:18" x14ac:dyDescent="0.25">
      <c r="A252" t="s">
        <v>132</v>
      </c>
      <c r="B252" s="1">
        <v>-612.5</v>
      </c>
      <c r="C252" s="1">
        <v>121704.91</v>
      </c>
      <c r="D252">
        <v>-0.501</v>
      </c>
      <c r="E252">
        <v>0.501</v>
      </c>
      <c r="F252">
        <v>1</v>
      </c>
      <c r="G252">
        <v>0</v>
      </c>
      <c r="H252">
        <v>0</v>
      </c>
      <c r="Q252" s="1"/>
      <c r="R252" s="1"/>
    </row>
    <row r="253" spans="1:18" x14ac:dyDescent="0.25">
      <c r="A253" t="s">
        <v>133</v>
      </c>
      <c r="B253" s="1">
        <v>6225</v>
      </c>
      <c r="C253" s="1">
        <v>127929.91</v>
      </c>
      <c r="D253">
        <v>5.1150000000000002</v>
      </c>
      <c r="E253">
        <v>1.931</v>
      </c>
      <c r="F253">
        <v>4</v>
      </c>
      <c r="G253">
        <v>25</v>
      </c>
      <c r="H253">
        <v>3.649</v>
      </c>
      <c r="Q253" s="1"/>
      <c r="R253" s="1"/>
    </row>
    <row r="254" spans="1:18" x14ac:dyDescent="0.25">
      <c r="A254" t="s">
        <v>134</v>
      </c>
      <c r="B254" s="1">
        <v>-1375</v>
      </c>
      <c r="C254" s="1">
        <v>126554.91</v>
      </c>
      <c r="D254">
        <v>-1.075</v>
      </c>
      <c r="E254">
        <v>1.075</v>
      </c>
      <c r="F254">
        <v>3</v>
      </c>
      <c r="G254">
        <v>0</v>
      </c>
      <c r="H254">
        <v>0</v>
      </c>
      <c r="Q254" s="1"/>
      <c r="R254" s="1"/>
    </row>
    <row r="255" spans="1:18" x14ac:dyDescent="0.25">
      <c r="A255" t="s">
        <v>135</v>
      </c>
      <c r="B255" s="1">
        <v>1899.82</v>
      </c>
      <c r="C255" s="1">
        <v>128454.73</v>
      </c>
      <c r="D255">
        <v>1.5009999999999999</v>
      </c>
      <c r="E255">
        <v>2.0840000000000001</v>
      </c>
      <c r="F255">
        <v>5</v>
      </c>
      <c r="G255">
        <v>20</v>
      </c>
      <c r="H255">
        <v>1.72</v>
      </c>
      <c r="Q255" s="1"/>
      <c r="R255" s="1"/>
    </row>
    <row r="256" spans="1:18" x14ac:dyDescent="0.25">
      <c r="A256" s="106">
        <v>40549</v>
      </c>
      <c r="B256" s="1">
        <v>525</v>
      </c>
      <c r="C256" s="1">
        <v>128979.73</v>
      </c>
      <c r="D256">
        <v>0.40899999999999997</v>
      </c>
      <c r="E256">
        <v>1.1970000000000001</v>
      </c>
      <c r="F256">
        <v>3</v>
      </c>
      <c r="G256">
        <v>33.33</v>
      </c>
      <c r="H256">
        <v>1.341</v>
      </c>
      <c r="P256" s="106"/>
      <c r="Q256" s="1"/>
      <c r="R256" s="1"/>
    </row>
    <row r="257" spans="1:18" x14ac:dyDescent="0.25">
      <c r="A257" s="106">
        <v>40822</v>
      </c>
      <c r="B257" s="1">
        <v>-362.5</v>
      </c>
      <c r="C257" s="1">
        <v>128617.23</v>
      </c>
      <c r="D257">
        <v>-0.28100000000000003</v>
      </c>
      <c r="E257">
        <v>0.28100000000000003</v>
      </c>
      <c r="F257">
        <v>1</v>
      </c>
      <c r="G257">
        <v>0</v>
      </c>
      <c r="H257">
        <v>0</v>
      </c>
      <c r="P257" s="106"/>
      <c r="Q257" s="1"/>
      <c r="R257" s="1"/>
    </row>
    <row r="258" spans="1:18" x14ac:dyDescent="0.25">
      <c r="A258" t="s">
        <v>136</v>
      </c>
      <c r="B258" s="1">
        <v>-3950</v>
      </c>
      <c r="C258" s="1">
        <v>124667.23</v>
      </c>
      <c r="D258">
        <v>-3.0710000000000002</v>
      </c>
      <c r="E258">
        <v>3.0710000000000002</v>
      </c>
      <c r="F258">
        <v>7</v>
      </c>
      <c r="G258">
        <v>14.29</v>
      </c>
      <c r="H258">
        <v>0.24</v>
      </c>
      <c r="Q258" s="1"/>
      <c r="R258" s="1"/>
    </row>
    <row r="259" spans="1:18" x14ac:dyDescent="0.25">
      <c r="A259" t="s">
        <v>137</v>
      </c>
      <c r="B259" s="1">
        <v>75</v>
      </c>
      <c r="C259" s="1">
        <v>124742.23</v>
      </c>
      <c r="D259">
        <v>6.0199999999999997E-2</v>
      </c>
      <c r="E259">
        <v>0.75600000000000001</v>
      </c>
      <c r="F259">
        <v>4</v>
      </c>
      <c r="G259">
        <v>25</v>
      </c>
      <c r="H259">
        <v>1.0409999999999999</v>
      </c>
      <c r="Q259" s="1"/>
      <c r="R259" s="1"/>
    </row>
    <row r="260" spans="1:18" x14ac:dyDescent="0.25">
      <c r="A260" t="s">
        <v>138</v>
      </c>
      <c r="B260" s="1">
        <v>4275</v>
      </c>
      <c r="C260" s="1">
        <v>129017.23</v>
      </c>
      <c r="D260">
        <v>3.427</v>
      </c>
      <c r="E260">
        <v>0.79200000000000004</v>
      </c>
      <c r="F260">
        <v>3</v>
      </c>
      <c r="G260">
        <v>33.33</v>
      </c>
      <c r="H260">
        <v>5.3289999999999997</v>
      </c>
      <c r="Q260" s="1"/>
      <c r="R260" s="1"/>
    </row>
    <row r="261" spans="1:18" x14ac:dyDescent="0.25">
      <c r="A261" t="s">
        <v>139</v>
      </c>
      <c r="B261" s="1">
        <v>-1025</v>
      </c>
      <c r="C261" s="1">
        <v>127992.23</v>
      </c>
      <c r="D261">
        <v>-0.79400000000000004</v>
      </c>
      <c r="E261">
        <v>0.84299999999999997</v>
      </c>
      <c r="F261">
        <v>2</v>
      </c>
      <c r="G261">
        <v>50</v>
      </c>
      <c r="H261">
        <v>5.7500000000000002E-2</v>
      </c>
      <c r="Q261" s="1"/>
      <c r="R261" s="1"/>
    </row>
    <row r="262" spans="1:18" x14ac:dyDescent="0.25">
      <c r="A262" t="s">
        <v>140</v>
      </c>
      <c r="B262" s="1">
        <v>1000</v>
      </c>
      <c r="C262" s="1">
        <v>128992.23</v>
      </c>
      <c r="D262">
        <v>0.78100000000000003</v>
      </c>
      <c r="E262">
        <v>1.4550000000000001</v>
      </c>
      <c r="F262">
        <v>6</v>
      </c>
      <c r="G262">
        <v>16.670000000000002</v>
      </c>
      <c r="H262">
        <v>1.5369999999999999</v>
      </c>
      <c r="Q262" s="1"/>
      <c r="R262" s="1"/>
    </row>
    <row r="263" spans="1:18" x14ac:dyDescent="0.25">
      <c r="A263" s="106">
        <v>40551</v>
      </c>
      <c r="B263" s="1">
        <v>29375</v>
      </c>
      <c r="C263" s="1">
        <v>158367.23000000001</v>
      </c>
      <c r="D263">
        <v>22.77</v>
      </c>
      <c r="E263">
        <v>0.40699999999999997</v>
      </c>
      <c r="F263">
        <v>2</v>
      </c>
      <c r="G263">
        <v>50</v>
      </c>
      <c r="H263">
        <v>56.95</v>
      </c>
      <c r="P263" s="106"/>
      <c r="Q263" s="1"/>
      <c r="R263" s="1"/>
    </row>
    <row r="264" spans="1:18" x14ac:dyDescent="0.25">
      <c r="A264" t="s">
        <v>141</v>
      </c>
      <c r="B264" s="1">
        <v>3362.5</v>
      </c>
      <c r="C264" s="1">
        <v>161729.73000000001</v>
      </c>
      <c r="D264">
        <v>2.1230000000000002</v>
      </c>
      <c r="E264">
        <v>2.8490000000000002</v>
      </c>
      <c r="F264">
        <v>7</v>
      </c>
      <c r="G264">
        <v>28.57</v>
      </c>
      <c r="H264">
        <v>1.7270000000000001</v>
      </c>
      <c r="Q264" s="1"/>
      <c r="R264" s="1"/>
    </row>
    <row r="265" spans="1:18" x14ac:dyDescent="0.25">
      <c r="A265" t="s">
        <v>142</v>
      </c>
      <c r="B265" s="1">
        <v>-2300</v>
      </c>
      <c r="C265" s="1">
        <v>159429.73000000001</v>
      </c>
      <c r="D265">
        <v>-1.4219999999999999</v>
      </c>
      <c r="E265">
        <v>1.4219999999999999</v>
      </c>
      <c r="F265">
        <v>1</v>
      </c>
      <c r="G265">
        <v>0</v>
      </c>
      <c r="H265">
        <v>0</v>
      </c>
      <c r="Q265" s="1"/>
      <c r="R265" s="1"/>
    </row>
    <row r="266" spans="1:18" x14ac:dyDescent="0.25">
      <c r="A266" t="s">
        <v>143</v>
      </c>
      <c r="B266" s="1">
        <v>337.5</v>
      </c>
      <c r="C266" s="1">
        <v>159767.23000000001</v>
      </c>
      <c r="D266">
        <v>0.21199999999999999</v>
      </c>
      <c r="E266">
        <v>0</v>
      </c>
      <c r="F266">
        <v>1</v>
      </c>
      <c r="G266">
        <v>100</v>
      </c>
      <c r="H266">
        <v>100</v>
      </c>
      <c r="Q266" s="1"/>
      <c r="R266" s="1"/>
    </row>
    <row r="267" spans="1:18" x14ac:dyDescent="0.25">
      <c r="A267" t="s">
        <v>144</v>
      </c>
      <c r="B267" s="1">
        <v>150</v>
      </c>
      <c r="C267" s="1">
        <v>159917.23000000001</v>
      </c>
      <c r="D267">
        <v>9.3899999999999997E-2</v>
      </c>
      <c r="E267">
        <v>0</v>
      </c>
      <c r="F267">
        <v>1</v>
      </c>
      <c r="G267">
        <v>100</v>
      </c>
      <c r="H267">
        <v>100</v>
      </c>
      <c r="Q267" s="1"/>
      <c r="R267" s="1"/>
    </row>
    <row r="268" spans="1:18" x14ac:dyDescent="0.25">
      <c r="A268" s="106">
        <v>40612</v>
      </c>
      <c r="B268" s="1">
        <v>6662.5</v>
      </c>
      <c r="C268" s="1">
        <v>166579.73000000001</v>
      </c>
      <c r="D268">
        <v>4.1660000000000004</v>
      </c>
      <c r="E268">
        <v>1.3680000000000001</v>
      </c>
      <c r="F268">
        <v>4</v>
      </c>
      <c r="G268">
        <v>50</v>
      </c>
      <c r="H268">
        <v>3.1320000000000001</v>
      </c>
      <c r="P268" s="106"/>
      <c r="Q268" s="1"/>
      <c r="R268" s="1"/>
    </row>
    <row r="269" spans="1:18" x14ac:dyDescent="0.25">
      <c r="A269" s="106">
        <v>40554</v>
      </c>
      <c r="B269" s="1">
        <v>-5375</v>
      </c>
      <c r="C269" s="1">
        <v>161204.73000000001</v>
      </c>
      <c r="D269">
        <v>-3.2269999999999999</v>
      </c>
      <c r="E269">
        <v>3.2269999999999999</v>
      </c>
      <c r="F269">
        <v>5</v>
      </c>
      <c r="G269">
        <v>0</v>
      </c>
      <c r="H269">
        <v>0</v>
      </c>
      <c r="P269" s="106"/>
      <c r="Q269" s="1"/>
      <c r="R269" s="1"/>
    </row>
    <row r="270" spans="1:18" x14ac:dyDescent="0.25">
      <c r="A270" s="106">
        <v>40735</v>
      </c>
      <c r="B270" s="1">
        <v>-6916.08</v>
      </c>
      <c r="C270" s="1">
        <v>154288.65</v>
      </c>
      <c r="D270">
        <v>-4.29</v>
      </c>
      <c r="E270">
        <v>4.29</v>
      </c>
      <c r="F270">
        <v>7</v>
      </c>
      <c r="G270">
        <v>0</v>
      </c>
      <c r="H270">
        <v>0</v>
      </c>
      <c r="P270" s="106"/>
      <c r="Q270" s="1"/>
      <c r="R270" s="1"/>
    </row>
    <row r="271" spans="1:18" x14ac:dyDescent="0.25">
      <c r="A271" t="s">
        <v>145</v>
      </c>
      <c r="B271" s="1">
        <v>-3062.5</v>
      </c>
      <c r="C271" s="1">
        <v>151226.15</v>
      </c>
      <c r="D271">
        <v>-1.9850000000000001</v>
      </c>
      <c r="E271">
        <v>1.9850000000000001</v>
      </c>
      <c r="F271">
        <v>6</v>
      </c>
      <c r="G271">
        <v>16.670000000000002</v>
      </c>
      <c r="H271">
        <v>0.125</v>
      </c>
      <c r="Q271" s="1"/>
      <c r="R271" s="1"/>
    </row>
    <row r="272" spans="1:18" x14ac:dyDescent="0.25">
      <c r="A272" t="s">
        <v>146</v>
      </c>
      <c r="B272" s="1">
        <v>7387.5</v>
      </c>
      <c r="C272" s="1">
        <v>158613.65</v>
      </c>
      <c r="D272">
        <v>4.8849999999999998</v>
      </c>
      <c r="E272">
        <v>0</v>
      </c>
      <c r="F272">
        <v>1</v>
      </c>
      <c r="G272">
        <v>100</v>
      </c>
      <c r="H272">
        <v>100</v>
      </c>
      <c r="Q272" s="1"/>
      <c r="R272" s="1"/>
    </row>
    <row r="273" spans="1:18" x14ac:dyDescent="0.25">
      <c r="A273" s="106">
        <v>40889</v>
      </c>
      <c r="B273" s="1">
        <v>1762.5</v>
      </c>
      <c r="C273" s="1">
        <v>160376.15</v>
      </c>
      <c r="D273">
        <v>1.111</v>
      </c>
      <c r="E273">
        <v>0</v>
      </c>
      <c r="F273">
        <v>1</v>
      </c>
      <c r="G273">
        <v>100</v>
      </c>
      <c r="H273">
        <v>100</v>
      </c>
      <c r="P273" s="106"/>
      <c r="Q273" s="1"/>
      <c r="R273" s="1"/>
    </row>
    <row r="274" spans="1:18" x14ac:dyDescent="0.25">
      <c r="A274" t="s">
        <v>147</v>
      </c>
      <c r="B274" s="1">
        <v>-5043.5600000000004</v>
      </c>
      <c r="C274" s="1">
        <v>155332.6</v>
      </c>
      <c r="D274">
        <v>-3.145</v>
      </c>
      <c r="E274">
        <v>3.145</v>
      </c>
      <c r="F274">
        <v>7</v>
      </c>
      <c r="G274">
        <v>0</v>
      </c>
      <c r="H274">
        <v>0</v>
      </c>
      <c r="Q274" s="1"/>
      <c r="R274" s="1"/>
    </row>
    <row r="275" spans="1:18" x14ac:dyDescent="0.25">
      <c r="A275" t="s">
        <v>148</v>
      </c>
      <c r="B275" s="1">
        <v>162.5</v>
      </c>
      <c r="C275" s="1">
        <v>155495.1</v>
      </c>
      <c r="D275">
        <v>0.105</v>
      </c>
      <c r="E275">
        <v>0.499</v>
      </c>
      <c r="F275">
        <v>4</v>
      </c>
      <c r="G275">
        <v>50</v>
      </c>
      <c r="H275">
        <v>1.173</v>
      </c>
      <c r="Q275" s="1"/>
      <c r="R275" s="1"/>
    </row>
    <row r="276" spans="1:18" x14ac:dyDescent="0.25">
      <c r="A276" t="s">
        <v>149</v>
      </c>
      <c r="B276" s="1">
        <v>3700</v>
      </c>
      <c r="C276" s="1">
        <v>159195.1</v>
      </c>
      <c r="D276">
        <v>2.379</v>
      </c>
      <c r="E276">
        <v>0.49</v>
      </c>
      <c r="F276">
        <v>4</v>
      </c>
      <c r="G276">
        <v>25</v>
      </c>
      <c r="H276">
        <v>5.8520000000000003</v>
      </c>
      <c r="Q276" s="1"/>
      <c r="R276" s="1"/>
    </row>
    <row r="277" spans="1:18" x14ac:dyDescent="0.25">
      <c r="A277" t="s">
        <v>150</v>
      </c>
      <c r="B277" s="1">
        <v>4625</v>
      </c>
      <c r="C277" s="1">
        <v>163820.1</v>
      </c>
      <c r="D277">
        <v>2.9049999999999998</v>
      </c>
      <c r="E277">
        <v>0.746</v>
      </c>
      <c r="F277">
        <v>3</v>
      </c>
      <c r="G277">
        <v>33.33</v>
      </c>
      <c r="H277">
        <v>4.8949999999999996</v>
      </c>
      <c r="Q277" s="1"/>
      <c r="R277" s="1"/>
    </row>
    <row r="278" spans="1:18" x14ac:dyDescent="0.25">
      <c r="A278" t="s">
        <v>151</v>
      </c>
      <c r="B278" s="1">
        <v>750</v>
      </c>
      <c r="C278" s="1">
        <v>164570.1</v>
      </c>
      <c r="D278">
        <v>0.45800000000000002</v>
      </c>
      <c r="E278">
        <v>2.0369999999999999</v>
      </c>
      <c r="F278">
        <v>8</v>
      </c>
      <c r="G278">
        <v>12.5</v>
      </c>
      <c r="H278">
        <v>1.2250000000000001</v>
      </c>
      <c r="Q278" s="1"/>
      <c r="R278" s="1"/>
    </row>
    <row r="279" spans="1:18" x14ac:dyDescent="0.25">
      <c r="A279" t="s">
        <v>152</v>
      </c>
      <c r="B279" s="1">
        <v>-2437.5</v>
      </c>
      <c r="C279" s="1">
        <v>162132.6</v>
      </c>
      <c r="D279">
        <v>-1.4810000000000001</v>
      </c>
      <c r="E279">
        <v>1.4810000000000001</v>
      </c>
      <c r="F279">
        <v>5</v>
      </c>
      <c r="G279">
        <v>0</v>
      </c>
      <c r="H279">
        <v>0</v>
      </c>
      <c r="Q279" s="1"/>
      <c r="R279" s="1"/>
    </row>
    <row r="280" spans="1:18" x14ac:dyDescent="0.25">
      <c r="A280" t="s">
        <v>153</v>
      </c>
      <c r="B280" s="1">
        <v>-1200</v>
      </c>
      <c r="C280" s="1">
        <v>160932.6</v>
      </c>
      <c r="D280">
        <v>-0.74</v>
      </c>
      <c r="E280">
        <v>1.21</v>
      </c>
      <c r="F280">
        <v>8</v>
      </c>
      <c r="G280">
        <v>37.5</v>
      </c>
      <c r="H280">
        <v>0.53600000000000003</v>
      </c>
      <c r="Q280" s="1"/>
      <c r="R280" s="1"/>
    </row>
    <row r="281" spans="1:18" x14ac:dyDescent="0.25">
      <c r="A281" s="106">
        <v>41032</v>
      </c>
      <c r="B281" s="1">
        <v>9565.8799999999992</v>
      </c>
      <c r="C281" s="1">
        <v>170498.48</v>
      </c>
      <c r="D281">
        <v>5.944</v>
      </c>
      <c r="E281">
        <v>1.179</v>
      </c>
      <c r="F281">
        <v>5</v>
      </c>
      <c r="G281">
        <v>40</v>
      </c>
      <c r="H281">
        <v>6.0439999999999996</v>
      </c>
      <c r="P281" s="106"/>
      <c r="Q281" s="1"/>
      <c r="R281" s="1"/>
    </row>
    <row r="282" spans="1:18" x14ac:dyDescent="0.25">
      <c r="A282" t="s">
        <v>154</v>
      </c>
      <c r="B282" s="1">
        <v>-1650</v>
      </c>
      <c r="C282" s="1">
        <v>168848.48</v>
      </c>
      <c r="D282">
        <v>-0.96799999999999997</v>
      </c>
      <c r="E282">
        <v>0.96799999999999997</v>
      </c>
      <c r="F282">
        <v>5</v>
      </c>
      <c r="G282">
        <v>0</v>
      </c>
      <c r="H282">
        <v>0</v>
      </c>
      <c r="Q282" s="1"/>
      <c r="R282" s="1"/>
    </row>
    <row r="283" spans="1:18" x14ac:dyDescent="0.25">
      <c r="A283" t="s">
        <v>155</v>
      </c>
      <c r="B283" s="1">
        <v>0</v>
      </c>
      <c r="C283" s="1">
        <v>168848.48</v>
      </c>
      <c r="D283">
        <v>0</v>
      </c>
      <c r="E283">
        <v>0.95499999999999996</v>
      </c>
      <c r="F283">
        <v>10</v>
      </c>
      <c r="G283">
        <v>20</v>
      </c>
      <c r="H283">
        <v>1</v>
      </c>
      <c r="Q283" s="1"/>
      <c r="R283" s="1"/>
    </row>
    <row r="284" spans="1:18" x14ac:dyDescent="0.25">
      <c r="A284" s="106">
        <v>40943</v>
      </c>
      <c r="B284" s="1">
        <v>3187.5</v>
      </c>
      <c r="C284" s="1">
        <v>172035.98</v>
      </c>
      <c r="D284">
        <v>1.8879999999999999</v>
      </c>
      <c r="E284">
        <v>2.3839999999999999</v>
      </c>
      <c r="F284">
        <v>6</v>
      </c>
      <c r="G284">
        <v>16.670000000000002</v>
      </c>
      <c r="H284">
        <v>1.792</v>
      </c>
      <c r="P284" s="106"/>
      <c r="Q284" s="1"/>
      <c r="R284" s="1"/>
    </row>
    <row r="285" spans="1:18" x14ac:dyDescent="0.25">
      <c r="A285" t="s">
        <v>156</v>
      </c>
      <c r="B285" s="1">
        <v>-6362.5</v>
      </c>
      <c r="C285" s="1">
        <v>165673.48000000001</v>
      </c>
      <c r="D285">
        <v>-3.698</v>
      </c>
      <c r="E285">
        <v>3.698</v>
      </c>
      <c r="F285">
        <v>12</v>
      </c>
      <c r="G285">
        <v>0</v>
      </c>
      <c r="H285">
        <v>0</v>
      </c>
      <c r="Q285" s="1"/>
      <c r="R285" s="1"/>
    </row>
    <row r="286" spans="1:18" x14ac:dyDescent="0.25">
      <c r="A286" t="s">
        <v>157</v>
      </c>
      <c r="B286" s="1">
        <v>-1650</v>
      </c>
      <c r="C286" s="1">
        <v>164023.48000000001</v>
      </c>
      <c r="D286">
        <v>-0.996</v>
      </c>
      <c r="E286">
        <v>2.4159999999999999</v>
      </c>
      <c r="F286">
        <v>11</v>
      </c>
      <c r="G286">
        <v>18.18</v>
      </c>
      <c r="H286">
        <v>0.59099999999999997</v>
      </c>
      <c r="Q286" s="1"/>
      <c r="R286" s="1"/>
    </row>
    <row r="287" spans="1:18" x14ac:dyDescent="0.25">
      <c r="A287" s="106">
        <v>40944</v>
      </c>
      <c r="B287" s="1">
        <v>2175</v>
      </c>
      <c r="C287" s="1">
        <v>166198.48000000001</v>
      </c>
      <c r="D287">
        <v>1.3260000000000001</v>
      </c>
      <c r="E287">
        <v>0.94499999999999995</v>
      </c>
      <c r="F287">
        <v>3</v>
      </c>
      <c r="G287">
        <v>33.33</v>
      </c>
      <c r="H287">
        <v>2.403</v>
      </c>
      <c r="P287" s="106"/>
      <c r="Q287" s="1"/>
      <c r="R287" s="1"/>
    </row>
    <row r="288" spans="1:18" x14ac:dyDescent="0.25">
      <c r="A288" t="s">
        <v>158</v>
      </c>
      <c r="B288" s="1">
        <v>-3000</v>
      </c>
      <c r="C288" s="1">
        <v>163198.48000000001</v>
      </c>
      <c r="D288">
        <v>-1.8049999999999999</v>
      </c>
      <c r="E288">
        <v>1.8049999999999999</v>
      </c>
      <c r="F288">
        <v>7</v>
      </c>
      <c r="G288">
        <v>14.29</v>
      </c>
      <c r="H288">
        <v>0.161</v>
      </c>
      <c r="Q288" s="1"/>
      <c r="R288" s="1"/>
    </row>
    <row r="289" spans="1:18" x14ac:dyDescent="0.25">
      <c r="A289" t="s">
        <v>159</v>
      </c>
      <c r="B289" s="1">
        <v>1487.5</v>
      </c>
      <c r="C289" s="1">
        <v>164685.98000000001</v>
      </c>
      <c r="D289">
        <v>0.91100000000000003</v>
      </c>
      <c r="E289">
        <v>4.1900000000000004</v>
      </c>
      <c r="F289">
        <v>10</v>
      </c>
      <c r="G289">
        <v>10</v>
      </c>
      <c r="H289">
        <v>1.218</v>
      </c>
      <c r="Q289" s="1"/>
      <c r="R289" s="1"/>
    </row>
    <row r="290" spans="1:18" x14ac:dyDescent="0.25">
      <c r="A290" s="106">
        <v>41127</v>
      </c>
      <c r="B290" s="1">
        <v>-1550</v>
      </c>
      <c r="C290" s="1">
        <v>163135.98000000001</v>
      </c>
      <c r="D290">
        <v>-0.94099999999999995</v>
      </c>
      <c r="E290">
        <v>0.94099999999999995</v>
      </c>
      <c r="F290">
        <v>3</v>
      </c>
      <c r="G290">
        <v>0</v>
      </c>
      <c r="H290">
        <v>0</v>
      </c>
      <c r="P290" s="106"/>
      <c r="Q290" s="1"/>
      <c r="R290" s="1"/>
    </row>
    <row r="291" spans="1:18" x14ac:dyDescent="0.25">
      <c r="A291" s="106">
        <v>41219</v>
      </c>
      <c r="B291" s="1">
        <v>-12275</v>
      </c>
      <c r="C291" s="1">
        <v>150860.98000000001</v>
      </c>
      <c r="D291">
        <v>-7.524</v>
      </c>
      <c r="E291">
        <v>8.2829999999999995</v>
      </c>
      <c r="F291">
        <v>21</v>
      </c>
      <c r="G291">
        <v>9.5239999999999991</v>
      </c>
      <c r="H291">
        <v>9.2399999999999996E-2</v>
      </c>
      <c r="P291" s="106"/>
      <c r="Q291" s="1"/>
      <c r="R291" s="1"/>
    </row>
    <row r="292" spans="1:18" x14ac:dyDescent="0.25">
      <c r="A292" t="s">
        <v>160</v>
      </c>
      <c r="B292" s="1">
        <v>-287.5</v>
      </c>
      <c r="C292" s="1">
        <v>150573.48000000001</v>
      </c>
      <c r="D292">
        <v>-0.191</v>
      </c>
      <c r="E292">
        <v>0.191</v>
      </c>
      <c r="F292">
        <v>2</v>
      </c>
      <c r="G292">
        <v>0</v>
      </c>
      <c r="H292">
        <v>0</v>
      </c>
      <c r="Q292" s="1"/>
      <c r="R292" s="1"/>
    </row>
    <row r="293" spans="1:18" x14ac:dyDescent="0.25">
      <c r="A293" t="s">
        <v>161</v>
      </c>
      <c r="B293" s="1">
        <v>37.5</v>
      </c>
      <c r="C293" s="1">
        <v>150610.98000000001</v>
      </c>
      <c r="D293">
        <v>2.4899999999999999E-2</v>
      </c>
      <c r="E293">
        <v>2.4049999999999998</v>
      </c>
      <c r="F293">
        <v>3</v>
      </c>
      <c r="G293">
        <v>66.67</v>
      </c>
      <c r="H293">
        <v>1.01</v>
      </c>
      <c r="Q293" s="1"/>
      <c r="R293" s="1"/>
    </row>
    <row r="294" spans="1:18" x14ac:dyDescent="0.25">
      <c r="A294" t="s">
        <v>162</v>
      </c>
      <c r="B294" s="1">
        <v>3700</v>
      </c>
      <c r="C294" s="1">
        <v>154310.98000000001</v>
      </c>
      <c r="D294">
        <v>2.4569999999999999</v>
      </c>
      <c r="E294">
        <v>0.66400000000000003</v>
      </c>
      <c r="F294">
        <v>2</v>
      </c>
      <c r="G294">
        <v>50</v>
      </c>
      <c r="H294">
        <v>4.7</v>
      </c>
      <c r="Q294" s="1"/>
      <c r="R294" s="1"/>
    </row>
    <row r="295" spans="1:18" x14ac:dyDescent="0.25">
      <c r="A295" t="s">
        <v>163</v>
      </c>
      <c r="B295" s="1">
        <v>-1425</v>
      </c>
      <c r="C295" s="1">
        <v>152885.98000000001</v>
      </c>
      <c r="D295">
        <v>-0.92300000000000004</v>
      </c>
      <c r="E295">
        <v>0.92300000000000004</v>
      </c>
      <c r="F295">
        <v>3</v>
      </c>
      <c r="G295">
        <v>0</v>
      </c>
      <c r="H295">
        <v>0</v>
      </c>
      <c r="Q295" s="1"/>
      <c r="R295" s="1"/>
    </row>
    <row r="296" spans="1:18" x14ac:dyDescent="0.25">
      <c r="A296" t="s">
        <v>164</v>
      </c>
      <c r="B296" s="1">
        <v>-4425</v>
      </c>
      <c r="C296" s="1">
        <v>148460.98000000001</v>
      </c>
      <c r="D296">
        <v>-2.8940000000000001</v>
      </c>
      <c r="E296">
        <v>2.9020000000000001</v>
      </c>
      <c r="F296">
        <v>12</v>
      </c>
      <c r="G296">
        <v>8.3330000000000002</v>
      </c>
      <c r="H296">
        <v>8.7599999999999997E-2</v>
      </c>
      <c r="Q296" s="1"/>
      <c r="R296" s="1"/>
    </row>
    <row r="297" spans="1:18" x14ac:dyDescent="0.25">
      <c r="A297" s="106">
        <v>40977</v>
      </c>
      <c r="B297" s="1">
        <v>751.27</v>
      </c>
      <c r="C297" s="1">
        <v>149212.24</v>
      </c>
      <c r="D297">
        <v>0.50600000000000001</v>
      </c>
      <c r="E297">
        <v>2.8959999999999999</v>
      </c>
      <c r="F297">
        <v>11</v>
      </c>
      <c r="G297">
        <v>9.0909999999999993</v>
      </c>
      <c r="H297">
        <v>1.175</v>
      </c>
      <c r="P297" s="106"/>
      <c r="Q297" s="1"/>
      <c r="R297" s="1"/>
    </row>
    <row r="298" spans="1:18" x14ac:dyDescent="0.25">
      <c r="A298" t="s">
        <v>165</v>
      </c>
      <c r="B298" s="1">
        <v>-487.5</v>
      </c>
      <c r="C298" s="1">
        <v>148724.74</v>
      </c>
      <c r="D298">
        <v>-0.32700000000000001</v>
      </c>
      <c r="E298">
        <v>0.51900000000000002</v>
      </c>
      <c r="F298">
        <v>5</v>
      </c>
      <c r="G298">
        <v>20</v>
      </c>
      <c r="H298">
        <v>0.371</v>
      </c>
      <c r="Q298" s="1"/>
      <c r="R298" s="1"/>
    </row>
    <row r="299" spans="1:18" x14ac:dyDescent="0.25">
      <c r="A299" s="106">
        <v>40949</v>
      </c>
      <c r="B299" s="1">
        <v>-6553.22</v>
      </c>
      <c r="C299" s="1">
        <v>142171.51999999999</v>
      </c>
      <c r="D299">
        <v>-4.4059999999999997</v>
      </c>
      <c r="E299">
        <v>4.4400000000000004</v>
      </c>
      <c r="F299">
        <v>15</v>
      </c>
      <c r="G299">
        <v>6.6669999999999998</v>
      </c>
      <c r="H299">
        <v>7.5700000000000003E-3</v>
      </c>
      <c r="P299" s="106"/>
      <c r="Q299" s="1"/>
      <c r="R299" s="1"/>
    </row>
    <row r="300" spans="1:18" x14ac:dyDescent="0.25">
      <c r="A300" s="106">
        <v>41131</v>
      </c>
      <c r="B300" s="1">
        <v>-500</v>
      </c>
      <c r="C300" s="1">
        <v>141671.51999999999</v>
      </c>
      <c r="D300">
        <v>-0.35199999999999998</v>
      </c>
      <c r="E300">
        <v>0.35199999999999998</v>
      </c>
      <c r="F300">
        <v>2</v>
      </c>
      <c r="G300">
        <v>0</v>
      </c>
      <c r="H300">
        <v>0</v>
      </c>
      <c r="P300" s="106"/>
      <c r="Q300" s="1"/>
      <c r="R300" s="1"/>
    </row>
    <row r="301" spans="1:18" x14ac:dyDescent="0.25">
      <c r="A301" t="s">
        <v>166</v>
      </c>
      <c r="B301" s="1">
        <v>1187.5</v>
      </c>
      <c r="C301" s="1">
        <v>142859.01999999999</v>
      </c>
      <c r="D301">
        <v>0.83799999999999997</v>
      </c>
      <c r="E301">
        <v>0.76800000000000002</v>
      </c>
      <c r="F301">
        <v>5</v>
      </c>
      <c r="G301">
        <v>20</v>
      </c>
      <c r="H301">
        <v>2.0920000000000001</v>
      </c>
      <c r="Q301" s="1"/>
      <c r="R301" s="1"/>
    </row>
    <row r="302" spans="1:18" x14ac:dyDescent="0.25">
      <c r="A302" t="s">
        <v>167</v>
      </c>
      <c r="B302" s="1">
        <v>2250</v>
      </c>
      <c r="C302" s="1">
        <v>145109.01999999999</v>
      </c>
      <c r="D302">
        <v>1.575</v>
      </c>
      <c r="E302">
        <v>0</v>
      </c>
      <c r="F302">
        <v>1</v>
      </c>
      <c r="G302">
        <v>100</v>
      </c>
      <c r="H302">
        <v>100</v>
      </c>
      <c r="Q302" s="1"/>
      <c r="R302" s="1"/>
    </row>
    <row r="303" spans="1:18" x14ac:dyDescent="0.25">
      <c r="A303" t="s">
        <v>168</v>
      </c>
      <c r="B303" s="1">
        <v>-762.5</v>
      </c>
      <c r="C303" s="1">
        <v>144346.51999999999</v>
      </c>
      <c r="D303">
        <v>-0.52500000000000002</v>
      </c>
      <c r="E303">
        <v>0.999</v>
      </c>
      <c r="F303">
        <v>4</v>
      </c>
      <c r="G303">
        <v>25</v>
      </c>
      <c r="H303">
        <v>0.47399999999999998</v>
      </c>
      <c r="Q303" s="1"/>
      <c r="R303" s="1"/>
    </row>
    <row r="304" spans="1:18" x14ac:dyDescent="0.25">
      <c r="A304" s="106">
        <v>41040</v>
      </c>
      <c r="B304" s="1">
        <v>1775</v>
      </c>
      <c r="C304" s="1">
        <v>146121.51999999999</v>
      </c>
      <c r="D304">
        <v>1.23</v>
      </c>
      <c r="E304">
        <v>0.52</v>
      </c>
      <c r="F304">
        <v>6</v>
      </c>
      <c r="G304">
        <v>33.33</v>
      </c>
      <c r="H304">
        <v>3.367</v>
      </c>
      <c r="P304" s="106"/>
      <c r="Q304" s="1"/>
      <c r="R304" s="1"/>
    </row>
    <row r="305" spans="1:18" x14ac:dyDescent="0.25">
      <c r="A305" t="s">
        <v>169</v>
      </c>
      <c r="B305" s="1">
        <v>3412.5</v>
      </c>
      <c r="C305" s="1">
        <v>149534.01999999999</v>
      </c>
      <c r="D305">
        <v>2.335</v>
      </c>
      <c r="E305">
        <v>0</v>
      </c>
      <c r="F305">
        <v>1</v>
      </c>
      <c r="G305">
        <v>100</v>
      </c>
      <c r="H305">
        <v>100</v>
      </c>
      <c r="Q305" s="1"/>
      <c r="R305" s="1"/>
    </row>
    <row r="306" spans="1:18" x14ac:dyDescent="0.25">
      <c r="B306"/>
    </row>
    <row r="307" spans="1:18" x14ac:dyDescent="0.25">
      <c r="A307" t="s">
        <v>94</v>
      </c>
      <c r="B307" s="1">
        <v>278.14</v>
      </c>
      <c r="C307" s="1">
        <v>138004.82999999999</v>
      </c>
      <c r="D307">
        <v>0.251</v>
      </c>
      <c r="E307">
        <v>1.3680000000000001</v>
      </c>
      <c r="F307">
        <v>4.8</v>
      </c>
      <c r="G307">
        <v>28.98</v>
      </c>
      <c r="H307">
        <v>12.76</v>
      </c>
      <c r="Q307" s="1"/>
      <c r="R307" s="1"/>
    </row>
    <row r="308" spans="1:18" x14ac:dyDescent="0.25">
      <c r="A308" t="s">
        <v>95</v>
      </c>
      <c r="B308" s="1">
        <v>4304.34</v>
      </c>
      <c r="C308" s="1">
        <v>17823.46</v>
      </c>
      <c r="D308">
        <v>3.1309999999999998</v>
      </c>
      <c r="E308">
        <v>1.4470000000000001</v>
      </c>
      <c r="F308">
        <v>3.6349999999999998</v>
      </c>
      <c r="G308">
        <v>29.88</v>
      </c>
      <c r="H308">
        <v>31.37</v>
      </c>
      <c r="Q308" s="1"/>
      <c r="R308" s="1"/>
    </row>
    <row r="309" spans="1:18" x14ac:dyDescent="0.25">
      <c r="A309" t="s">
        <v>96</v>
      </c>
      <c r="B309"/>
    </row>
    <row r="310" spans="1:18" x14ac:dyDescent="0.25">
      <c r="A310" t="s">
        <v>170</v>
      </c>
      <c r="B310"/>
    </row>
    <row r="311" spans="1:18" x14ac:dyDescent="0.25">
      <c r="B311"/>
    </row>
    <row r="312" spans="1:18" x14ac:dyDescent="0.25">
      <c r="A312" t="s">
        <v>171</v>
      </c>
      <c r="B312" t="s">
        <v>86</v>
      </c>
      <c r="C312" t="s">
        <v>87</v>
      </c>
      <c r="D312" t="s">
        <v>88</v>
      </c>
      <c r="E312" t="s">
        <v>89</v>
      </c>
      <c r="F312" t="s">
        <v>90</v>
      </c>
      <c r="G312" t="s">
        <v>91</v>
      </c>
      <c r="H312" t="s">
        <v>92</v>
      </c>
    </row>
    <row r="313" spans="1:18" x14ac:dyDescent="0.25">
      <c r="A313" s="106">
        <v>40552</v>
      </c>
      <c r="B313" s="1">
        <v>-2600</v>
      </c>
      <c r="C313" s="1">
        <v>153854.73000000001</v>
      </c>
      <c r="D313">
        <v>-1.6619999999999999</v>
      </c>
      <c r="E313">
        <v>1.732</v>
      </c>
      <c r="F313">
        <v>3</v>
      </c>
      <c r="G313">
        <v>33.33</v>
      </c>
      <c r="H313">
        <v>4.1500000000000002E-2</v>
      </c>
      <c r="P313" s="106"/>
      <c r="Q313" s="1"/>
      <c r="R313" s="1"/>
    </row>
    <row r="314" spans="1:18" x14ac:dyDescent="0.25">
      <c r="A314" s="106">
        <v>40583</v>
      </c>
      <c r="B314" s="1">
        <v>7875</v>
      </c>
      <c r="C314" s="1">
        <v>161729.73000000001</v>
      </c>
      <c r="D314">
        <v>5.1180000000000003</v>
      </c>
      <c r="E314">
        <v>0</v>
      </c>
      <c r="F314">
        <v>1</v>
      </c>
      <c r="G314">
        <v>100</v>
      </c>
      <c r="H314">
        <v>100</v>
      </c>
      <c r="P314" s="106"/>
      <c r="Q314" s="1"/>
      <c r="R314" s="1"/>
    </row>
    <row r="315" spans="1:18" x14ac:dyDescent="0.25">
      <c r="A315" t="s">
        <v>142</v>
      </c>
      <c r="B315" s="1">
        <v>-2300</v>
      </c>
      <c r="C315" s="1">
        <v>159429.73000000001</v>
      </c>
      <c r="D315">
        <v>-1.4219999999999999</v>
      </c>
      <c r="E315">
        <v>1.4219999999999999</v>
      </c>
      <c r="F315">
        <v>1</v>
      </c>
      <c r="G315">
        <v>0</v>
      </c>
      <c r="H315">
        <v>0</v>
      </c>
      <c r="Q315" s="1"/>
      <c r="R315" s="1"/>
    </row>
    <row r="316" spans="1:18" x14ac:dyDescent="0.25">
      <c r="A316" t="s">
        <v>143</v>
      </c>
      <c r="B316" s="1">
        <v>337.5</v>
      </c>
      <c r="C316" s="1">
        <v>159767.23000000001</v>
      </c>
      <c r="D316">
        <v>0.21199999999999999</v>
      </c>
      <c r="E316">
        <v>0</v>
      </c>
      <c r="F316">
        <v>1</v>
      </c>
      <c r="G316">
        <v>100</v>
      </c>
      <c r="H316">
        <v>100</v>
      </c>
      <c r="Q316" s="1"/>
      <c r="R316" s="1"/>
    </row>
    <row r="317" spans="1:18" x14ac:dyDescent="0.25">
      <c r="A317" t="s">
        <v>144</v>
      </c>
      <c r="B317" s="1">
        <v>150</v>
      </c>
      <c r="C317" s="1">
        <v>159917.23000000001</v>
      </c>
      <c r="D317">
        <v>9.3899999999999997E-2</v>
      </c>
      <c r="E317">
        <v>0</v>
      </c>
      <c r="F317">
        <v>1</v>
      </c>
      <c r="G317">
        <v>100</v>
      </c>
      <c r="H317">
        <v>100</v>
      </c>
      <c r="Q317" s="1"/>
      <c r="R317" s="1"/>
    </row>
    <row r="318" spans="1:18" x14ac:dyDescent="0.25">
      <c r="A318" s="106">
        <v>40612</v>
      </c>
      <c r="B318" s="1">
        <v>-687.5</v>
      </c>
      <c r="C318" s="1">
        <v>159229.73000000001</v>
      </c>
      <c r="D318">
        <v>-0.43</v>
      </c>
      <c r="E318">
        <v>1.016</v>
      </c>
      <c r="F318">
        <v>2</v>
      </c>
      <c r="G318">
        <v>50</v>
      </c>
      <c r="H318">
        <v>0.57699999999999996</v>
      </c>
      <c r="P318" s="106"/>
      <c r="Q318" s="1"/>
      <c r="R318" s="1"/>
    </row>
    <row r="319" spans="1:18" x14ac:dyDescent="0.25">
      <c r="A319" s="106">
        <v>40704</v>
      </c>
      <c r="B319" s="1">
        <v>7350</v>
      </c>
      <c r="C319" s="1">
        <v>166579.73000000001</v>
      </c>
      <c r="D319">
        <v>4.6159999999999997</v>
      </c>
      <c r="E319">
        <v>0.94199999999999995</v>
      </c>
      <c r="F319">
        <v>2</v>
      </c>
      <c r="G319">
        <v>50</v>
      </c>
      <c r="H319">
        <v>5.9</v>
      </c>
      <c r="P319" s="106"/>
      <c r="Q319" s="1"/>
      <c r="R319" s="1"/>
    </row>
    <row r="320" spans="1:18" x14ac:dyDescent="0.25">
      <c r="A320" s="106">
        <v>40554</v>
      </c>
      <c r="B320" s="1">
        <v>-1750</v>
      </c>
      <c r="C320" s="1">
        <v>164829.73000000001</v>
      </c>
      <c r="D320">
        <v>-1.0509999999999999</v>
      </c>
      <c r="E320">
        <v>1.0509999999999999</v>
      </c>
      <c r="F320">
        <v>1</v>
      </c>
      <c r="G320">
        <v>0</v>
      </c>
      <c r="H320">
        <v>0</v>
      </c>
      <c r="P320" s="106"/>
      <c r="Q320" s="1"/>
      <c r="R320" s="1"/>
    </row>
    <row r="321" spans="1:18" x14ac:dyDescent="0.25">
      <c r="A321" s="106">
        <v>40585</v>
      </c>
      <c r="B321" s="1">
        <v>-1600</v>
      </c>
      <c r="C321" s="1">
        <v>163229.73000000001</v>
      </c>
      <c r="D321">
        <v>-0.97099999999999997</v>
      </c>
      <c r="E321">
        <v>0.97099999999999997</v>
      </c>
      <c r="F321">
        <v>1</v>
      </c>
      <c r="G321">
        <v>0</v>
      </c>
      <c r="H321">
        <v>0</v>
      </c>
      <c r="P321" s="106"/>
      <c r="Q321" s="1"/>
      <c r="R321" s="1"/>
    </row>
    <row r="322" spans="1:18" x14ac:dyDescent="0.25">
      <c r="A322" s="106">
        <v>40613</v>
      </c>
      <c r="B322" s="1">
        <v>-1500</v>
      </c>
      <c r="C322" s="1">
        <v>161729.73000000001</v>
      </c>
      <c r="D322">
        <v>-0.91900000000000004</v>
      </c>
      <c r="E322">
        <v>0.91900000000000004</v>
      </c>
      <c r="F322">
        <v>1</v>
      </c>
      <c r="G322">
        <v>0</v>
      </c>
      <c r="H322">
        <v>0</v>
      </c>
      <c r="P322" s="106"/>
      <c r="Q322" s="1"/>
      <c r="R322" s="1"/>
    </row>
    <row r="323" spans="1:18" x14ac:dyDescent="0.25">
      <c r="A323" s="106">
        <v>40644</v>
      </c>
      <c r="B323" s="1">
        <v>-525</v>
      </c>
      <c r="C323" s="1">
        <v>161204.73000000001</v>
      </c>
      <c r="D323">
        <v>-0.32500000000000001</v>
      </c>
      <c r="E323">
        <v>0.32500000000000001</v>
      </c>
      <c r="F323">
        <v>2</v>
      </c>
      <c r="G323">
        <v>0</v>
      </c>
      <c r="H323">
        <v>0</v>
      </c>
      <c r="P323" s="106"/>
      <c r="Q323" s="1"/>
      <c r="R323" s="1"/>
    </row>
    <row r="324" spans="1:18" x14ac:dyDescent="0.25">
      <c r="A324" s="106">
        <v>40735</v>
      </c>
      <c r="B324" s="1">
        <v>-4912.5</v>
      </c>
      <c r="C324" s="1">
        <v>156292.23000000001</v>
      </c>
      <c r="D324">
        <v>-3.0470000000000002</v>
      </c>
      <c r="E324">
        <v>3.0470000000000002</v>
      </c>
      <c r="F324">
        <v>4</v>
      </c>
      <c r="G324">
        <v>0</v>
      </c>
      <c r="H324">
        <v>0</v>
      </c>
      <c r="P324" s="106"/>
      <c r="Q324" s="1"/>
      <c r="R324" s="1"/>
    </row>
    <row r="325" spans="1:18" x14ac:dyDescent="0.25">
      <c r="A325" s="106">
        <v>40766</v>
      </c>
      <c r="B325" s="1">
        <v>-1866.08</v>
      </c>
      <c r="C325" s="1">
        <v>154426.15</v>
      </c>
      <c r="D325">
        <v>-1.194</v>
      </c>
      <c r="E325">
        <v>1.194</v>
      </c>
      <c r="F325">
        <v>2</v>
      </c>
      <c r="G325">
        <v>0</v>
      </c>
      <c r="H325">
        <v>0</v>
      </c>
      <c r="P325" s="106"/>
      <c r="Q325" s="1"/>
      <c r="R325" s="1"/>
    </row>
    <row r="326" spans="1:18" x14ac:dyDescent="0.25">
      <c r="A326" s="106">
        <v>40797</v>
      </c>
      <c r="B326" s="1">
        <v>-137.5</v>
      </c>
      <c r="C326" s="1">
        <v>154288.65</v>
      </c>
      <c r="D326">
        <v>-8.8999999999999996E-2</v>
      </c>
      <c r="E326">
        <v>8.8999999999999996E-2</v>
      </c>
      <c r="F326">
        <v>1</v>
      </c>
      <c r="G326">
        <v>0</v>
      </c>
      <c r="H326">
        <v>0</v>
      </c>
      <c r="P326" s="106"/>
      <c r="Q326" s="1"/>
      <c r="R326" s="1"/>
    </row>
    <row r="327" spans="1:18" x14ac:dyDescent="0.25">
      <c r="A327" t="s">
        <v>145</v>
      </c>
      <c r="B327" s="1">
        <v>-2487.5</v>
      </c>
      <c r="C327" s="1">
        <v>151801.15</v>
      </c>
      <c r="D327">
        <v>-1.6120000000000001</v>
      </c>
      <c r="E327">
        <v>1.8959999999999999</v>
      </c>
      <c r="F327">
        <v>5</v>
      </c>
      <c r="G327">
        <v>20</v>
      </c>
      <c r="H327">
        <v>0.15</v>
      </c>
      <c r="Q327" s="1"/>
      <c r="R327" s="1"/>
    </row>
    <row r="328" spans="1:18" x14ac:dyDescent="0.25">
      <c r="A328" t="s">
        <v>172</v>
      </c>
      <c r="B328" s="1">
        <v>-575</v>
      </c>
      <c r="C328" s="1">
        <v>151226.15</v>
      </c>
      <c r="D328">
        <v>-0.379</v>
      </c>
      <c r="E328">
        <v>0.379</v>
      </c>
      <c r="F328">
        <v>1</v>
      </c>
      <c r="G328">
        <v>0</v>
      </c>
      <c r="H328">
        <v>0</v>
      </c>
      <c r="Q328" s="1"/>
      <c r="R328" s="1"/>
    </row>
    <row r="329" spans="1:18" x14ac:dyDescent="0.25">
      <c r="A329" t="s">
        <v>146</v>
      </c>
      <c r="B329" s="1">
        <v>7387.5</v>
      </c>
      <c r="C329" s="1">
        <v>158613.65</v>
      </c>
      <c r="D329">
        <v>4.8849999999999998</v>
      </c>
      <c r="E329">
        <v>0</v>
      </c>
      <c r="F329">
        <v>1</v>
      </c>
      <c r="G329">
        <v>100</v>
      </c>
      <c r="H329">
        <v>100</v>
      </c>
      <c r="Q329" s="1"/>
      <c r="R329" s="1"/>
    </row>
    <row r="330" spans="1:18" x14ac:dyDescent="0.25">
      <c r="A330" s="106">
        <v>40889</v>
      </c>
      <c r="B330" s="1">
        <v>1762.5</v>
      </c>
      <c r="C330" s="1">
        <v>160376.15</v>
      </c>
      <c r="D330">
        <v>1.111</v>
      </c>
      <c r="E330">
        <v>0</v>
      </c>
      <c r="F330">
        <v>1</v>
      </c>
      <c r="G330">
        <v>100</v>
      </c>
      <c r="H330">
        <v>100</v>
      </c>
      <c r="P330" s="106"/>
      <c r="Q330" s="1"/>
      <c r="R330" s="1"/>
    </row>
    <row r="331" spans="1:18" x14ac:dyDescent="0.25">
      <c r="A331" t="s">
        <v>147</v>
      </c>
      <c r="B331" s="1">
        <v>-3156.06</v>
      </c>
      <c r="C331" s="1">
        <v>157220.1</v>
      </c>
      <c r="D331">
        <v>-1.968</v>
      </c>
      <c r="E331">
        <v>1.968</v>
      </c>
      <c r="F331">
        <v>3</v>
      </c>
      <c r="G331">
        <v>0</v>
      </c>
      <c r="H331">
        <v>0</v>
      </c>
      <c r="Q331" s="1"/>
      <c r="R331" s="1"/>
    </row>
    <row r="332" spans="1:18" x14ac:dyDescent="0.25">
      <c r="A332" t="s">
        <v>173</v>
      </c>
      <c r="B332" s="1">
        <v>-1187.5</v>
      </c>
      <c r="C332" s="1">
        <v>156032.6</v>
      </c>
      <c r="D332">
        <v>-0.755</v>
      </c>
      <c r="E332">
        <v>0.755</v>
      </c>
      <c r="F332">
        <v>2</v>
      </c>
      <c r="G332">
        <v>0</v>
      </c>
      <c r="H332">
        <v>0</v>
      </c>
      <c r="Q332" s="1"/>
      <c r="R332" s="1"/>
    </row>
    <row r="333" spans="1:18" x14ac:dyDescent="0.25">
      <c r="A333" t="s">
        <v>174</v>
      </c>
      <c r="B333" s="1">
        <v>-700</v>
      </c>
      <c r="C333" s="1">
        <v>155332.6</v>
      </c>
      <c r="D333">
        <v>-0.44900000000000001</v>
      </c>
      <c r="E333">
        <v>0.44900000000000001</v>
      </c>
      <c r="F333">
        <v>2</v>
      </c>
      <c r="G333">
        <v>0</v>
      </c>
      <c r="H333">
        <v>0</v>
      </c>
      <c r="Q333" s="1"/>
      <c r="R333" s="1"/>
    </row>
    <row r="334" spans="1:18" x14ac:dyDescent="0.25">
      <c r="A334" t="s">
        <v>148</v>
      </c>
      <c r="B334" s="1">
        <v>-362.5</v>
      </c>
      <c r="C334" s="1">
        <v>154970.1</v>
      </c>
      <c r="D334">
        <v>-0.23300000000000001</v>
      </c>
      <c r="E334">
        <v>0.33800000000000002</v>
      </c>
      <c r="F334">
        <v>2</v>
      </c>
      <c r="G334">
        <v>50</v>
      </c>
      <c r="H334">
        <v>0.31</v>
      </c>
      <c r="Q334" s="1"/>
      <c r="R334" s="1"/>
    </row>
    <row r="335" spans="1:18" x14ac:dyDescent="0.25">
      <c r="A335" t="s">
        <v>175</v>
      </c>
      <c r="B335" s="1">
        <v>-412.5</v>
      </c>
      <c r="C335" s="1">
        <v>154557.6</v>
      </c>
      <c r="D335">
        <v>-0.26600000000000001</v>
      </c>
      <c r="E335">
        <v>0.26600000000000001</v>
      </c>
      <c r="F335">
        <v>1</v>
      </c>
      <c r="G335">
        <v>0</v>
      </c>
      <c r="H335">
        <v>0</v>
      </c>
      <c r="Q335" s="1"/>
      <c r="R335" s="1"/>
    </row>
    <row r="336" spans="1:18" x14ac:dyDescent="0.25">
      <c r="A336" t="s">
        <v>176</v>
      </c>
      <c r="B336" s="1">
        <v>937.5</v>
      </c>
      <c r="C336" s="1">
        <v>155495.1</v>
      </c>
      <c r="D336">
        <v>0.60699999999999998</v>
      </c>
      <c r="E336">
        <v>0</v>
      </c>
      <c r="F336">
        <v>1</v>
      </c>
      <c r="G336">
        <v>100</v>
      </c>
      <c r="H336">
        <v>100</v>
      </c>
      <c r="Q336" s="1"/>
      <c r="R336" s="1"/>
    </row>
    <row r="337" spans="1:18" x14ac:dyDescent="0.25">
      <c r="A337" t="s">
        <v>149</v>
      </c>
      <c r="B337" s="1">
        <v>3700</v>
      </c>
      <c r="C337" s="1">
        <v>159195.1</v>
      </c>
      <c r="D337">
        <v>2.379</v>
      </c>
      <c r="E337">
        <v>0.49</v>
      </c>
      <c r="F337">
        <v>4</v>
      </c>
      <c r="G337">
        <v>25</v>
      </c>
      <c r="H337">
        <v>5.8520000000000003</v>
      </c>
      <c r="Q337" s="1"/>
      <c r="R337" s="1"/>
    </row>
    <row r="338" spans="1:18" x14ac:dyDescent="0.25">
      <c r="A338" t="s">
        <v>150</v>
      </c>
      <c r="B338" s="1">
        <v>-1187.5</v>
      </c>
      <c r="C338" s="1">
        <v>158007.6</v>
      </c>
      <c r="D338">
        <v>-0.746</v>
      </c>
      <c r="E338">
        <v>0.746</v>
      </c>
      <c r="F338">
        <v>2</v>
      </c>
      <c r="G338">
        <v>0</v>
      </c>
      <c r="H338">
        <v>0</v>
      </c>
      <c r="Q338" s="1"/>
      <c r="R338" s="1"/>
    </row>
    <row r="339" spans="1:18" x14ac:dyDescent="0.25">
      <c r="A339" s="106">
        <v>40910</v>
      </c>
      <c r="B339" s="1">
        <v>5812.5</v>
      </c>
      <c r="C339" s="1">
        <v>163820.1</v>
      </c>
      <c r="D339">
        <v>3.6789999999999998</v>
      </c>
      <c r="E339">
        <v>0</v>
      </c>
      <c r="F339">
        <v>1</v>
      </c>
      <c r="G339">
        <v>100</v>
      </c>
      <c r="H339">
        <v>100</v>
      </c>
      <c r="P339" s="106"/>
      <c r="Q339" s="1"/>
      <c r="R339" s="1"/>
    </row>
    <row r="340" spans="1:18" x14ac:dyDescent="0.25">
      <c r="A340" t="s">
        <v>151</v>
      </c>
      <c r="B340" s="1">
        <v>-1000</v>
      </c>
      <c r="C340" s="1">
        <v>162820.1</v>
      </c>
      <c r="D340">
        <v>-0.61</v>
      </c>
      <c r="E340">
        <v>0.61</v>
      </c>
      <c r="F340">
        <v>2</v>
      </c>
      <c r="G340">
        <v>0</v>
      </c>
      <c r="H340">
        <v>0</v>
      </c>
      <c r="Q340" s="1"/>
      <c r="R340" s="1"/>
    </row>
    <row r="341" spans="1:18" x14ac:dyDescent="0.25">
      <c r="A341" t="s">
        <v>177</v>
      </c>
      <c r="B341" s="1">
        <v>-500</v>
      </c>
      <c r="C341" s="1">
        <v>162320.1</v>
      </c>
      <c r="D341">
        <v>-0.307</v>
      </c>
      <c r="E341">
        <v>0.307</v>
      </c>
      <c r="F341">
        <v>1</v>
      </c>
      <c r="G341">
        <v>0</v>
      </c>
      <c r="H341">
        <v>0</v>
      </c>
      <c r="Q341" s="1"/>
      <c r="R341" s="1"/>
    </row>
    <row r="342" spans="1:18" x14ac:dyDescent="0.25">
      <c r="A342" t="s">
        <v>178</v>
      </c>
      <c r="B342" s="1">
        <v>-1000</v>
      </c>
      <c r="C342" s="1">
        <v>161320.1</v>
      </c>
      <c r="D342">
        <v>-0.61599999999999999</v>
      </c>
      <c r="E342">
        <v>0.61599999999999999</v>
      </c>
      <c r="F342">
        <v>2</v>
      </c>
      <c r="G342">
        <v>0</v>
      </c>
      <c r="H342">
        <v>0</v>
      </c>
      <c r="Q342" s="1"/>
      <c r="R342" s="1"/>
    </row>
    <row r="343" spans="1:18" x14ac:dyDescent="0.25">
      <c r="A343" t="s">
        <v>179</v>
      </c>
      <c r="B343" s="1">
        <v>3250</v>
      </c>
      <c r="C343" s="1">
        <v>164570.1</v>
      </c>
      <c r="D343">
        <v>2.0150000000000001</v>
      </c>
      <c r="E343">
        <v>0.51900000000000002</v>
      </c>
      <c r="F343">
        <v>3</v>
      </c>
      <c r="G343">
        <v>33.33</v>
      </c>
      <c r="H343">
        <v>4.8810000000000002</v>
      </c>
      <c r="Q343" s="1"/>
      <c r="R343" s="1"/>
    </row>
    <row r="344" spans="1:18" x14ac:dyDescent="0.25">
      <c r="A344" t="s">
        <v>152</v>
      </c>
      <c r="B344" s="1">
        <v>-587.5</v>
      </c>
      <c r="C344" s="1">
        <v>163982.6</v>
      </c>
      <c r="D344">
        <v>-0.35699999999999998</v>
      </c>
      <c r="E344">
        <v>0.35699999999999998</v>
      </c>
      <c r="F344">
        <v>3</v>
      </c>
      <c r="G344">
        <v>0</v>
      </c>
      <c r="H344">
        <v>0</v>
      </c>
      <c r="Q344" s="1"/>
      <c r="R344" s="1"/>
    </row>
    <row r="345" spans="1:18" x14ac:dyDescent="0.25">
      <c r="A345" t="s">
        <v>180</v>
      </c>
      <c r="B345" s="1">
        <v>-1850</v>
      </c>
      <c r="C345" s="1">
        <v>162132.6</v>
      </c>
      <c r="D345">
        <v>-1.1279999999999999</v>
      </c>
      <c r="E345">
        <v>1.1279999999999999</v>
      </c>
      <c r="F345">
        <v>2</v>
      </c>
      <c r="G345">
        <v>0</v>
      </c>
      <c r="H345">
        <v>0</v>
      </c>
      <c r="Q345" s="1"/>
      <c r="R345" s="1"/>
    </row>
    <row r="346" spans="1:18" x14ac:dyDescent="0.25">
      <c r="A346" t="s">
        <v>153</v>
      </c>
      <c r="B346" s="1">
        <v>-1062.5</v>
      </c>
      <c r="C346" s="1">
        <v>161070.1</v>
      </c>
      <c r="D346">
        <v>-0.65500000000000003</v>
      </c>
      <c r="E346">
        <v>0.68600000000000005</v>
      </c>
      <c r="F346">
        <v>3</v>
      </c>
      <c r="G346">
        <v>33.33</v>
      </c>
      <c r="H346">
        <v>4.4900000000000002E-2</v>
      </c>
      <c r="Q346" s="1"/>
      <c r="R346" s="1"/>
    </row>
    <row r="347" spans="1:18" x14ac:dyDescent="0.25">
      <c r="A347" t="s">
        <v>181</v>
      </c>
      <c r="B347" s="1">
        <v>125</v>
      </c>
      <c r="C347" s="1">
        <v>161195.1</v>
      </c>
      <c r="D347">
        <v>7.7600000000000002E-2</v>
      </c>
      <c r="E347">
        <v>0.55900000000000005</v>
      </c>
      <c r="F347">
        <v>2</v>
      </c>
      <c r="G347">
        <v>50</v>
      </c>
      <c r="H347">
        <v>1.139</v>
      </c>
      <c r="Q347" s="1"/>
      <c r="R347" s="1"/>
    </row>
    <row r="348" spans="1:18" x14ac:dyDescent="0.25">
      <c r="A348" s="106">
        <v>40911</v>
      </c>
      <c r="B348" s="1">
        <v>150</v>
      </c>
      <c r="C348" s="1">
        <v>161345.1</v>
      </c>
      <c r="D348">
        <v>9.3100000000000002E-2</v>
      </c>
      <c r="E348">
        <v>0.10100000000000001</v>
      </c>
      <c r="F348">
        <v>2</v>
      </c>
      <c r="G348">
        <v>50</v>
      </c>
      <c r="H348">
        <v>1.923</v>
      </c>
      <c r="P348" s="106"/>
      <c r="Q348" s="1"/>
      <c r="R348" s="1"/>
    </row>
    <row r="349" spans="1:18" x14ac:dyDescent="0.25">
      <c r="A349" s="106">
        <v>40942</v>
      </c>
      <c r="B349" s="1">
        <v>-412.5</v>
      </c>
      <c r="C349" s="1">
        <v>160932.6</v>
      </c>
      <c r="D349">
        <v>-0.25600000000000001</v>
      </c>
      <c r="E349">
        <v>0.25600000000000001</v>
      </c>
      <c r="F349">
        <v>1</v>
      </c>
      <c r="G349">
        <v>0</v>
      </c>
      <c r="H349">
        <v>0</v>
      </c>
      <c r="P349" s="106"/>
      <c r="Q349" s="1"/>
      <c r="R349" s="1"/>
    </row>
    <row r="350" spans="1:18" x14ac:dyDescent="0.25">
      <c r="A350" s="106">
        <v>41032</v>
      </c>
      <c r="B350" s="1">
        <v>1915.88</v>
      </c>
      <c r="C350" s="1">
        <v>162848.48000000001</v>
      </c>
      <c r="D350">
        <v>1.19</v>
      </c>
      <c r="E350">
        <v>1.179</v>
      </c>
      <c r="F350">
        <v>4</v>
      </c>
      <c r="G350">
        <v>25</v>
      </c>
      <c r="H350">
        <v>2.0099999999999998</v>
      </c>
      <c r="P350" s="106"/>
      <c r="Q350" s="1"/>
      <c r="R350" s="1"/>
    </row>
    <row r="351" spans="1:18" x14ac:dyDescent="0.25">
      <c r="A351" s="106">
        <v>41155</v>
      </c>
      <c r="B351" s="1">
        <v>7650</v>
      </c>
      <c r="C351" s="1">
        <v>170498.48</v>
      </c>
      <c r="D351">
        <v>4.6980000000000004</v>
      </c>
      <c r="E351">
        <v>0</v>
      </c>
      <c r="F351">
        <v>1</v>
      </c>
      <c r="G351">
        <v>100</v>
      </c>
      <c r="H351">
        <v>100</v>
      </c>
      <c r="P351" s="106"/>
      <c r="Q351" s="1"/>
      <c r="R351" s="1"/>
    </row>
    <row r="352" spans="1:18" x14ac:dyDescent="0.25">
      <c r="A352" t="s">
        <v>154</v>
      </c>
      <c r="B352" s="1">
        <v>-475</v>
      </c>
      <c r="C352" s="1">
        <v>170023.48</v>
      </c>
      <c r="D352">
        <v>-0.27900000000000003</v>
      </c>
      <c r="E352">
        <v>0.27900000000000003</v>
      </c>
      <c r="F352">
        <v>2</v>
      </c>
      <c r="G352">
        <v>0</v>
      </c>
      <c r="H352">
        <v>0</v>
      </c>
      <c r="Q352" s="1"/>
      <c r="R352" s="1"/>
    </row>
    <row r="353" spans="1:18" x14ac:dyDescent="0.25">
      <c r="A353" t="s">
        <v>182</v>
      </c>
      <c r="B353" s="1">
        <v>-525</v>
      </c>
      <c r="C353" s="1">
        <v>169498.48</v>
      </c>
      <c r="D353">
        <v>-0.309</v>
      </c>
      <c r="E353">
        <v>0.309</v>
      </c>
      <c r="F353">
        <v>1</v>
      </c>
      <c r="G353">
        <v>0</v>
      </c>
      <c r="H353">
        <v>0</v>
      </c>
      <c r="Q353" s="1"/>
      <c r="R353" s="1"/>
    </row>
    <row r="354" spans="1:18" x14ac:dyDescent="0.25">
      <c r="A354" t="s">
        <v>183</v>
      </c>
      <c r="B354" s="1">
        <v>-650</v>
      </c>
      <c r="C354" s="1">
        <v>168848.48</v>
      </c>
      <c r="D354">
        <v>-0.38300000000000001</v>
      </c>
      <c r="E354">
        <v>0.38300000000000001</v>
      </c>
      <c r="F354">
        <v>2</v>
      </c>
      <c r="G354">
        <v>0</v>
      </c>
      <c r="H354">
        <v>0</v>
      </c>
      <c r="Q354" s="1"/>
      <c r="R354" s="1"/>
    </row>
    <row r="355" spans="1:18" x14ac:dyDescent="0.25">
      <c r="A355" t="s">
        <v>155</v>
      </c>
      <c r="B355" s="1">
        <v>-150</v>
      </c>
      <c r="C355" s="1">
        <v>168698.48</v>
      </c>
      <c r="D355">
        <v>-8.8800000000000004E-2</v>
      </c>
      <c r="E355">
        <v>0.95499999999999996</v>
      </c>
      <c r="F355">
        <v>5</v>
      </c>
      <c r="G355">
        <v>20</v>
      </c>
      <c r="H355">
        <v>0.90700000000000003</v>
      </c>
      <c r="Q355" s="1"/>
      <c r="R355" s="1"/>
    </row>
    <row r="356" spans="1:18" x14ac:dyDescent="0.25">
      <c r="A356" t="s">
        <v>184</v>
      </c>
      <c r="B356" s="1">
        <v>150</v>
      </c>
      <c r="C356" s="1">
        <v>168848.48</v>
      </c>
      <c r="D356">
        <v>8.8900000000000007E-2</v>
      </c>
      <c r="E356">
        <v>0.83699999999999997</v>
      </c>
      <c r="F356">
        <v>5</v>
      </c>
      <c r="G356">
        <v>20</v>
      </c>
      <c r="H356">
        <v>1.1060000000000001</v>
      </c>
      <c r="Q356" s="1"/>
      <c r="R356" s="1"/>
    </row>
    <row r="357" spans="1:18" x14ac:dyDescent="0.25">
      <c r="A357" s="106">
        <v>40943</v>
      </c>
      <c r="B357" s="1">
        <v>-4025</v>
      </c>
      <c r="C357" s="1">
        <v>164823.48000000001</v>
      </c>
      <c r="D357">
        <v>-2.3839999999999999</v>
      </c>
      <c r="E357">
        <v>2.3839999999999999</v>
      </c>
      <c r="F357">
        <v>5</v>
      </c>
      <c r="G357">
        <v>0</v>
      </c>
      <c r="H357">
        <v>0</v>
      </c>
      <c r="P357" s="106"/>
      <c r="Q357" s="1"/>
      <c r="R357" s="1"/>
    </row>
    <row r="358" spans="1:18" x14ac:dyDescent="0.25">
      <c r="A358" s="106">
        <v>40972</v>
      </c>
      <c r="B358" s="1">
        <v>7212.5</v>
      </c>
      <c r="C358" s="1">
        <v>172035.98</v>
      </c>
      <c r="D358">
        <v>4.3760000000000003</v>
      </c>
      <c r="E358">
        <v>0</v>
      </c>
      <c r="F358">
        <v>1</v>
      </c>
      <c r="G358">
        <v>100</v>
      </c>
      <c r="H358">
        <v>100</v>
      </c>
      <c r="P358" s="106"/>
      <c r="Q358" s="1"/>
      <c r="R358" s="1"/>
    </row>
    <row r="359" spans="1:18" x14ac:dyDescent="0.25">
      <c r="A359" t="s">
        <v>156</v>
      </c>
      <c r="B359" s="1">
        <v>-1525</v>
      </c>
      <c r="C359" s="1">
        <v>170510.98</v>
      </c>
      <c r="D359">
        <v>-0.88600000000000001</v>
      </c>
      <c r="E359">
        <v>0.88600000000000001</v>
      </c>
      <c r="F359">
        <v>5</v>
      </c>
      <c r="G359">
        <v>0</v>
      </c>
      <c r="H359">
        <v>0</v>
      </c>
      <c r="Q359" s="1"/>
      <c r="R359" s="1"/>
    </row>
    <row r="360" spans="1:18" x14ac:dyDescent="0.25">
      <c r="A360" t="s">
        <v>185</v>
      </c>
      <c r="B360" s="1">
        <v>-4350</v>
      </c>
      <c r="C360" s="1">
        <v>166160.98000000001</v>
      </c>
      <c r="D360">
        <v>-2.5510000000000002</v>
      </c>
      <c r="E360">
        <v>2.5510000000000002</v>
      </c>
      <c r="F360">
        <v>4</v>
      </c>
      <c r="G360">
        <v>0</v>
      </c>
      <c r="H360">
        <v>0</v>
      </c>
      <c r="Q360" s="1"/>
      <c r="R360" s="1"/>
    </row>
    <row r="361" spans="1:18" x14ac:dyDescent="0.25">
      <c r="A361" t="s">
        <v>186</v>
      </c>
      <c r="B361" s="1">
        <v>-487.5</v>
      </c>
      <c r="C361" s="1">
        <v>165673.48000000001</v>
      </c>
      <c r="D361">
        <v>-0.29299999999999998</v>
      </c>
      <c r="E361">
        <v>0.29299999999999998</v>
      </c>
      <c r="F361">
        <v>3</v>
      </c>
      <c r="G361">
        <v>0</v>
      </c>
      <c r="H361">
        <v>0</v>
      </c>
      <c r="Q361" s="1"/>
      <c r="R361" s="1"/>
    </row>
    <row r="362" spans="1:18" x14ac:dyDescent="0.25">
      <c r="A362" t="s">
        <v>157</v>
      </c>
      <c r="B362" s="1">
        <v>1412.5</v>
      </c>
      <c r="C362" s="1">
        <v>167085.98000000001</v>
      </c>
      <c r="D362">
        <v>0.85299999999999998</v>
      </c>
      <c r="E362">
        <v>0</v>
      </c>
      <c r="F362">
        <v>1</v>
      </c>
      <c r="G362">
        <v>100</v>
      </c>
      <c r="H362">
        <v>100</v>
      </c>
      <c r="Q362" s="1"/>
      <c r="R362" s="1"/>
    </row>
    <row r="363" spans="1:18" x14ac:dyDescent="0.25">
      <c r="A363" t="s">
        <v>187</v>
      </c>
      <c r="B363" s="1">
        <v>-1025</v>
      </c>
      <c r="C363" s="1">
        <v>166060.98000000001</v>
      </c>
      <c r="D363">
        <v>-0.61299999999999999</v>
      </c>
      <c r="E363">
        <v>0.61299999999999999</v>
      </c>
      <c r="F363">
        <v>3</v>
      </c>
      <c r="G363">
        <v>0</v>
      </c>
      <c r="H363">
        <v>0</v>
      </c>
      <c r="Q363" s="1"/>
      <c r="R363" s="1"/>
    </row>
    <row r="364" spans="1:18" x14ac:dyDescent="0.25">
      <c r="A364" t="s">
        <v>188</v>
      </c>
      <c r="B364" s="1">
        <v>-2350</v>
      </c>
      <c r="C364" s="1">
        <v>163710.98000000001</v>
      </c>
      <c r="D364">
        <v>-1.415</v>
      </c>
      <c r="E364">
        <v>1.415</v>
      </c>
      <c r="F364">
        <v>5</v>
      </c>
      <c r="G364">
        <v>0</v>
      </c>
      <c r="H364">
        <v>0</v>
      </c>
      <c r="Q364" s="1"/>
      <c r="R364" s="1"/>
    </row>
    <row r="365" spans="1:18" x14ac:dyDescent="0.25">
      <c r="A365" t="s">
        <v>189</v>
      </c>
      <c r="B365" s="1">
        <v>312.5</v>
      </c>
      <c r="C365" s="1">
        <v>164023.48000000001</v>
      </c>
      <c r="D365">
        <v>0.191</v>
      </c>
      <c r="E365">
        <v>0.40500000000000003</v>
      </c>
      <c r="F365">
        <v>2</v>
      </c>
      <c r="G365">
        <v>50</v>
      </c>
      <c r="H365">
        <v>1.472</v>
      </c>
      <c r="Q365" s="1"/>
      <c r="R365" s="1"/>
    </row>
    <row r="366" spans="1:18" x14ac:dyDescent="0.25">
      <c r="A366" s="106">
        <v>40944</v>
      </c>
      <c r="B366" s="1">
        <v>-575</v>
      </c>
      <c r="C366" s="1">
        <v>163448.48000000001</v>
      </c>
      <c r="D366">
        <v>-0.35099999999999998</v>
      </c>
      <c r="E366">
        <v>0.35099999999999998</v>
      </c>
      <c r="F366">
        <v>1</v>
      </c>
      <c r="G366">
        <v>0</v>
      </c>
      <c r="H366">
        <v>0</v>
      </c>
      <c r="P366" s="106"/>
      <c r="Q366" s="1"/>
      <c r="R366" s="1"/>
    </row>
    <row r="367" spans="1:18" x14ac:dyDescent="0.25">
      <c r="A367" s="106">
        <v>40973</v>
      </c>
      <c r="B367" s="1">
        <v>2750</v>
      </c>
      <c r="C367" s="1">
        <v>166198.48000000001</v>
      </c>
      <c r="D367">
        <v>1.6819999999999999</v>
      </c>
      <c r="E367">
        <v>0.59699999999999998</v>
      </c>
      <c r="F367">
        <v>2</v>
      </c>
      <c r="G367">
        <v>50</v>
      </c>
      <c r="H367">
        <v>3.8210000000000002</v>
      </c>
      <c r="P367" s="106"/>
      <c r="Q367" s="1"/>
      <c r="R367" s="1"/>
    </row>
    <row r="368" spans="1:18" x14ac:dyDescent="0.25">
      <c r="A368" t="s">
        <v>158</v>
      </c>
      <c r="B368" s="1">
        <v>-1375</v>
      </c>
      <c r="C368" s="1">
        <v>164823.48000000001</v>
      </c>
      <c r="D368">
        <v>-0.82699999999999996</v>
      </c>
      <c r="E368">
        <v>0.82699999999999996</v>
      </c>
      <c r="F368">
        <v>1</v>
      </c>
      <c r="G368">
        <v>0</v>
      </c>
      <c r="H368">
        <v>0</v>
      </c>
      <c r="Q368" s="1"/>
      <c r="R368" s="1"/>
    </row>
    <row r="369" spans="1:18" x14ac:dyDescent="0.25">
      <c r="A369" t="s">
        <v>190</v>
      </c>
      <c r="B369" s="1">
        <v>575</v>
      </c>
      <c r="C369" s="1">
        <v>165398.48000000001</v>
      </c>
      <c r="D369">
        <v>0.34899999999999998</v>
      </c>
      <c r="E369">
        <v>0</v>
      </c>
      <c r="F369">
        <v>1</v>
      </c>
      <c r="G369">
        <v>100</v>
      </c>
      <c r="H369">
        <v>100</v>
      </c>
      <c r="Q369" s="1"/>
      <c r="R369" s="1"/>
    </row>
    <row r="370" spans="1:18" x14ac:dyDescent="0.25">
      <c r="A370" t="s">
        <v>191</v>
      </c>
      <c r="B370" s="1">
        <v>-1137.5</v>
      </c>
      <c r="C370" s="1">
        <v>164260.98000000001</v>
      </c>
      <c r="D370">
        <v>-0.68799999999999994</v>
      </c>
      <c r="E370">
        <v>0.68799999999999994</v>
      </c>
      <c r="F370">
        <v>1</v>
      </c>
      <c r="G370">
        <v>0</v>
      </c>
      <c r="H370">
        <v>0</v>
      </c>
      <c r="Q370" s="1"/>
      <c r="R370" s="1"/>
    </row>
    <row r="371" spans="1:18" x14ac:dyDescent="0.25">
      <c r="A371" t="s">
        <v>192</v>
      </c>
      <c r="B371" s="1">
        <v>-1062.5</v>
      </c>
      <c r="C371" s="1">
        <v>163198.48000000001</v>
      </c>
      <c r="D371">
        <v>-0.64700000000000002</v>
      </c>
      <c r="E371">
        <v>0.64700000000000002</v>
      </c>
      <c r="F371">
        <v>4</v>
      </c>
      <c r="G371">
        <v>0</v>
      </c>
      <c r="H371">
        <v>0</v>
      </c>
      <c r="Q371" s="1"/>
      <c r="R371" s="1"/>
    </row>
    <row r="372" spans="1:18" x14ac:dyDescent="0.25">
      <c r="A372" t="s">
        <v>159</v>
      </c>
      <c r="B372" s="1">
        <v>-2500</v>
      </c>
      <c r="C372" s="1">
        <v>160698.48000000001</v>
      </c>
      <c r="D372">
        <v>-1.532</v>
      </c>
      <c r="E372">
        <v>1.532</v>
      </c>
      <c r="F372">
        <v>2</v>
      </c>
      <c r="G372">
        <v>0</v>
      </c>
      <c r="H372">
        <v>0</v>
      </c>
      <c r="Q372" s="1"/>
      <c r="R372" s="1"/>
    </row>
    <row r="373" spans="1:18" x14ac:dyDescent="0.25">
      <c r="A373" t="s">
        <v>193</v>
      </c>
      <c r="B373" s="1">
        <v>-3325</v>
      </c>
      <c r="C373" s="1">
        <v>157373.48000000001</v>
      </c>
      <c r="D373">
        <v>-2.069</v>
      </c>
      <c r="E373">
        <v>2.069</v>
      </c>
      <c r="F373">
        <v>6</v>
      </c>
      <c r="G373">
        <v>0</v>
      </c>
      <c r="H373">
        <v>0</v>
      </c>
      <c r="Q373" s="1"/>
      <c r="R373" s="1"/>
    </row>
    <row r="374" spans="1:18" x14ac:dyDescent="0.25">
      <c r="A374" t="s">
        <v>194</v>
      </c>
      <c r="B374" s="1">
        <v>7312.5</v>
      </c>
      <c r="C374" s="1">
        <v>164685.98000000001</v>
      </c>
      <c r="D374">
        <v>4.6470000000000002</v>
      </c>
      <c r="E374">
        <v>0.64300000000000002</v>
      </c>
      <c r="F374">
        <v>2</v>
      </c>
      <c r="G374">
        <v>50</v>
      </c>
      <c r="H374">
        <v>8.2219999999999995</v>
      </c>
      <c r="Q374" s="1"/>
      <c r="R374" s="1"/>
    </row>
    <row r="375" spans="1:18" x14ac:dyDescent="0.25">
      <c r="A375" s="106">
        <v>41127</v>
      </c>
      <c r="B375" s="1">
        <v>-1550</v>
      </c>
      <c r="C375" s="1">
        <v>163135.98000000001</v>
      </c>
      <c r="D375">
        <v>-0.94099999999999995</v>
      </c>
      <c r="E375">
        <v>0.94099999999999995</v>
      </c>
      <c r="F375">
        <v>3</v>
      </c>
      <c r="G375">
        <v>0</v>
      </c>
      <c r="H375">
        <v>0</v>
      </c>
      <c r="P375" s="106"/>
      <c r="Q375" s="1"/>
      <c r="R375" s="1"/>
    </row>
    <row r="376" spans="1:18" x14ac:dyDescent="0.25">
      <c r="A376" s="106">
        <v>41219</v>
      </c>
      <c r="B376" s="1">
        <v>-2262.5</v>
      </c>
      <c r="C376" s="1">
        <v>160873.48000000001</v>
      </c>
      <c r="D376">
        <v>-1.387</v>
      </c>
      <c r="E376">
        <v>1.387</v>
      </c>
      <c r="F376">
        <v>3</v>
      </c>
      <c r="G376">
        <v>0</v>
      </c>
      <c r="H376">
        <v>0</v>
      </c>
      <c r="P376" s="106"/>
      <c r="Q376" s="1"/>
      <c r="R376" s="1"/>
    </row>
    <row r="377" spans="1:18" x14ac:dyDescent="0.25">
      <c r="A377" s="106">
        <v>41249</v>
      </c>
      <c r="B377" s="1">
        <v>-5250</v>
      </c>
      <c r="C377" s="1">
        <v>155623.48000000001</v>
      </c>
      <c r="D377">
        <v>-3.2629999999999999</v>
      </c>
      <c r="E377">
        <v>3.2629999999999999</v>
      </c>
      <c r="F377">
        <v>9</v>
      </c>
      <c r="G377">
        <v>0</v>
      </c>
      <c r="H377">
        <v>0</v>
      </c>
      <c r="P377" s="106"/>
      <c r="Q377" s="1"/>
      <c r="R377" s="1"/>
    </row>
    <row r="378" spans="1:18" x14ac:dyDescent="0.25">
      <c r="A378" t="s">
        <v>195</v>
      </c>
      <c r="B378" s="1">
        <v>-4375</v>
      </c>
      <c r="C378" s="1">
        <v>151248.48000000001</v>
      </c>
      <c r="D378">
        <v>-2.8109999999999999</v>
      </c>
      <c r="E378">
        <v>2.8109999999999999</v>
      </c>
      <c r="F378">
        <v>5</v>
      </c>
      <c r="G378">
        <v>0</v>
      </c>
      <c r="H378">
        <v>0</v>
      </c>
      <c r="Q378" s="1"/>
      <c r="R378" s="1"/>
    </row>
    <row r="379" spans="1:18" x14ac:dyDescent="0.25">
      <c r="A379" t="s">
        <v>196</v>
      </c>
      <c r="B379" s="1">
        <v>-1625</v>
      </c>
      <c r="C379" s="1">
        <v>149623.48000000001</v>
      </c>
      <c r="D379">
        <v>-1.0740000000000001</v>
      </c>
      <c r="E379">
        <v>1.0740000000000001</v>
      </c>
      <c r="F379">
        <v>3</v>
      </c>
      <c r="G379">
        <v>33.33</v>
      </c>
      <c r="H379">
        <v>7.6299999999999996E-3</v>
      </c>
      <c r="Q379" s="1"/>
      <c r="R379" s="1"/>
    </row>
    <row r="380" spans="1:18" x14ac:dyDescent="0.25">
      <c r="A380" t="s">
        <v>197</v>
      </c>
      <c r="B380" s="1">
        <v>1237.5</v>
      </c>
      <c r="C380" s="1">
        <v>150860.98000000001</v>
      </c>
      <c r="D380">
        <v>0.82699999999999996</v>
      </c>
      <c r="E380">
        <v>0</v>
      </c>
      <c r="F380">
        <v>1</v>
      </c>
      <c r="G380">
        <v>100</v>
      </c>
      <c r="H380">
        <v>100</v>
      </c>
      <c r="Q380" s="1"/>
      <c r="R380" s="1"/>
    </row>
    <row r="381" spans="1:18" x14ac:dyDescent="0.25">
      <c r="A381" t="s">
        <v>160</v>
      </c>
      <c r="B381" s="1">
        <v>-287.5</v>
      </c>
      <c r="C381" s="1">
        <v>150573.48000000001</v>
      </c>
      <c r="D381">
        <v>-0.191</v>
      </c>
      <c r="E381">
        <v>0.191</v>
      </c>
      <c r="F381">
        <v>2</v>
      </c>
      <c r="G381">
        <v>0</v>
      </c>
      <c r="H381">
        <v>0</v>
      </c>
      <c r="Q381" s="1"/>
      <c r="R381" s="1"/>
    </row>
    <row r="382" spans="1:18" x14ac:dyDescent="0.25">
      <c r="A382" t="s">
        <v>161</v>
      </c>
      <c r="B382" s="1">
        <v>650</v>
      </c>
      <c r="C382" s="1">
        <v>151223.48000000001</v>
      </c>
      <c r="D382">
        <v>0.432</v>
      </c>
      <c r="E382">
        <v>0</v>
      </c>
      <c r="F382">
        <v>1</v>
      </c>
      <c r="G382">
        <v>100</v>
      </c>
      <c r="H382">
        <v>100</v>
      </c>
      <c r="Q382" s="1"/>
      <c r="R382" s="1"/>
    </row>
    <row r="383" spans="1:18" x14ac:dyDescent="0.25">
      <c r="A383" t="s">
        <v>198</v>
      </c>
      <c r="B383" s="1">
        <v>-3637.5</v>
      </c>
      <c r="C383" s="1">
        <v>147585.98000000001</v>
      </c>
      <c r="D383">
        <v>-2.4049999999999998</v>
      </c>
      <c r="E383">
        <v>2.4049999999999998</v>
      </c>
      <c r="F383">
        <v>1</v>
      </c>
      <c r="G383">
        <v>0</v>
      </c>
      <c r="H383">
        <v>0</v>
      </c>
      <c r="Q383" s="1"/>
      <c r="R383" s="1"/>
    </row>
    <row r="384" spans="1:18" x14ac:dyDescent="0.25">
      <c r="A384" t="s">
        <v>199</v>
      </c>
      <c r="B384" s="1">
        <v>3025</v>
      </c>
      <c r="C384" s="1">
        <v>150610.98000000001</v>
      </c>
      <c r="D384">
        <v>2.0499999999999998</v>
      </c>
      <c r="E384">
        <v>0</v>
      </c>
      <c r="F384">
        <v>1</v>
      </c>
      <c r="G384">
        <v>100</v>
      </c>
      <c r="H384">
        <v>100</v>
      </c>
      <c r="Q384" s="1"/>
      <c r="R384" s="1"/>
    </row>
    <row r="385" spans="1:18" x14ac:dyDescent="0.25">
      <c r="A385" t="s">
        <v>162</v>
      </c>
      <c r="B385" s="1">
        <v>-1000</v>
      </c>
      <c r="C385" s="1">
        <v>149610.98000000001</v>
      </c>
      <c r="D385">
        <v>-0.66400000000000003</v>
      </c>
      <c r="E385">
        <v>0.66400000000000003</v>
      </c>
      <c r="F385">
        <v>1</v>
      </c>
      <c r="G385">
        <v>0</v>
      </c>
      <c r="H385">
        <v>0</v>
      </c>
      <c r="Q385" s="1"/>
      <c r="R385" s="1"/>
    </row>
    <row r="386" spans="1:18" x14ac:dyDescent="0.25">
      <c r="A386" t="s">
        <v>200</v>
      </c>
      <c r="B386" s="1">
        <v>4700</v>
      </c>
      <c r="C386" s="1">
        <v>154310.98000000001</v>
      </c>
      <c r="D386">
        <v>3.141</v>
      </c>
      <c r="E386">
        <v>0</v>
      </c>
      <c r="F386">
        <v>1</v>
      </c>
      <c r="G386">
        <v>100</v>
      </c>
      <c r="H386">
        <v>100</v>
      </c>
      <c r="Q386" s="1"/>
      <c r="R386" s="1"/>
    </row>
    <row r="387" spans="1:18" x14ac:dyDescent="0.25">
      <c r="A387" t="s">
        <v>163</v>
      </c>
      <c r="B387" s="1">
        <v>-1425</v>
      </c>
      <c r="C387" s="1">
        <v>152885.98000000001</v>
      </c>
      <c r="D387">
        <v>-0.92300000000000004</v>
      </c>
      <c r="E387">
        <v>0.92300000000000004</v>
      </c>
      <c r="F387">
        <v>3</v>
      </c>
      <c r="G387">
        <v>0</v>
      </c>
      <c r="H387">
        <v>0</v>
      </c>
      <c r="Q387" s="1"/>
      <c r="R387" s="1"/>
    </row>
    <row r="388" spans="1:18" x14ac:dyDescent="0.25">
      <c r="A388" t="s">
        <v>164</v>
      </c>
      <c r="B388" s="1">
        <v>12.5</v>
      </c>
      <c r="C388" s="1">
        <v>152898.48000000001</v>
      </c>
      <c r="D388">
        <v>8.1799999999999998E-3</v>
      </c>
      <c r="E388">
        <v>0.27</v>
      </c>
      <c r="F388">
        <v>2</v>
      </c>
      <c r="G388">
        <v>50</v>
      </c>
      <c r="H388">
        <v>1.03</v>
      </c>
      <c r="Q388" s="1"/>
      <c r="R388" s="1"/>
    </row>
    <row r="389" spans="1:18" x14ac:dyDescent="0.25">
      <c r="A389" t="s">
        <v>201</v>
      </c>
      <c r="B389" s="1">
        <v>-475</v>
      </c>
      <c r="C389" s="1">
        <v>152423.48000000001</v>
      </c>
      <c r="D389">
        <v>-0.311</v>
      </c>
      <c r="E389">
        <v>0.311</v>
      </c>
      <c r="F389">
        <v>2</v>
      </c>
      <c r="G389">
        <v>0</v>
      </c>
      <c r="H389">
        <v>0</v>
      </c>
      <c r="Q389" s="1"/>
      <c r="R389" s="1"/>
    </row>
    <row r="390" spans="1:18" x14ac:dyDescent="0.25">
      <c r="A390" t="s">
        <v>202</v>
      </c>
      <c r="B390" s="1">
        <v>-912.5</v>
      </c>
      <c r="C390" s="1">
        <v>151510.98000000001</v>
      </c>
      <c r="D390">
        <v>-0.59899999999999998</v>
      </c>
      <c r="E390">
        <v>0.59899999999999998</v>
      </c>
      <c r="F390">
        <v>2</v>
      </c>
      <c r="G390">
        <v>0</v>
      </c>
      <c r="H390">
        <v>0</v>
      </c>
      <c r="Q390" s="1"/>
      <c r="R390" s="1"/>
    </row>
    <row r="391" spans="1:18" x14ac:dyDescent="0.25">
      <c r="A391" t="s">
        <v>203</v>
      </c>
      <c r="B391" s="1">
        <v>-1512.5</v>
      </c>
      <c r="C391" s="1">
        <v>149998.48000000001</v>
      </c>
      <c r="D391">
        <v>-0.998</v>
      </c>
      <c r="E391">
        <v>0.998</v>
      </c>
      <c r="F391">
        <v>4</v>
      </c>
      <c r="G391">
        <v>0</v>
      </c>
      <c r="H391">
        <v>0</v>
      </c>
      <c r="Q391" s="1"/>
      <c r="R391" s="1"/>
    </row>
    <row r="392" spans="1:18" x14ac:dyDescent="0.25">
      <c r="A392" t="s">
        <v>204</v>
      </c>
      <c r="B392" s="1">
        <v>-1537.5</v>
      </c>
      <c r="C392" s="1">
        <v>148460.98000000001</v>
      </c>
      <c r="D392">
        <v>-1.0249999999999999</v>
      </c>
      <c r="E392">
        <v>1.0249999999999999</v>
      </c>
      <c r="F392">
        <v>2</v>
      </c>
      <c r="G392">
        <v>0</v>
      </c>
      <c r="H392">
        <v>0</v>
      </c>
      <c r="Q392" s="1"/>
      <c r="R392" s="1"/>
    </row>
    <row r="393" spans="1:18" x14ac:dyDescent="0.25">
      <c r="A393" s="106">
        <v>40977</v>
      </c>
      <c r="B393" s="1">
        <v>-50</v>
      </c>
      <c r="C393" s="1">
        <v>148410.98000000001</v>
      </c>
      <c r="D393">
        <v>-3.3700000000000001E-2</v>
      </c>
      <c r="E393">
        <v>3.3700000000000001E-2</v>
      </c>
      <c r="F393">
        <v>1</v>
      </c>
      <c r="G393">
        <v>0</v>
      </c>
      <c r="H393">
        <v>0</v>
      </c>
      <c r="P393" s="106"/>
      <c r="Q393" s="1"/>
      <c r="R393" s="1"/>
    </row>
    <row r="394" spans="1:18" x14ac:dyDescent="0.25">
      <c r="A394" s="106">
        <v>41008</v>
      </c>
      <c r="B394" s="1">
        <v>-237.5</v>
      </c>
      <c r="C394" s="1">
        <v>148173.48000000001</v>
      </c>
      <c r="D394">
        <v>-0.16</v>
      </c>
      <c r="E394">
        <v>0.16</v>
      </c>
      <c r="F394">
        <v>1</v>
      </c>
      <c r="G394">
        <v>0</v>
      </c>
      <c r="H394">
        <v>0</v>
      </c>
      <c r="P394" s="106"/>
      <c r="Q394" s="1"/>
      <c r="R394" s="1"/>
    </row>
    <row r="395" spans="1:18" x14ac:dyDescent="0.25">
      <c r="A395" s="106">
        <v>41038</v>
      </c>
      <c r="B395" s="1">
        <v>-4011.23</v>
      </c>
      <c r="C395" s="1">
        <v>144162.23999999999</v>
      </c>
      <c r="D395">
        <v>-2.7069999999999999</v>
      </c>
      <c r="E395">
        <v>2.7069999999999999</v>
      </c>
      <c r="F395">
        <v>8</v>
      </c>
      <c r="G395">
        <v>0</v>
      </c>
      <c r="H395">
        <v>0</v>
      </c>
      <c r="P395" s="106"/>
      <c r="Q395" s="1"/>
      <c r="R395" s="1"/>
    </row>
    <row r="396" spans="1:18" x14ac:dyDescent="0.25">
      <c r="A396" s="106">
        <v>41069</v>
      </c>
      <c r="B396" s="1">
        <v>5050</v>
      </c>
      <c r="C396" s="1">
        <v>149212.24</v>
      </c>
      <c r="D396">
        <v>3.5030000000000001</v>
      </c>
      <c r="E396">
        <v>0</v>
      </c>
      <c r="F396">
        <v>1</v>
      </c>
      <c r="G396">
        <v>100</v>
      </c>
      <c r="H396">
        <v>100</v>
      </c>
      <c r="P396" s="106"/>
      <c r="Q396" s="1"/>
      <c r="R396" s="1"/>
    </row>
    <row r="397" spans="1:18" x14ac:dyDescent="0.25">
      <c r="A397" t="s">
        <v>165</v>
      </c>
      <c r="B397" s="1">
        <v>-775</v>
      </c>
      <c r="C397" s="1">
        <v>148437.24</v>
      </c>
      <c r="D397">
        <v>-0.51900000000000002</v>
      </c>
      <c r="E397">
        <v>0.51900000000000002</v>
      </c>
      <c r="F397">
        <v>4</v>
      </c>
      <c r="G397">
        <v>0</v>
      </c>
      <c r="H397">
        <v>0</v>
      </c>
      <c r="Q397" s="1"/>
      <c r="R397" s="1"/>
    </row>
    <row r="398" spans="1:18" x14ac:dyDescent="0.25">
      <c r="A398" t="s">
        <v>205</v>
      </c>
      <c r="B398" s="1">
        <v>287.5</v>
      </c>
      <c r="C398" s="1">
        <v>148724.74</v>
      </c>
      <c r="D398">
        <v>0.19400000000000001</v>
      </c>
      <c r="E398">
        <v>0</v>
      </c>
      <c r="F398">
        <v>1</v>
      </c>
      <c r="G398">
        <v>100</v>
      </c>
      <c r="H398">
        <v>100</v>
      </c>
      <c r="Q398" s="1"/>
      <c r="R398" s="1"/>
    </row>
    <row r="399" spans="1:18" x14ac:dyDescent="0.25">
      <c r="A399" s="106">
        <v>40949</v>
      </c>
      <c r="B399" s="1">
        <v>-1162.5</v>
      </c>
      <c r="C399" s="1">
        <v>147562.23999999999</v>
      </c>
      <c r="D399">
        <v>-0.78200000000000003</v>
      </c>
      <c r="E399">
        <v>0.78200000000000003</v>
      </c>
      <c r="F399">
        <v>2</v>
      </c>
      <c r="G399">
        <v>0</v>
      </c>
      <c r="H399">
        <v>0</v>
      </c>
      <c r="P399" s="106"/>
      <c r="Q399" s="1"/>
      <c r="R399" s="1"/>
    </row>
    <row r="400" spans="1:18" x14ac:dyDescent="0.25">
      <c r="A400" s="106">
        <v>40978</v>
      </c>
      <c r="B400" s="1">
        <v>-2562.5</v>
      </c>
      <c r="C400" s="1">
        <v>144999.74</v>
      </c>
      <c r="D400">
        <v>-1.7370000000000001</v>
      </c>
      <c r="E400">
        <v>1.7370000000000001</v>
      </c>
      <c r="F400">
        <v>5</v>
      </c>
      <c r="G400">
        <v>0</v>
      </c>
      <c r="H400">
        <v>0</v>
      </c>
      <c r="P400" s="106"/>
      <c r="Q400" s="1"/>
      <c r="R400" s="1"/>
    </row>
    <row r="401" spans="1:18" x14ac:dyDescent="0.25">
      <c r="A401" s="106">
        <v>41009</v>
      </c>
      <c r="B401" s="1">
        <v>-2878.22</v>
      </c>
      <c r="C401" s="1">
        <v>142121.51999999999</v>
      </c>
      <c r="D401">
        <v>-1.9850000000000001</v>
      </c>
      <c r="E401">
        <v>1.9850000000000001</v>
      </c>
      <c r="F401">
        <v>7</v>
      </c>
      <c r="G401">
        <v>0</v>
      </c>
      <c r="H401">
        <v>0</v>
      </c>
      <c r="P401" s="106"/>
      <c r="Q401" s="1"/>
      <c r="R401" s="1"/>
    </row>
    <row r="402" spans="1:18" x14ac:dyDescent="0.25">
      <c r="A402" s="106">
        <v>41039</v>
      </c>
      <c r="B402" s="1">
        <v>50</v>
      </c>
      <c r="C402" s="1">
        <v>142171.51999999999</v>
      </c>
      <c r="D402">
        <v>3.5200000000000002E-2</v>
      </c>
      <c r="E402">
        <v>0</v>
      </c>
      <c r="F402">
        <v>1</v>
      </c>
      <c r="G402">
        <v>100</v>
      </c>
      <c r="H402">
        <v>100</v>
      </c>
      <c r="P402" s="106"/>
      <c r="Q402" s="1"/>
      <c r="R402" s="1"/>
    </row>
    <row r="403" spans="1:18" x14ac:dyDescent="0.25">
      <c r="A403" s="106">
        <v>41131</v>
      </c>
      <c r="B403" s="1">
        <v>-500</v>
      </c>
      <c r="C403" s="1">
        <v>141671.51999999999</v>
      </c>
      <c r="D403">
        <v>-0.35199999999999998</v>
      </c>
      <c r="E403">
        <v>0.35199999999999998</v>
      </c>
      <c r="F403">
        <v>2</v>
      </c>
      <c r="G403">
        <v>0</v>
      </c>
      <c r="H403">
        <v>0</v>
      </c>
      <c r="P403" s="106"/>
      <c r="Q403" s="1"/>
      <c r="R403" s="1"/>
    </row>
    <row r="404" spans="1:18" x14ac:dyDescent="0.25">
      <c r="A404" t="s">
        <v>166</v>
      </c>
      <c r="B404" s="1">
        <v>-1087.5</v>
      </c>
      <c r="C404" s="1">
        <v>140584.01999999999</v>
      </c>
      <c r="D404">
        <v>-0.76800000000000002</v>
      </c>
      <c r="E404">
        <v>0.76800000000000002</v>
      </c>
      <c r="F404">
        <v>4</v>
      </c>
      <c r="G404">
        <v>0</v>
      </c>
      <c r="H404">
        <v>0</v>
      </c>
      <c r="Q404" s="1"/>
      <c r="R404" s="1"/>
    </row>
    <row r="405" spans="1:18" x14ac:dyDescent="0.25">
      <c r="A405" t="s">
        <v>206</v>
      </c>
      <c r="B405" s="1">
        <v>2275</v>
      </c>
      <c r="C405" s="1">
        <v>142859.01999999999</v>
      </c>
      <c r="D405">
        <v>1.6180000000000001</v>
      </c>
      <c r="E405">
        <v>0</v>
      </c>
      <c r="F405">
        <v>1</v>
      </c>
      <c r="G405">
        <v>100</v>
      </c>
      <c r="H405">
        <v>100</v>
      </c>
      <c r="Q405" s="1"/>
      <c r="R405" s="1"/>
    </row>
    <row r="406" spans="1:18" x14ac:dyDescent="0.25">
      <c r="A406" t="s">
        <v>167</v>
      </c>
      <c r="B406" s="1">
        <v>2250</v>
      </c>
      <c r="C406" s="1">
        <v>145109.01999999999</v>
      </c>
      <c r="D406">
        <v>1.575</v>
      </c>
      <c r="E406">
        <v>0</v>
      </c>
      <c r="F406">
        <v>1</v>
      </c>
      <c r="G406">
        <v>100</v>
      </c>
      <c r="H406">
        <v>100</v>
      </c>
      <c r="Q406" s="1"/>
      <c r="R406" s="1"/>
    </row>
    <row r="407" spans="1:18" x14ac:dyDescent="0.25">
      <c r="A407" t="s">
        <v>168</v>
      </c>
      <c r="B407" s="1">
        <v>-1062.5</v>
      </c>
      <c r="C407" s="1">
        <v>144046.51999999999</v>
      </c>
      <c r="D407">
        <v>-0.73199999999999998</v>
      </c>
      <c r="E407">
        <v>0.73199999999999998</v>
      </c>
      <c r="F407">
        <v>2</v>
      </c>
      <c r="G407">
        <v>0</v>
      </c>
      <c r="H407">
        <v>0</v>
      </c>
      <c r="Q407" s="1"/>
      <c r="R407" s="1"/>
    </row>
    <row r="408" spans="1:18" x14ac:dyDescent="0.25">
      <c r="A408" s="106">
        <v>40919</v>
      </c>
      <c r="B408" s="1">
        <v>300</v>
      </c>
      <c r="C408" s="1">
        <v>144346.51999999999</v>
      </c>
      <c r="D408">
        <v>0.20799999999999999</v>
      </c>
      <c r="E408">
        <v>0.26900000000000002</v>
      </c>
      <c r="F408">
        <v>2</v>
      </c>
      <c r="G408">
        <v>50</v>
      </c>
      <c r="H408">
        <v>1.774</v>
      </c>
      <c r="P408" s="106"/>
      <c r="Q408" s="1"/>
      <c r="R408" s="1"/>
    </row>
    <row r="409" spans="1:18" x14ac:dyDescent="0.25">
      <c r="A409" s="106">
        <v>41040</v>
      </c>
      <c r="B409" s="1">
        <v>-425</v>
      </c>
      <c r="C409" s="1">
        <v>143921.51999999999</v>
      </c>
      <c r="D409">
        <v>-0.29399999999999998</v>
      </c>
      <c r="E409">
        <v>0.29399999999999998</v>
      </c>
      <c r="F409">
        <v>3</v>
      </c>
      <c r="G409">
        <v>0</v>
      </c>
      <c r="H409">
        <v>0</v>
      </c>
      <c r="P409" s="106"/>
      <c r="Q409" s="1"/>
      <c r="R409" s="1"/>
    </row>
    <row r="410" spans="1:18" x14ac:dyDescent="0.25">
      <c r="A410" s="106">
        <v>41071</v>
      </c>
      <c r="B410" s="1">
        <v>287.5</v>
      </c>
      <c r="C410" s="1">
        <v>144209.01999999999</v>
      </c>
      <c r="D410">
        <v>0.2</v>
      </c>
      <c r="E410">
        <v>0.22600000000000001</v>
      </c>
      <c r="F410">
        <v>2</v>
      </c>
      <c r="G410">
        <v>50</v>
      </c>
      <c r="H410">
        <v>1.885</v>
      </c>
      <c r="P410" s="106"/>
      <c r="Q410" s="1"/>
      <c r="R410" s="1"/>
    </row>
    <row r="411" spans="1:18" x14ac:dyDescent="0.25">
      <c r="A411" s="106">
        <v>41132</v>
      </c>
      <c r="B411" s="1">
        <v>1912.5</v>
      </c>
      <c r="C411" s="1">
        <v>146121.51999999999</v>
      </c>
      <c r="D411">
        <v>1.3260000000000001</v>
      </c>
      <c r="E411">
        <v>0</v>
      </c>
      <c r="F411">
        <v>1</v>
      </c>
      <c r="G411">
        <v>100</v>
      </c>
      <c r="H411">
        <v>100</v>
      </c>
      <c r="P411" s="106"/>
      <c r="Q411" s="1"/>
      <c r="R411" s="1"/>
    </row>
    <row r="412" spans="1:18" x14ac:dyDescent="0.25">
      <c r="A412" t="s">
        <v>169</v>
      </c>
      <c r="B412" s="1">
        <v>3412.5</v>
      </c>
      <c r="C412" s="1">
        <v>149534.01999999999</v>
      </c>
      <c r="D412">
        <v>2.335</v>
      </c>
      <c r="E412">
        <v>0</v>
      </c>
      <c r="F412">
        <v>1</v>
      </c>
      <c r="G412">
        <v>100</v>
      </c>
      <c r="H412">
        <v>100</v>
      </c>
      <c r="Q412" s="1"/>
      <c r="R412" s="1"/>
    </row>
    <row r="413" spans="1:18" x14ac:dyDescent="0.25">
      <c r="B413"/>
    </row>
    <row r="414" spans="1:18" x14ac:dyDescent="0.25">
      <c r="A414" t="s">
        <v>94</v>
      </c>
      <c r="B414" s="1">
        <v>-69.209999999999994</v>
      </c>
      <c r="C414" s="1">
        <v>156941.21</v>
      </c>
      <c r="D414">
        <v>-3.0099999999999998E-2</v>
      </c>
      <c r="E414">
        <v>0.72399999999999998</v>
      </c>
      <c r="F414">
        <v>2.35</v>
      </c>
      <c r="G414">
        <v>29.93</v>
      </c>
      <c r="H414">
        <v>22.43</v>
      </c>
      <c r="Q414" s="1"/>
      <c r="R414" s="1"/>
    </row>
    <row r="415" spans="1:18" x14ac:dyDescent="0.25">
      <c r="A415" t="s">
        <v>95</v>
      </c>
      <c r="B415" s="1">
        <v>2756.08</v>
      </c>
      <c r="C415" s="1">
        <v>8132.19</v>
      </c>
      <c r="D415">
        <v>1.758</v>
      </c>
      <c r="E415">
        <v>0.76400000000000001</v>
      </c>
      <c r="F415">
        <v>1.6479999999999999</v>
      </c>
      <c r="G415">
        <v>40.799999999999997</v>
      </c>
      <c r="H415">
        <v>41.42</v>
      </c>
      <c r="Q415" s="1"/>
      <c r="R4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27"/>
  <sheetViews>
    <sheetView showGridLines="0" workbookViewId="0">
      <selection activeCell="N15" sqref="N15"/>
    </sheetView>
  </sheetViews>
  <sheetFormatPr baseColWidth="10" defaultRowHeight="15" x14ac:dyDescent="0.25"/>
  <cols>
    <col min="1" max="1" width="8.140625" customWidth="1"/>
    <col min="2" max="2" width="4" customWidth="1"/>
    <col min="8" max="8" width="13.85546875" customWidth="1"/>
    <col min="11" max="11" width="3.42578125" customWidth="1"/>
  </cols>
  <sheetData>
    <row r="2" spans="2:11" ht="15.75" thickBot="1" x14ac:dyDescent="0.3">
      <c r="B2" s="112"/>
      <c r="C2" s="113"/>
      <c r="D2" s="113"/>
      <c r="E2" s="113"/>
      <c r="F2" s="113"/>
      <c r="G2" s="113"/>
      <c r="H2" s="113"/>
      <c r="I2" s="113"/>
      <c r="J2" s="113"/>
      <c r="K2" s="114"/>
    </row>
    <row r="3" spans="2:11" x14ac:dyDescent="0.25">
      <c r="B3" s="115"/>
      <c r="C3" s="167" t="s">
        <v>257</v>
      </c>
      <c r="D3" s="116"/>
      <c r="E3" s="117"/>
      <c r="F3" s="169" t="s">
        <v>272</v>
      </c>
      <c r="G3" s="169"/>
      <c r="H3" s="118"/>
      <c r="I3" s="116" t="s">
        <v>273</v>
      </c>
      <c r="J3" s="119" t="s">
        <v>274</v>
      </c>
      <c r="K3" s="120"/>
    </row>
    <row r="4" spans="2:11" ht="15.75" x14ac:dyDescent="0.25">
      <c r="B4" s="115"/>
      <c r="C4" s="168"/>
      <c r="D4" s="170" t="s">
        <v>275</v>
      </c>
      <c r="E4" s="171"/>
      <c r="F4" s="171"/>
      <c r="G4" s="171"/>
      <c r="H4" s="172"/>
      <c r="I4" s="121" t="s">
        <v>276</v>
      </c>
      <c r="J4" s="122" t="s">
        <v>277</v>
      </c>
      <c r="K4" s="120"/>
    </row>
    <row r="5" spans="2:11" ht="15.75" thickBot="1" x14ac:dyDescent="0.3">
      <c r="B5" s="115"/>
      <c r="C5" s="123"/>
      <c r="D5" s="124"/>
      <c r="E5" s="125"/>
      <c r="F5" s="125"/>
      <c r="G5" s="125"/>
      <c r="H5" s="126"/>
      <c r="I5" s="124" t="s">
        <v>278</v>
      </c>
      <c r="J5" s="127"/>
      <c r="K5" s="120"/>
    </row>
    <row r="6" spans="2:11" ht="15.75" thickBot="1" x14ac:dyDescent="0.3">
      <c r="B6" s="115"/>
      <c r="C6" s="128"/>
      <c r="D6" s="128"/>
      <c r="E6" s="128"/>
      <c r="F6" s="128"/>
      <c r="G6" s="128"/>
      <c r="H6" s="128"/>
      <c r="I6" s="128"/>
      <c r="J6" s="128"/>
      <c r="K6" s="120"/>
    </row>
    <row r="7" spans="2:11" ht="18.75" thickBot="1" x14ac:dyDescent="0.3">
      <c r="B7" s="115"/>
      <c r="C7" s="129" t="s">
        <v>279</v>
      </c>
      <c r="D7" s="130"/>
      <c r="E7" s="130"/>
      <c r="F7" s="173" t="s">
        <v>257</v>
      </c>
      <c r="G7" s="174"/>
      <c r="H7" s="174"/>
      <c r="I7" s="131"/>
      <c r="J7" s="132"/>
      <c r="K7" s="120"/>
    </row>
    <row r="8" spans="2:11" x14ac:dyDescent="0.25">
      <c r="B8" s="115"/>
      <c r="C8" s="133"/>
      <c r="D8" s="133"/>
      <c r="E8" s="133"/>
      <c r="F8" s="133"/>
      <c r="G8" s="133"/>
      <c r="H8" s="133"/>
      <c r="I8" s="133"/>
      <c r="J8" s="133"/>
      <c r="K8" s="120"/>
    </row>
    <row r="9" spans="2:11" ht="16.5" thickBot="1" x14ac:dyDescent="0.3">
      <c r="B9" s="115"/>
      <c r="C9" s="134" t="s">
        <v>280</v>
      </c>
      <c r="D9" s="135" t="s">
        <v>281</v>
      </c>
      <c r="E9" s="133"/>
      <c r="F9" s="133"/>
      <c r="G9" s="133"/>
      <c r="H9" s="128"/>
      <c r="I9" s="136" t="s">
        <v>282</v>
      </c>
      <c r="J9" s="136" t="s">
        <v>283</v>
      </c>
      <c r="K9" s="120"/>
    </row>
    <row r="10" spans="2:11" x14ac:dyDescent="0.25">
      <c r="B10" s="115"/>
      <c r="C10" s="133"/>
      <c r="D10" s="133"/>
      <c r="E10" s="133"/>
      <c r="F10" s="133"/>
      <c r="G10" s="133"/>
      <c r="H10" s="128"/>
      <c r="I10" s="133"/>
      <c r="J10" s="133"/>
      <c r="K10" s="120"/>
    </row>
    <row r="11" spans="2:11" x14ac:dyDescent="0.25">
      <c r="B11" s="115"/>
      <c r="C11" s="134" t="s">
        <v>284</v>
      </c>
      <c r="D11" s="133"/>
      <c r="E11" s="133"/>
      <c r="F11" s="137" t="s">
        <v>285</v>
      </c>
      <c r="G11" s="138"/>
      <c r="H11" s="128"/>
      <c r="I11" s="139" t="s">
        <v>286</v>
      </c>
      <c r="J11" s="135"/>
      <c r="K11" s="120"/>
    </row>
    <row r="12" spans="2:11" x14ac:dyDescent="0.25">
      <c r="B12" s="115"/>
      <c r="C12" s="134"/>
      <c r="D12" s="133"/>
      <c r="E12" s="133"/>
      <c r="F12" s="133"/>
      <c r="G12" s="133"/>
      <c r="H12" s="128"/>
      <c r="I12" s="133"/>
      <c r="J12" s="133"/>
      <c r="K12" s="120"/>
    </row>
    <row r="13" spans="2:11" x14ac:dyDescent="0.25">
      <c r="B13" s="115"/>
      <c r="C13" s="134" t="s">
        <v>287</v>
      </c>
      <c r="D13" s="133"/>
      <c r="E13" s="133"/>
      <c r="F13" s="133"/>
      <c r="G13" s="133"/>
      <c r="H13" s="128"/>
      <c r="I13" s="139" t="s">
        <v>286</v>
      </c>
      <c r="J13" s="135"/>
      <c r="K13" s="120"/>
    </row>
    <row r="14" spans="2:11" x14ac:dyDescent="0.25">
      <c r="B14" s="115"/>
      <c r="C14" s="134"/>
      <c r="D14" s="133" t="s">
        <v>288</v>
      </c>
      <c r="E14" s="133"/>
      <c r="F14" s="140"/>
      <c r="G14" s="133"/>
      <c r="H14" s="128"/>
      <c r="I14" s="139" t="s">
        <v>286</v>
      </c>
      <c r="J14" s="135"/>
      <c r="K14" s="120"/>
    </row>
    <row r="15" spans="2:11" x14ac:dyDescent="0.25">
      <c r="B15" s="115"/>
      <c r="C15" s="134"/>
      <c r="D15" s="133"/>
      <c r="E15" s="133"/>
      <c r="F15" s="133"/>
      <c r="G15" s="133"/>
      <c r="H15" s="133"/>
      <c r="I15" s="133"/>
      <c r="J15" s="133"/>
      <c r="K15" s="120"/>
    </row>
    <row r="16" spans="2:11" x14ac:dyDescent="0.25">
      <c r="B16" s="115"/>
      <c r="C16" s="134"/>
      <c r="D16" s="133"/>
      <c r="E16" s="133"/>
      <c r="F16" s="133"/>
      <c r="G16" s="133"/>
      <c r="H16" s="133"/>
      <c r="I16" s="133"/>
      <c r="J16" s="133"/>
      <c r="K16" s="120"/>
    </row>
    <row r="17" spans="2:11" x14ac:dyDescent="0.25">
      <c r="B17" s="115"/>
      <c r="C17" s="134" t="s">
        <v>289</v>
      </c>
      <c r="D17" s="133"/>
      <c r="E17" s="133"/>
      <c r="F17" s="133"/>
      <c r="G17" s="133"/>
      <c r="H17" s="133"/>
      <c r="I17" s="139" t="s">
        <v>286</v>
      </c>
      <c r="J17" s="135"/>
      <c r="K17" s="120"/>
    </row>
    <row r="18" spans="2:11" x14ac:dyDescent="0.25">
      <c r="B18" s="115"/>
      <c r="C18" s="134"/>
      <c r="D18" s="133"/>
      <c r="E18" s="133"/>
      <c r="F18" s="133"/>
      <c r="G18" s="133"/>
      <c r="H18" s="133"/>
      <c r="I18" s="133"/>
      <c r="J18" s="133"/>
      <c r="K18" s="120"/>
    </row>
    <row r="19" spans="2:11" x14ac:dyDescent="0.25">
      <c r="B19" s="115"/>
      <c r="C19" s="134"/>
      <c r="D19" s="133"/>
      <c r="E19" s="133"/>
      <c r="F19" s="141" t="s">
        <v>290</v>
      </c>
      <c r="G19" s="141" t="s">
        <v>291</v>
      </c>
      <c r="H19" s="133"/>
      <c r="I19" s="141"/>
      <c r="J19" s="141"/>
      <c r="K19" s="120"/>
    </row>
    <row r="20" spans="2:11" x14ac:dyDescent="0.25">
      <c r="B20" s="115"/>
      <c r="C20" s="134"/>
      <c r="D20" s="133" t="s">
        <v>292</v>
      </c>
      <c r="E20" s="133"/>
      <c r="F20" s="135" t="s">
        <v>293</v>
      </c>
      <c r="G20" s="135" t="s">
        <v>294</v>
      </c>
      <c r="H20" s="133" t="s">
        <v>295</v>
      </c>
      <c r="I20" s="141"/>
      <c r="J20" s="141"/>
      <c r="K20" s="120"/>
    </row>
    <row r="21" spans="2:11" x14ac:dyDescent="0.25">
      <c r="B21" s="115"/>
      <c r="C21" s="134"/>
      <c r="D21" s="133" t="s">
        <v>296</v>
      </c>
      <c r="E21" s="133"/>
      <c r="F21" s="135" t="s">
        <v>297</v>
      </c>
      <c r="G21" s="135" t="s">
        <v>298</v>
      </c>
      <c r="H21" s="133" t="s">
        <v>299</v>
      </c>
      <c r="I21" s="133"/>
      <c r="J21" s="133"/>
      <c r="K21" s="120"/>
    </row>
    <row r="22" spans="2:11" x14ac:dyDescent="0.25">
      <c r="B22" s="115"/>
      <c r="C22" s="134"/>
      <c r="D22" s="133" t="s">
        <v>300</v>
      </c>
      <c r="E22" s="133"/>
      <c r="F22" s="135" t="s">
        <v>293</v>
      </c>
      <c r="G22" s="135" t="s">
        <v>301</v>
      </c>
      <c r="H22" s="133" t="s">
        <v>302</v>
      </c>
      <c r="I22" s="133"/>
      <c r="J22" s="133"/>
      <c r="K22" s="120"/>
    </row>
    <row r="23" spans="2:11" x14ac:dyDescent="0.25">
      <c r="B23" s="115"/>
      <c r="C23" s="134"/>
      <c r="D23" s="133" t="s">
        <v>303</v>
      </c>
      <c r="E23" s="133"/>
      <c r="F23" s="135" t="s">
        <v>304</v>
      </c>
      <c r="G23" s="135" t="s">
        <v>294</v>
      </c>
      <c r="H23" s="133" t="s">
        <v>305</v>
      </c>
      <c r="I23" s="133"/>
      <c r="J23" s="133"/>
      <c r="K23" s="120"/>
    </row>
    <row r="24" spans="2:11" x14ac:dyDescent="0.25">
      <c r="B24" s="115"/>
      <c r="C24" s="134"/>
      <c r="D24" s="133"/>
      <c r="E24" s="133"/>
      <c r="F24" s="133"/>
      <c r="G24" s="133"/>
      <c r="H24" s="133"/>
      <c r="I24" s="133"/>
      <c r="J24" s="133"/>
      <c r="K24" s="120"/>
    </row>
    <row r="25" spans="2:11" x14ac:dyDescent="0.25">
      <c r="B25" s="115"/>
      <c r="C25" s="134" t="s">
        <v>306</v>
      </c>
      <c r="D25" s="133"/>
      <c r="E25" s="133"/>
      <c r="F25" s="133"/>
      <c r="G25" s="133"/>
      <c r="H25" s="133"/>
      <c r="I25" s="139" t="s">
        <v>286</v>
      </c>
      <c r="J25" s="135"/>
      <c r="K25" s="120"/>
    </row>
    <row r="26" spans="2:11" x14ac:dyDescent="0.25">
      <c r="B26" s="115"/>
      <c r="C26" s="134"/>
      <c r="D26" s="133" t="s">
        <v>307</v>
      </c>
      <c r="E26" s="133"/>
      <c r="F26" s="133"/>
      <c r="G26" s="142"/>
      <c r="H26" s="133"/>
      <c r="I26" s="133"/>
      <c r="J26" s="133"/>
      <c r="K26" s="120"/>
    </row>
    <row r="27" spans="2:11" x14ac:dyDescent="0.25">
      <c r="B27" s="115"/>
      <c r="C27" s="134"/>
      <c r="D27" s="133" t="s">
        <v>308</v>
      </c>
      <c r="E27" s="133"/>
      <c r="F27" s="133"/>
      <c r="G27" s="142"/>
      <c r="H27" s="133"/>
      <c r="I27" s="133"/>
      <c r="J27" s="133"/>
      <c r="K27" s="120"/>
    </row>
    <row r="28" spans="2:11" x14ac:dyDescent="0.25">
      <c r="B28" s="115"/>
      <c r="C28" s="134"/>
      <c r="D28" s="133" t="s">
        <v>309</v>
      </c>
      <c r="E28" s="133"/>
      <c r="F28" s="133"/>
      <c r="G28" s="142"/>
      <c r="H28" s="133"/>
      <c r="I28" s="133"/>
      <c r="J28" s="133"/>
      <c r="K28" s="120"/>
    </row>
    <row r="29" spans="2:11" x14ac:dyDescent="0.25">
      <c r="B29" s="115"/>
      <c r="C29" s="134"/>
      <c r="D29" s="133" t="s">
        <v>310</v>
      </c>
      <c r="E29" s="133"/>
      <c r="F29" s="133"/>
      <c r="G29" s="142"/>
      <c r="H29" s="133"/>
      <c r="I29" s="133"/>
      <c r="J29" s="133"/>
      <c r="K29" s="120"/>
    </row>
    <row r="30" spans="2:11" x14ac:dyDescent="0.25">
      <c r="B30" s="115"/>
      <c r="C30" s="134"/>
      <c r="D30" s="133"/>
      <c r="E30" s="133"/>
      <c r="F30" s="133"/>
      <c r="G30" s="133"/>
      <c r="H30" s="133"/>
      <c r="I30" s="133"/>
      <c r="J30" s="133"/>
      <c r="K30" s="120"/>
    </row>
    <row r="31" spans="2:11" x14ac:dyDescent="0.25">
      <c r="B31" s="115"/>
      <c r="C31" s="134" t="s">
        <v>311</v>
      </c>
      <c r="D31" s="133"/>
      <c r="E31" s="133"/>
      <c r="F31" s="133"/>
      <c r="G31" s="133"/>
      <c r="H31" s="133"/>
      <c r="I31" s="139" t="s">
        <v>286</v>
      </c>
      <c r="J31" s="135"/>
      <c r="K31" s="120"/>
    </row>
    <row r="32" spans="2:11" x14ac:dyDescent="0.25">
      <c r="B32" s="115"/>
      <c r="C32" s="134"/>
      <c r="D32" s="133"/>
      <c r="E32" s="133"/>
      <c r="F32" s="133"/>
      <c r="G32" s="133"/>
      <c r="H32" s="133"/>
      <c r="I32" s="133"/>
      <c r="J32" s="133"/>
      <c r="K32" s="120"/>
    </row>
    <row r="33" spans="2:11" x14ac:dyDescent="0.25">
      <c r="B33" s="115"/>
      <c r="C33" s="134" t="s">
        <v>312</v>
      </c>
      <c r="D33" s="133"/>
      <c r="E33" s="133"/>
      <c r="F33" s="143" t="s">
        <v>313</v>
      </c>
      <c r="G33" s="133"/>
      <c r="H33" s="133"/>
      <c r="I33" s="139" t="s">
        <v>286</v>
      </c>
      <c r="J33" s="135"/>
      <c r="K33" s="120"/>
    </row>
    <row r="34" spans="2:11" x14ac:dyDescent="0.25">
      <c r="B34" s="115"/>
      <c r="C34" s="134"/>
      <c r="D34" s="133" t="s">
        <v>314</v>
      </c>
      <c r="E34" s="133"/>
      <c r="F34" s="133"/>
      <c r="G34" s="139" t="s">
        <v>286</v>
      </c>
      <c r="H34" s="133"/>
      <c r="I34" s="133"/>
      <c r="J34" s="133"/>
      <c r="K34" s="120"/>
    </row>
    <row r="35" spans="2:11" x14ac:dyDescent="0.25">
      <c r="B35" s="115"/>
      <c r="C35" s="134"/>
      <c r="D35" s="133" t="s">
        <v>315</v>
      </c>
      <c r="E35" s="133"/>
      <c r="F35" s="133"/>
      <c r="G35" s="139" t="s">
        <v>286</v>
      </c>
      <c r="H35" s="133"/>
      <c r="I35" s="133"/>
      <c r="J35" s="133"/>
      <c r="K35" s="120"/>
    </row>
    <row r="36" spans="2:11" x14ac:dyDescent="0.25">
      <c r="B36" s="115"/>
      <c r="C36" s="134"/>
      <c r="D36" s="133" t="s">
        <v>316</v>
      </c>
      <c r="E36" s="133"/>
      <c r="F36" s="133"/>
      <c r="G36" s="139" t="s">
        <v>286</v>
      </c>
      <c r="H36" s="133"/>
      <c r="I36" s="133"/>
      <c r="J36" s="133"/>
      <c r="K36" s="120"/>
    </row>
    <row r="37" spans="2:11" x14ac:dyDescent="0.25">
      <c r="B37" s="115"/>
      <c r="C37" s="134"/>
      <c r="D37" s="133"/>
      <c r="E37" s="133"/>
      <c r="F37" s="133"/>
      <c r="G37" s="133"/>
      <c r="H37" s="133"/>
      <c r="I37" s="133"/>
      <c r="J37" s="133"/>
      <c r="K37" s="120"/>
    </row>
    <row r="38" spans="2:11" x14ac:dyDescent="0.25">
      <c r="B38" s="115"/>
      <c r="C38" s="134" t="s">
        <v>317</v>
      </c>
      <c r="D38" s="133"/>
      <c r="E38" s="133"/>
      <c r="F38" s="133"/>
      <c r="G38" s="133"/>
      <c r="H38" s="133"/>
      <c r="I38" s="139" t="s">
        <v>286</v>
      </c>
      <c r="J38" s="135"/>
      <c r="K38" s="120"/>
    </row>
    <row r="39" spans="2:11" x14ac:dyDescent="0.25">
      <c r="B39" s="115"/>
      <c r="C39" s="134"/>
      <c r="D39" s="133" t="s">
        <v>318</v>
      </c>
      <c r="E39" s="133"/>
      <c r="F39" s="133"/>
      <c r="G39" s="139" t="s">
        <v>286</v>
      </c>
      <c r="H39" s="133"/>
      <c r="I39" s="133"/>
      <c r="J39" s="133"/>
      <c r="K39" s="120"/>
    </row>
    <row r="40" spans="2:11" x14ac:dyDescent="0.25">
      <c r="B40" s="115"/>
      <c r="C40" s="134"/>
      <c r="D40" s="133"/>
      <c r="E40" s="133"/>
      <c r="F40" s="133"/>
      <c r="G40" s="133"/>
      <c r="H40" s="133"/>
      <c r="I40" s="133"/>
      <c r="J40" s="133"/>
      <c r="K40" s="120"/>
    </row>
    <row r="41" spans="2:11" x14ac:dyDescent="0.25">
      <c r="B41" s="115"/>
      <c r="C41" s="134" t="s">
        <v>319</v>
      </c>
      <c r="D41" s="133"/>
      <c r="E41" s="133"/>
      <c r="F41" s="133"/>
      <c r="G41" s="133"/>
      <c r="H41" s="133"/>
      <c r="I41" s="139" t="s">
        <v>286</v>
      </c>
      <c r="J41" s="135"/>
      <c r="K41" s="120"/>
    </row>
    <row r="42" spans="2:11" x14ac:dyDescent="0.25">
      <c r="B42" s="115"/>
      <c r="C42" s="134"/>
      <c r="D42" s="133"/>
      <c r="E42" s="133"/>
      <c r="F42" s="133"/>
      <c r="G42" s="133"/>
      <c r="H42" s="133"/>
      <c r="I42" s="133"/>
      <c r="J42" s="133"/>
      <c r="K42" s="120"/>
    </row>
    <row r="43" spans="2:11" x14ac:dyDescent="0.25">
      <c r="B43" s="115"/>
      <c r="C43" s="134" t="s">
        <v>320</v>
      </c>
      <c r="D43" s="133"/>
      <c r="E43" s="133"/>
      <c r="F43" s="133"/>
      <c r="G43" s="133"/>
      <c r="H43" s="133"/>
      <c r="I43" s="135"/>
      <c r="J43" s="135"/>
      <c r="K43" s="120"/>
    </row>
    <row r="44" spans="2:11" x14ac:dyDescent="0.25">
      <c r="B44" s="115"/>
      <c r="C44" s="134"/>
      <c r="D44" s="133" t="s">
        <v>321</v>
      </c>
      <c r="E44" s="133"/>
      <c r="F44" s="133"/>
      <c r="G44" s="139" t="s">
        <v>286</v>
      </c>
      <c r="H44" s="133"/>
      <c r="I44" s="133"/>
      <c r="J44" s="133"/>
      <c r="K44" s="120"/>
    </row>
    <row r="45" spans="2:11" x14ac:dyDescent="0.25">
      <c r="B45" s="115"/>
      <c r="C45" s="134"/>
      <c r="D45" s="133" t="s">
        <v>322</v>
      </c>
      <c r="E45" s="133"/>
      <c r="F45" s="133"/>
      <c r="G45" s="139" t="s">
        <v>286</v>
      </c>
      <c r="H45" s="133"/>
      <c r="I45" s="133"/>
      <c r="J45" s="133"/>
      <c r="K45" s="120"/>
    </row>
    <row r="46" spans="2:11" x14ac:dyDescent="0.25">
      <c r="B46" s="115"/>
      <c r="C46" s="134"/>
      <c r="D46" s="133"/>
      <c r="E46" s="133"/>
      <c r="F46" s="133"/>
      <c r="G46" s="133"/>
      <c r="H46" s="133"/>
      <c r="I46" s="133"/>
      <c r="J46" s="133"/>
      <c r="K46" s="120"/>
    </row>
    <row r="47" spans="2:11" x14ac:dyDescent="0.25">
      <c r="B47" s="115"/>
      <c r="C47" s="134" t="s">
        <v>323</v>
      </c>
      <c r="D47" s="133"/>
      <c r="E47" s="133"/>
      <c r="F47" s="133"/>
      <c r="G47" s="133"/>
      <c r="H47" s="133"/>
      <c r="I47" s="139" t="s">
        <v>286</v>
      </c>
      <c r="J47" s="135"/>
      <c r="K47" s="120"/>
    </row>
    <row r="48" spans="2:11" x14ac:dyDescent="0.25">
      <c r="B48" s="115"/>
      <c r="C48" s="134"/>
      <c r="D48" s="133"/>
      <c r="E48" s="133"/>
      <c r="F48" s="133"/>
      <c r="G48" s="133"/>
      <c r="H48" s="133"/>
      <c r="I48" s="133"/>
      <c r="J48" s="133"/>
      <c r="K48" s="120"/>
    </row>
    <row r="49" spans="2:11" x14ac:dyDescent="0.25">
      <c r="B49" s="115"/>
      <c r="C49" s="134" t="s">
        <v>324</v>
      </c>
      <c r="D49" s="133"/>
      <c r="E49" s="133"/>
      <c r="F49" s="133"/>
      <c r="G49" s="139" t="s">
        <v>286</v>
      </c>
      <c r="H49" s="133"/>
      <c r="I49" s="139" t="s">
        <v>286</v>
      </c>
      <c r="J49" s="135"/>
      <c r="K49" s="120"/>
    </row>
    <row r="50" spans="2:11" x14ac:dyDescent="0.25">
      <c r="B50" s="115"/>
      <c r="C50" s="134"/>
      <c r="D50" s="133" t="s">
        <v>325</v>
      </c>
      <c r="E50" s="133"/>
      <c r="F50" s="133"/>
      <c r="G50" s="139" t="s">
        <v>286</v>
      </c>
      <c r="H50" s="133"/>
      <c r="I50" s="133"/>
      <c r="J50" s="133"/>
      <c r="K50" s="120"/>
    </row>
    <row r="51" spans="2:11" x14ac:dyDescent="0.25">
      <c r="B51" s="115"/>
      <c r="C51" s="134"/>
      <c r="D51" s="133" t="s">
        <v>326</v>
      </c>
      <c r="E51" s="133"/>
      <c r="F51" s="133"/>
      <c r="G51" s="139" t="s">
        <v>286</v>
      </c>
      <c r="H51" s="133"/>
      <c r="I51" s="133"/>
      <c r="J51" s="133"/>
      <c r="K51" s="120"/>
    </row>
    <row r="52" spans="2:11" x14ac:dyDescent="0.25">
      <c r="B52" s="115"/>
      <c r="C52" s="134"/>
      <c r="D52" s="133" t="s">
        <v>327</v>
      </c>
      <c r="E52" s="133"/>
      <c r="F52" s="133"/>
      <c r="G52" s="139" t="s">
        <v>286</v>
      </c>
      <c r="H52" s="133"/>
      <c r="I52" s="133"/>
      <c r="J52" s="133"/>
      <c r="K52" s="120"/>
    </row>
    <row r="53" spans="2:11" x14ac:dyDescent="0.25">
      <c r="B53" s="115"/>
      <c r="C53" s="134"/>
      <c r="D53" s="133" t="s">
        <v>328</v>
      </c>
      <c r="E53" s="133"/>
      <c r="F53" s="133"/>
      <c r="G53" s="139" t="s">
        <v>286</v>
      </c>
      <c r="H53" s="133"/>
      <c r="I53" s="133"/>
      <c r="J53" s="133"/>
      <c r="K53" s="120"/>
    </row>
    <row r="54" spans="2:11" x14ac:dyDescent="0.25">
      <c r="B54" s="115"/>
      <c r="C54" s="133"/>
      <c r="D54" s="133" t="s">
        <v>329</v>
      </c>
      <c r="E54" s="133"/>
      <c r="F54" s="133"/>
      <c r="G54" s="139" t="s">
        <v>286</v>
      </c>
      <c r="H54" s="133"/>
      <c r="I54" s="133"/>
      <c r="J54" s="133"/>
      <c r="K54" s="120"/>
    </row>
    <row r="55" spans="2:11" x14ac:dyDescent="0.25">
      <c r="B55" s="115"/>
      <c r="C55" s="133"/>
      <c r="D55" s="133"/>
      <c r="E55" s="133"/>
      <c r="F55" s="133"/>
      <c r="G55" s="133"/>
      <c r="H55" s="133"/>
      <c r="I55" s="139" t="s">
        <v>286</v>
      </c>
      <c r="J55" s="135"/>
      <c r="K55" s="120"/>
    </row>
    <row r="56" spans="2:11" x14ac:dyDescent="0.25">
      <c r="B56" s="115"/>
      <c r="C56" s="134" t="s">
        <v>330</v>
      </c>
      <c r="D56" s="133"/>
      <c r="E56" s="133"/>
      <c r="F56" s="133"/>
      <c r="G56" s="133"/>
      <c r="H56" s="133"/>
      <c r="I56" s="133"/>
      <c r="J56" s="133"/>
      <c r="K56" s="120"/>
    </row>
    <row r="57" spans="2:11" x14ac:dyDescent="0.25">
      <c r="B57" s="115"/>
      <c r="C57" s="134"/>
      <c r="D57" s="133" t="s">
        <v>331</v>
      </c>
      <c r="E57" s="133"/>
      <c r="F57" s="133"/>
      <c r="G57" s="139" t="s">
        <v>286</v>
      </c>
      <c r="H57" s="133"/>
      <c r="I57" s="133"/>
      <c r="J57" s="133"/>
      <c r="K57" s="120"/>
    </row>
    <row r="58" spans="2:11" x14ac:dyDescent="0.25">
      <c r="B58" s="115"/>
      <c r="C58" s="134"/>
      <c r="D58" s="133"/>
      <c r="E58" s="133"/>
      <c r="F58" s="133"/>
      <c r="G58" s="133"/>
      <c r="H58" s="133"/>
      <c r="I58" s="133"/>
      <c r="J58" s="133"/>
      <c r="K58" s="120"/>
    </row>
    <row r="59" spans="2:11" x14ac:dyDescent="0.25">
      <c r="B59" s="115"/>
      <c r="C59" s="134" t="s">
        <v>332</v>
      </c>
      <c r="D59" s="133"/>
      <c r="E59" s="133"/>
      <c r="F59" s="133"/>
      <c r="G59" s="133"/>
      <c r="H59" s="133"/>
      <c r="I59" s="139" t="s">
        <v>286</v>
      </c>
      <c r="J59" s="135"/>
      <c r="K59" s="120"/>
    </row>
    <row r="60" spans="2:11" x14ac:dyDescent="0.25">
      <c r="B60" s="115"/>
      <c r="C60" s="134"/>
      <c r="D60" s="133" t="s">
        <v>333</v>
      </c>
      <c r="E60" s="133"/>
      <c r="F60" s="133"/>
      <c r="G60" s="135"/>
      <c r="H60" s="133"/>
      <c r="I60" s="133"/>
      <c r="J60" s="133"/>
      <c r="K60" s="120"/>
    </row>
    <row r="61" spans="2:11" x14ac:dyDescent="0.25">
      <c r="B61" s="115"/>
      <c r="C61" s="134"/>
      <c r="D61" s="133"/>
      <c r="E61" s="133"/>
      <c r="F61" s="133"/>
      <c r="G61" s="133"/>
      <c r="H61" s="133"/>
      <c r="I61" s="133"/>
      <c r="J61" s="133"/>
      <c r="K61" s="120"/>
    </row>
    <row r="62" spans="2:11" ht="21" thickBot="1" x14ac:dyDescent="0.35">
      <c r="B62" s="115"/>
      <c r="C62" s="144" t="s">
        <v>334</v>
      </c>
      <c r="D62" s="130"/>
      <c r="E62" s="130"/>
      <c r="F62" s="130"/>
      <c r="G62" s="130"/>
      <c r="H62" s="145"/>
      <c r="I62" s="133"/>
      <c r="J62" s="133"/>
      <c r="K62" s="120"/>
    </row>
    <row r="63" spans="2:11" ht="15.75" thickBot="1" x14ac:dyDescent="0.3">
      <c r="B63" s="115"/>
      <c r="C63" s="146"/>
      <c r="D63" s="130"/>
      <c r="E63" s="130" t="s">
        <v>335</v>
      </c>
      <c r="F63" s="130"/>
      <c r="G63" s="130"/>
      <c r="H63" s="147"/>
      <c r="I63" s="133"/>
      <c r="J63" s="133"/>
      <c r="K63" s="120"/>
    </row>
    <row r="64" spans="2:11" ht="15.75" thickBot="1" x14ac:dyDescent="0.3">
      <c r="B64" s="115"/>
      <c r="C64" s="148"/>
      <c r="D64" s="130"/>
      <c r="E64" s="130" t="s">
        <v>336</v>
      </c>
      <c r="F64" s="130"/>
      <c r="G64" s="130"/>
      <c r="H64" s="147"/>
      <c r="I64" s="133"/>
      <c r="J64" s="133"/>
      <c r="K64" s="120"/>
    </row>
    <row r="65" spans="2:11" ht="15.75" thickBot="1" x14ac:dyDescent="0.3">
      <c r="B65" s="115"/>
      <c r="C65" s="134"/>
      <c r="D65" s="133"/>
      <c r="E65" s="133"/>
      <c r="F65" s="133"/>
      <c r="G65" s="133"/>
      <c r="H65" s="133"/>
      <c r="I65" s="133"/>
      <c r="J65" s="133"/>
      <c r="K65" s="120"/>
    </row>
    <row r="66" spans="2:11" x14ac:dyDescent="0.25">
      <c r="B66" s="115"/>
      <c r="C66" s="149" t="s">
        <v>337</v>
      </c>
      <c r="D66" s="150"/>
      <c r="E66" s="150"/>
      <c r="F66" s="150"/>
      <c r="G66" s="150"/>
      <c r="H66" s="150"/>
      <c r="I66" s="151"/>
      <c r="J66" s="133"/>
      <c r="K66" s="120"/>
    </row>
    <row r="67" spans="2:11" x14ac:dyDescent="0.25">
      <c r="B67" s="115"/>
      <c r="C67" s="152" t="s">
        <v>338</v>
      </c>
      <c r="D67" s="133"/>
      <c r="E67" s="133"/>
      <c r="F67" s="133"/>
      <c r="G67" s="133"/>
      <c r="H67" s="133"/>
      <c r="I67" s="122"/>
      <c r="J67" s="133"/>
      <c r="K67" s="120"/>
    </row>
    <row r="68" spans="2:11" ht="15.75" thickBot="1" x14ac:dyDescent="0.3">
      <c r="B68" s="115"/>
      <c r="C68" s="153"/>
      <c r="D68" s="154"/>
      <c r="E68" s="154"/>
      <c r="F68" s="154"/>
      <c r="G68" s="154"/>
      <c r="H68" s="154"/>
      <c r="I68" s="155"/>
      <c r="J68" s="133"/>
      <c r="K68" s="120"/>
    </row>
    <row r="69" spans="2:11" x14ac:dyDescent="0.25">
      <c r="B69" s="156"/>
      <c r="C69" s="157"/>
      <c r="D69" s="158"/>
      <c r="E69" s="158"/>
      <c r="F69" s="158"/>
      <c r="G69" s="158"/>
      <c r="H69" s="158"/>
      <c r="I69" s="158"/>
      <c r="J69" s="158"/>
      <c r="K69" s="159"/>
    </row>
    <row r="70" spans="2:11" x14ac:dyDescent="0.25">
      <c r="C70" s="160"/>
      <c r="D70" s="161"/>
      <c r="E70" s="161"/>
      <c r="F70" s="161"/>
      <c r="G70" s="161"/>
      <c r="H70" s="161"/>
      <c r="I70" s="161"/>
      <c r="J70" s="161"/>
    </row>
    <row r="71" spans="2:11" x14ac:dyDescent="0.25">
      <c r="C71" s="160"/>
      <c r="D71" s="161"/>
      <c r="E71" s="161"/>
      <c r="F71" s="161"/>
      <c r="G71" s="161"/>
      <c r="H71" s="161"/>
      <c r="I71" s="161"/>
      <c r="J71" s="161"/>
    </row>
    <row r="72" spans="2:11" x14ac:dyDescent="0.25">
      <c r="C72" s="160"/>
      <c r="D72" s="161"/>
      <c r="E72" s="161"/>
      <c r="F72" s="161"/>
      <c r="G72" s="161"/>
      <c r="H72" s="161"/>
      <c r="I72" s="161"/>
      <c r="J72" s="161"/>
    </row>
    <row r="73" spans="2:11" x14ac:dyDescent="0.25">
      <c r="C73" s="161"/>
      <c r="D73" s="161"/>
      <c r="E73" s="161"/>
      <c r="F73" s="161"/>
      <c r="G73" s="161"/>
      <c r="H73" s="161"/>
      <c r="I73" s="161"/>
      <c r="J73" s="161"/>
    </row>
    <row r="74" spans="2:11" x14ac:dyDescent="0.25">
      <c r="C74" s="161"/>
      <c r="D74" s="161"/>
      <c r="E74" s="161"/>
      <c r="F74" s="161"/>
      <c r="G74" s="161"/>
      <c r="H74" s="161"/>
      <c r="I74" s="161"/>
      <c r="J74" s="161"/>
    </row>
    <row r="75" spans="2:11" x14ac:dyDescent="0.25">
      <c r="C75" s="161"/>
      <c r="D75" s="161"/>
      <c r="E75" s="161"/>
      <c r="F75" s="161"/>
      <c r="G75" s="161"/>
      <c r="H75" s="161"/>
      <c r="I75" s="161"/>
      <c r="J75" s="161"/>
    </row>
    <row r="76" spans="2:11" x14ac:dyDescent="0.25">
      <c r="C76" s="161"/>
      <c r="D76" s="161"/>
      <c r="E76" s="161"/>
      <c r="F76" s="161"/>
      <c r="G76" s="161"/>
      <c r="H76" s="161"/>
      <c r="I76" s="161"/>
      <c r="J76" s="161"/>
    </row>
    <row r="77" spans="2:11" x14ac:dyDescent="0.25">
      <c r="C77" s="161"/>
      <c r="D77" s="161"/>
      <c r="E77" s="161"/>
      <c r="F77" s="161"/>
      <c r="G77" s="161"/>
      <c r="H77" s="161"/>
      <c r="I77" s="161"/>
      <c r="J77" s="161"/>
    </row>
    <row r="78" spans="2:11" x14ac:dyDescent="0.25">
      <c r="C78" s="161"/>
      <c r="D78" s="161"/>
      <c r="E78" s="161"/>
      <c r="F78" s="161"/>
      <c r="G78" s="161"/>
      <c r="H78" s="161"/>
      <c r="I78" s="161"/>
      <c r="J78" s="161"/>
    </row>
    <row r="79" spans="2:11" x14ac:dyDescent="0.25">
      <c r="C79" s="161"/>
      <c r="D79" s="161"/>
      <c r="E79" s="161"/>
      <c r="F79" s="161"/>
      <c r="G79" s="161"/>
      <c r="H79" s="161"/>
      <c r="I79" s="161"/>
      <c r="J79" s="161"/>
    </row>
    <row r="80" spans="2:11" x14ac:dyDescent="0.25">
      <c r="C80" s="161"/>
      <c r="D80" s="161"/>
      <c r="E80" s="161"/>
      <c r="F80" s="161"/>
      <c r="G80" s="161"/>
      <c r="H80" s="161"/>
      <c r="I80" s="161"/>
      <c r="J80" s="161"/>
    </row>
    <row r="81" spans="3:10" x14ac:dyDescent="0.25">
      <c r="C81" s="161"/>
      <c r="D81" s="161"/>
      <c r="E81" s="161"/>
      <c r="F81" s="161"/>
      <c r="G81" s="161"/>
      <c r="H81" s="161"/>
      <c r="I81" s="161"/>
      <c r="J81" s="161"/>
    </row>
    <row r="82" spans="3:10" x14ac:dyDescent="0.25">
      <c r="C82" s="161"/>
      <c r="D82" s="161"/>
      <c r="E82" s="161"/>
      <c r="F82" s="161"/>
      <c r="G82" s="161"/>
      <c r="H82" s="161"/>
      <c r="I82" s="161"/>
      <c r="J82" s="161"/>
    </row>
    <row r="83" spans="3:10" x14ac:dyDescent="0.25">
      <c r="C83" s="161"/>
      <c r="D83" s="161"/>
      <c r="E83" s="161"/>
      <c r="F83" s="161"/>
      <c r="G83" s="161"/>
      <c r="H83" s="161"/>
      <c r="I83" s="161"/>
      <c r="J83" s="161"/>
    </row>
    <row r="84" spans="3:10" x14ac:dyDescent="0.25">
      <c r="C84" s="161"/>
      <c r="D84" s="161"/>
      <c r="E84" s="161"/>
      <c r="F84" s="161"/>
      <c r="G84" s="161"/>
      <c r="H84" s="161"/>
      <c r="I84" s="161"/>
      <c r="J84" s="161"/>
    </row>
    <row r="85" spans="3:10" x14ac:dyDescent="0.25">
      <c r="C85" s="161"/>
      <c r="D85" s="161"/>
      <c r="E85" s="161"/>
      <c r="F85" s="161"/>
      <c r="G85" s="161"/>
      <c r="H85" s="161"/>
      <c r="I85" s="161"/>
      <c r="J85" s="161"/>
    </row>
    <row r="86" spans="3:10" x14ac:dyDescent="0.25">
      <c r="C86" s="161"/>
      <c r="D86" s="161"/>
      <c r="E86" s="161"/>
      <c r="F86" s="161"/>
      <c r="G86" s="161"/>
      <c r="H86" s="161"/>
      <c r="I86" s="161"/>
      <c r="J86" s="161"/>
    </row>
    <row r="87" spans="3:10" x14ac:dyDescent="0.25">
      <c r="C87" s="161"/>
      <c r="D87" s="161"/>
      <c r="E87" s="161"/>
      <c r="F87" s="161"/>
      <c r="G87" s="161"/>
      <c r="H87" s="161"/>
      <c r="I87" s="161"/>
      <c r="J87" s="161"/>
    </row>
    <row r="88" spans="3:10" x14ac:dyDescent="0.25">
      <c r="C88" s="161"/>
      <c r="D88" s="161"/>
      <c r="E88" s="161"/>
      <c r="F88" s="161"/>
      <c r="G88" s="161"/>
      <c r="H88" s="161"/>
      <c r="I88" s="161"/>
      <c r="J88" s="161"/>
    </row>
    <row r="89" spans="3:10" x14ac:dyDescent="0.25">
      <c r="C89" s="161"/>
      <c r="D89" s="161"/>
      <c r="E89" s="161"/>
      <c r="F89" s="161"/>
      <c r="G89" s="161"/>
      <c r="H89" s="161"/>
      <c r="I89" s="161"/>
      <c r="J89" s="161"/>
    </row>
    <row r="90" spans="3:10" x14ac:dyDescent="0.25">
      <c r="C90" s="161"/>
      <c r="D90" s="161"/>
      <c r="E90" s="161"/>
      <c r="F90" s="161"/>
      <c r="G90" s="161"/>
      <c r="H90" s="161"/>
      <c r="I90" s="161"/>
      <c r="J90" s="161"/>
    </row>
    <row r="91" spans="3:10" x14ac:dyDescent="0.25">
      <c r="C91" s="161"/>
      <c r="D91" s="161"/>
      <c r="E91" s="161"/>
      <c r="F91" s="161"/>
      <c r="G91" s="161"/>
      <c r="H91" s="161"/>
      <c r="I91" s="161"/>
      <c r="J91" s="161"/>
    </row>
    <row r="92" spans="3:10" x14ac:dyDescent="0.25">
      <c r="C92" s="161"/>
      <c r="D92" s="161"/>
      <c r="E92" s="161"/>
      <c r="F92" s="161"/>
      <c r="G92" s="161"/>
      <c r="H92" s="161"/>
      <c r="I92" s="161"/>
      <c r="J92" s="161"/>
    </row>
    <row r="93" spans="3:10" x14ac:dyDescent="0.25">
      <c r="C93" s="161"/>
      <c r="D93" s="161"/>
      <c r="E93" s="161"/>
      <c r="F93" s="161"/>
      <c r="G93" s="161"/>
      <c r="H93" s="161"/>
      <c r="I93" s="161"/>
      <c r="J93" s="161"/>
    </row>
    <row r="94" spans="3:10" x14ac:dyDescent="0.25">
      <c r="C94" s="161"/>
      <c r="D94" s="161"/>
      <c r="E94" s="161"/>
      <c r="F94" s="161"/>
      <c r="G94" s="161"/>
      <c r="H94" s="161"/>
      <c r="I94" s="161"/>
      <c r="J94" s="161"/>
    </row>
    <row r="95" spans="3:10" x14ac:dyDescent="0.25">
      <c r="C95" s="161"/>
      <c r="D95" s="161"/>
      <c r="E95" s="161"/>
      <c r="F95" s="161"/>
      <c r="G95" s="161"/>
      <c r="H95" s="161"/>
      <c r="I95" s="161"/>
      <c r="J95" s="161"/>
    </row>
    <row r="96" spans="3:10" x14ac:dyDescent="0.25">
      <c r="C96" s="161"/>
      <c r="D96" s="161"/>
      <c r="E96" s="161"/>
      <c r="F96" s="161"/>
      <c r="G96" s="161"/>
      <c r="H96" s="161"/>
      <c r="I96" s="161"/>
      <c r="J96" s="161"/>
    </row>
    <row r="97" spans="3:10" x14ac:dyDescent="0.25">
      <c r="C97" s="161"/>
      <c r="D97" s="161"/>
      <c r="E97" s="161"/>
      <c r="F97" s="161"/>
      <c r="G97" s="161"/>
      <c r="H97" s="161"/>
      <c r="I97" s="161"/>
      <c r="J97" s="161"/>
    </row>
    <row r="98" spans="3:10" x14ac:dyDescent="0.25">
      <c r="C98" s="161"/>
      <c r="D98" s="161"/>
      <c r="E98" s="161"/>
      <c r="F98" s="161"/>
      <c r="G98" s="161"/>
      <c r="H98" s="161"/>
      <c r="I98" s="161"/>
      <c r="J98" s="161"/>
    </row>
    <row r="99" spans="3:10" x14ac:dyDescent="0.25">
      <c r="C99" s="161"/>
      <c r="D99" s="161"/>
      <c r="E99" s="161"/>
      <c r="F99" s="161"/>
      <c r="G99" s="161"/>
      <c r="H99" s="161"/>
      <c r="I99" s="161"/>
      <c r="J99" s="161"/>
    </row>
    <row r="100" spans="3:10" x14ac:dyDescent="0.25">
      <c r="C100" s="161"/>
      <c r="D100" s="161"/>
      <c r="E100" s="161"/>
      <c r="F100" s="161"/>
      <c r="G100" s="161"/>
      <c r="H100" s="161"/>
      <c r="I100" s="161"/>
      <c r="J100" s="161"/>
    </row>
    <row r="101" spans="3:10" x14ac:dyDescent="0.25">
      <c r="C101" s="161"/>
      <c r="D101" s="161"/>
      <c r="E101" s="161"/>
      <c r="F101" s="161"/>
      <c r="G101" s="161"/>
      <c r="H101" s="161"/>
      <c r="I101" s="161"/>
      <c r="J101" s="161"/>
    </row>
    <row r="102" spans="3:10" x14ac:dyDescent="0.25">
      <c r="C102" s="161"/>
      <c r="D102" s="161"/>
      <c r="E102" s="161"/>
      <c r="F102" s="161"/>
      <c r="G102" s="161"/>
      <c r="H102" s="161"/>
      <c r="I102" s="161"/>
      <c r="J102" s="161"/>
    </row>
    <row r="103" spans="3:10" x14ac:dyDescent="0.25">
      <c r="C103" s="161"/>
      <c r="D103" s="161"/>
      <c r="E103" s="161"/>
      <c r="F103" s="161"/>
      <c r="G103" s="161"/>
      <c r="H103" s="161"/>
      <c r="I103" s="161"/>
      <c r="J103" s="161"/>
    </row>
    <row r="104" spans="3:10" x14ac:dyDescent="0.25">
      <c r="C104" s="161"/>
      <c r="D104" s="161"/>
      <c r="E104" s="161"/>
      <c r="F104" s="161"/>
      <c r="G104" s="161"/>
      <c r="H104" s="161"/>
      <c r="I104" s="161"/>
      <c r="J104" s="161"/>
    </row>
    <row r="105" spans="3:10" x14ac:dyDescent="0.25">
      <c r="C105" s="161"/>
      <c r="D105" s="161"/>
      <c r="E105" s="161"/>
      <c r="F105" s="161"/>
      <c r="G105" s="161"/>
      <c r="H105" s="161"/>
      <c r="I105" s="161"/>
      <c r="J105" s="161"/>
    </row>
    <row r="106" spans="3:10" x14ac:dyDescent="0.25">
      <c r="C106" s="161"/>
      <c r="D106" s="161"/>
      <c r="E106" s="161"/>
      <c r="F106" s="161"/>
      <c r="G106" s="161"/>
      <c r="H106" s="161"/>
      <c r="I106" s="161"/>
      <c r="J106" s="161"/>
    </row>
    <row r="107" spans="3:10" x14ac:dyDescent="0.25">
      <c r="C107" s="161"/>
      <c r="D107" s="161"/>
      <c r="E107" s="161"/>
      <c r="F107" s="161"/>
      <c r="G107" s="161"/>
      <c r="H107" s="161"/>
      <c r="I107" s="161"/>
      <c r="J107" s="161"/>
    </row>
    <row r="108" spans="3:10" x14ac:dyDescent="0.25">
      <c r="C108" s="161"/>
      <c r="D108" s="161"/>
      <c r="E108" s="161"/>
      <c r="F108" s="161"/>
      <c r="G108" s="161"/>
      <c r="H108" s="161"/>
      <c r="I108" s="161"/>
      <c r="J108" s="161"/>
    </row>
    <row r="109" spans="3:10" x14ac:dyDescent="0.25">
      <c r="C109" s="161"/>
      <c r="D109" s="161"/>
      <c r="E109" s="161"/>
      <c r="F109" s="161"/>
      <c r="G109" s="161"/>
      <c r="H109" s="161"/>
      <c r="I109" s="161"/>
      <c r="J109" s="161"/>
    </row>
    <row r="110" spans="3:10" x14ac:dyDescent="0.25">
      <c r="C110" s="161"/>
      <c r="D110" s="161"/>
      <c r="E110" s="161"/>
      <c r="F110" s="161"/>
      <c r="G110" s="161"/>
      <c r="H110" s="161"/>
      <c r="I110" s="161"/>
      <c r="J110" s="161"/>
    </row>
    <row r="111" spans="3:10" x14ac:dyDescent="0.25">
      <c r="C111" s="161"/>
      <c r="D111" s="161"/>
      <c r="E111" s="161"/>
      <c r="F111" s="161"/>
      <c r="G111" s="161"/>
      <c r="H111" s="161"/>
      <c r="I111" s="161"/>
      <c r="J111" s="161"/>
    </row>
    <row r="112" spans="3:10" x14ac:dyDescent="0.25">
      <c r="C112" s="161"/>
      <c r="D112" s="161"/>
      <c r="E112" s="161"/>
      <c r="F112" s="161"/>
      <c r="G112" s="161"/>
      <c r="H112" s="161"/>
      <c r="I112" s="161"/>
      <c r="J112" s="161"/>
    </row>
    <row r="113" spans="3:10" x14ac:dyDescent="0.25">
      <c r="C113" s="161"/>
      <c r="D113" s="161"/>
      <c r="E113" s="161"/>
      <c r="F113" s="161"/>
      <c r="G113" s="161"/>
      <c r="H113" s="161"/>
      <c r="I113" s="161"/>
      <c r="J113" s="161"/>
    </row>
    <row r="114" spans="3:10" x14ac:dyDescent="0.25">
      <c r="C114" s="161"/>
      <c r="D114" s="161"/>
      <c r="E114" s="161"/>
      <c r="F114" s="161"/>
      <c r="G114" s="161"/>
      <c r="H114" s="161"/>
      <c r="I114" s="161"/>
      <c r="J114" s="161"/>
    </row>
    <row r="115" spans="3:10" x14ac:dyDescent="0.25">
      <c r="C115" s="161"/>
      <c r="D115" s="161"/>
      <c r="E115" s="161"/>
      <c r="F115" s="161"/>
      <c r="G115" s="161"/>
      <c r="H115" s="161"/>
      <c r="I115" s="161"/>
      <c r="J115" s="161"/>
    </row>
    <row r="116" spans="3:10" x14ac:dyDescent="0.25">
      <c r="C116" s="161"/>
      <c r="D116" s="161"/>
      <c r="E116" s="161"/>
      <c r="F116" s="161"/>
      <c r="G116" s="161"/>
      <c r="H116" s="161"/>
      <c r="I116" s="161"/>
      <c r="J116" s="161"/>
    </row>
    <row r="117" spans="3:10" x14ac:dyDescent="0.25">
      <c r="C117" s="161"/>
      <c r="D117" s="161"/>
      <c r="E117" s="161"/>
      <c r="F117" s="161"/>
      <c r="G117" s="161"/>
      <c r="H117" s="161"/>
      <c r="I117" s="161"/>
      <c r="J117" s="161"/>
    </row>
    <row r="118" spans="3:10" x14ac:dyDescent="0.25">
      <c r="C118" s="161"/>
      <c r="D118" s="161"/>
      <c r="E118" s="161"/>
      <c r="F118" s="161"/>
      <c r="G118" s="161"/>
      <c r="H118" s="161"/>
      <c r="I118" s="161"/>
      <c r="J118" s="161"/>
    </row>
    <row r="119" spans="3:10" x14ac:dyDescent="0.25">
      <c r="C119" s="161"/>
      <c r="D119" s="161"/>
      <c r="E119" s="161"/>
      <c r="F119" s="161"/>
      <c r="G119" s="161"/>
      <c r="H119" s="161"/>
      <c r="I119" s="161"/>
      <c r="J119" s="161"/>
    </row>
    <row r="120" spans="3:10" x14ac:dyDescent="0.25">
      <c r="C120" s="161"/>
      <c r="D120" s="161"/>
      <c r="E120" s="161"/>
      <c r="F120" s="161"/>
      <c r="G120" s="161"/>
      <c r="H120" s="161"/>
      <c r="I120" s="161"/>
      <c r="J120" s="161"/>
    </row>
    <row r="121" spans="3:10" x14ac:dyDescent="0.25">
      <c r="C121" s="161"/>
      <c r="D121" s="161"/>
      <c r="E121" s="161"/>
      <c r="F121" s="161"/>
      <c r="G121" s="161"/>
      <c r="H121" s="161"/>
      <c r="I121" s="161"/>
      <c r="J121" s="161"/>
    </row>
    <row r="122" spans="3:10" x14ac:dyDescent="0.25">
      <c r="C122" s="161"/>
      <c r="D122" s="161"/>
      <c r="E122" s="161"/>
      <c r="F122" s="161"/>
      <c r="G122" s="161"/>
      <c r="H122" s="161"/>
      <c r="I122" s="161"/>
      <c r="J122" s="161"/>
    </row>
    <row r="123" spans="3:10" x14ac:dyDescent="0.25">
      <c r="C123" s="161"/>
      <c r="D123" s="161"/>
      <c r="E123" s="161"/>
      <c r="F123" s="161"/>
      <c r="G123" s="161"/>
      <c r="H123" s="161"/>
      <c r="I123" s="161"/>
      <c r="J123" s="161"/>
    </row>
    <row r="124" spans="3:10" x14ac:dyDescent="0.25">
      <c r="C124" s="161"/>
      <c r="D124" s="161"/>
      <c r="E124" s="161"/>
      <c r="F124" s="161"/>
      <c r="G124" s="161"/>
      <c r="H124" s="161"/>
      <c r="I124" s="161"/>
      <c r="J124" s="161"/>
    </row>
    <row r="125" spans="3:10" x14ac:dyDescent="0.25">
      <c r="C125" s="161"/>
      <c r="D125" s="161"/>
      <c r="E125" s="161"/>
      <c r="F125" s="161"/>
      <c r="G125" s="161"/>
      <c r="H125" s="161"/>
      <c r="I125" s="161"/>
      <c r="J125" s="161"/>
    </row>
    <row r="126" spans="3:10" x14ac:dyDescent="0.25">
      <c r="C126" s="161"/>
      <c r="D126" s="161"/>
      <c r="E126" s="161"/>
      <c r="F126" s="161"/>
      <c r="G126" s="161"/>
      <c r="H126" s="161"/>
      <c r="I126" s="161"/>
      <c r="J126" s="161"/>
    </row>
    <row r="127" spans="3:10" x14ac:dyDescent="0.25">
      <c r="C127" s="161"/>
      <c r="D127" s="161"/>
      <c r="E127" s="161"/>
      <c r="F127" s="161"/>
      <c r="G127" s="161"/>
      <c r="H127" s="161"/>
      <c r="I127" s="161"/>
      <c r="J127" s="161"/>
    </row>
  </sheetData>
  <mergeCells count="4">
    <mergeCell ref="C3:C4"/>
    <mergeCell ref="F3:G3"/>
    <mergeCell ref="D4:H4"/>
    <mergeCell ref="F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 Profile</vt:lpstr>
      <vt:lpstr>Estadísticas MSA</vt:lpstr>
      <vt:lpstr>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Fernando García</cp:lastModifiedBy>
  <dcterms:created xsi:type="dcterms:W3CDTF">2013-04-01T18:41:08Z</dcterms:created>
  <dcterms:modified xsi:type="dcterms:W3CDTF">2022-08-31T08:26:14Z</dcterms:modified>
</cp:coreProperties>
</file>