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yam\Desktop\CX305\Diapositivas\Stonks\Tema 6\Práctica\"/>
    </mc:Choice>
  </mc:AlternateContent>
  <xr:revisionPtr revIDLastSave="0" documentId="8_{115DF6E9-2CC2-455C-8407-1AAD166C204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Hoja1" sheetId="1" r:id="rId1"/>
    <sheet name="Hoja3" sheetId="3" r:id="rId2"/>
  </sheets>
  <definedNames>
    <definedName name="solver_adj" localSheetId="0" hidden="1">Hoja1!$C$19:$G$19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Hoja1!$C$19:$G$19</definedName>
    <definedName name="solver_lhs2" localSheetId="0" hidden="1">Hoja1!$C$19:$G$19</definedName>
    <definedName name="solver_lhs3" localSheetId="0" hidden="1">Hoja1!$H$19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Hoja1!$C$9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Hoja1!$C$8</definedName>
    <definedName name="solver_rhs2" localSheetId="0" hidden="1">Hoja1!$C$7</definedName>
    <definedName name="solver_rhs3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1" l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J25" i="3"/>
  <c r="J24" i="3"/>
  <c r="J23" i="3"/>
  <c r="J22" i="3"/>
  <c r="P18" i="1"/>
  <c r="Q18" i="1" s="1"/>
  <c r="S18" i="1" l="1"/>
  <c r="J25" i="1"/>
  <c r="J26" i="1" s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26" i="1"/>
  <c r="I27" i="1"/>
  <c r="I28" i="1"/>
  <c r="I29" i="1"/>
  <c r="I30" i="1"/>
  <c r="I31" i="1"/>
  <c r="I32" i="1"/>
  <c r="I33" i="1"/>
  <c r="I34" i="1"/>
  <c r="I35" i="1"/>
  <c r="I36" i="1"/>
  <c r="I25" i="1"/>
  <c r="D18" i="1"/>
  <c r="E18" i="1"/>
  <c r="F18" i="1"/>
  <c r="G18" i="1"/>
  <c r="C18" i="1"/>
  <c r="D16" i="1"/>
  <c r="E16" i="1"/>
  <c r="F16" i="1"/>
  <c r="G16" i="1"/>
  <c r="C16" i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26" i="1"/>
  <c r="E17" i="1" l="1"/>
  <c r="F17" i="1"/>
  <c r="G17" i="1"/>
  <c r="L26" i="1"/>
  <c r="J27" i="1"/>
  <c r="C17" i="1"/>
  <c r="D17" i="1"/>
  <c r="L25" i="1"/>
  <c r="P19" i="1"/>
  <c r="Q19" i="1" s="1"/>
  <c r="S19" i="1"/>
  <c r="K25" i="1"/>
  <c r="C9" i="1" a="1"/>
  <c r="C9" i="1" s="1"/>
  <c r="J28" i="1" l="1"/>
  <c r="L27" i="1"/>
  <c r="K26" i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M25" i="1"/>
  <c r="J29" i="1" l="1"/>
  <c r="L28" i="1"/>
  <c r="M47" i="1"/>
  <c r="M46" i="1"/>
  <c r="M69" i="1"/>
  <c r="M44" i="1"/>
  <c r="M62" i="1"/>
  <c r="M36" i="1"/>
  <c r="M68" i="1"/>
  <c r="M42" i="1"/>
  <c r="M43" i="1"/>
  <c r="M65" i="1"/>
  <c r="M48" i="1"/>
  <c r="M77" i="1"/>
  <c r="M71" i="1"/>
  <c r="M34" i="1"/>
  <c r="M52" i="1"/>
  <c r="M70" i="1"/>
  <c r="M26" i="1"/>
  <c r="M31" i="1"/>
  <c r="M58" i="1"/>
  <c r="M59" i="1"/>
  <c r="M45" i="1"/>
  <c r="M76" i="1"/>
  <c r="M41" i="1"/>
  <c r="M55" i="1"/>
  <c r="M66" i="1"/>
  <c r="M63" i="1"/>
  <c r="M67" i="1"/>
  <c r="K80" i="1"/>
  <c r="M28" i="1"/>
  <c r="M72" i="1"/>
  <c r="M60" i="1"/>
  <c r="M78" i="1"/>
  <c r="M53" i="1"/>
  <c r="M49" i="1"/>
  <c r="M79" i="1"/>
  <c r="M29" i="1"/>
  <c r="M74" i="1"/>
  <c r="M30" i="1"/>
  <c r="M75" i="1"/>
  <c r="M56" i="1"/>
  <c r="M32" i="1"/>
  <c r="M54" i="1"/>
  <c r="M73" i="1"/>
  <c r="M40" i="1"/>
  <c r="M50" i="1"/>
  <c r="M51" i="1"/>
  <c r="M33" i="1"/>
  <c r="M64" i="1"/>
  <c r="M35" i="1"/>
  <c r="M39" i="1"/>
  <c r="M61" i="1"/>
  <c r="M38" i="1"/>
  <c r="M27" i="1"/>
  <c r="M57" i="1"/>
  <c r="M37" i="1"/>
  <c r="J30" i="1" l="1"/>
  <c r="L29" i="1"/>
  <c r="K81" i="1"/>
  <c r="M81" i="1" s="1"/>
  <c r="M80" i="1"/>
  <c r="J31" i="1" l="1"/>
  <c r="L30" i="1"/>
  <c r="K82" i="1"/>
  <c r="J32" i="1" l="1"/>
  <c r="L31" i="1"/>
  <c r="K83" i="1"/>
  <c r="M82" i="1"/>
  <c r="J33" i="1" l="1"/>
  <c r="L32" i="1"/>
  <c r="M83" i="1"/>
  <c r="K84" i="1"/>
  <c r="M84" i="1" s="1"/>
  <c r="J34" i="1" l="1"/>
  <c r="L33" i="1"/>
  <c r="K85" i="1"/>
  <c r="J35" i="1" l="1"/>
  <c r="L34" i="1"/>
  <c r="K86" i="1"/>
  <c r="M85" i="1"/>
  <c r="J36" i="1" l="1"/>
  <c r="L35" i="1"/>
  <c r="K87" i="1"/>
  <c r="M86" i="1"/>
  <c r="J37" i="1" l="1"/>
  <c r="L36" i="1"/>
  <c r="K88" i="1"/>
  <c r="M87" i="1"/>
  <c r="J38" i="1" l="1"/>
  <c r="L37" i="1"/>
  <c r="K89" i="1"/>
  <c r="M88" i="1"/>
  <c r="J39" i="1" l="1"/>
  <c r="L38" i="1"/>
  <c r="K90" i="1"/>
  <c r="M89" i="1"/>
  <c r="J40" i="1" l="1"/>
  <c r="L39" i="1"/>
  <c r="K91" i="1"/>
  <c r="M90" i="1"/>
  <c r="J41" i="1" l="1"/>
  <c r="L40" i="1"/>
  <c r="K92" i="1"/>
  <c r="M91" i="1"/>
  <c r="J42" i="1" l="1"/>
  <c r="L41" i="1"/>
  <c r="K93" i="1"/>
  <c r="M92" i="1"/>
  <c r="J43" i="1" l="1"/>
  <c r="L42" i="1"/>
  <c r="K94" i="1"/>
  <c r="M93" i="1"/>
  <c r="J44" i="1" l="1"/>
  <c r="L43" i="1"/>
  <c r="K95" i="1"/>
  <c r="M94" i="1"/>
  <c r="J45" i="1" l="1"/>
  <c r="L44" i="1"/>
  <c r="K96" i="1"/>
  <c r="M95" i="1"/>
  <c r="J46" i="1" l="1"/>
  <c r="L45" i="1"/>
  <c r="K97" i="1"/>
  <c r="M96" i="1"/>
  <c r="J47" i="1" l="1"/>
  <c r="L46" i="1"/>
  <c r="K98" i="1"/>
  <c r="M97" i="1"/>
  <c r="J48" i="1" l="1"/>
  <c r="L47" i="1"/>
  <c r="K99" i="1"/>
  <c r="M98" i="1"/>
  <c r="J49" i="1" l="1"/>
  <c r="L48" i="1"/>
  <c r="K100" i="1"/>
  <c r="M99" i="1"/>
  <c r="J50" i="1" l="1"/>
  <c r="L49" i="1"/>
  <c r="K101" i="1"/>
  <c r="M100" i="1"/>
  <c r="J51" i="1" l="1"/>
  <c r="L50" i="1"/>
  <c r="K102" i="1"/>
  <c r="M101" i="1"/>
  <c r="J52" i="1" l="1"/>
  <c r="L51" i="1"/>
  <c r="K103" i="1"/>
  <c r="M102" i="1"/>
  <c r="J53" i="1" l="1"/>
  <c r="L52" i="1"/>
  <c r="K104" i="1"/>
  <c r="M103" i="1"/>
  <c r="J54" i="1" l="1"/>
  <c r="L53" i="1"/>
  <c r="K105" i="1"/>
  <c r="M104" i="1"/>
  <c r="J55" i="1" l="1"/>
  <c r="L54" i="1"/>
  <c r="K106" i="1"/>
  <c r="M105" i="1"/>
  <c r="J56" i="1" l="1"/>
  <c r="L55" i="1"/>
  <c r="K107" i="1"/>
  <c r="M106" i="1"/>
  <c r="J57" i="1" l="1"/>
  <c r="L56" i="1"/>
  <c r="K108" i="1"/>
  <c r="M107" i="1"/>
  <c r="J58" i="1" l="1"/>
  <c r="L57" i="1"/>
  <c r="K109" i="1"/>
  <c r="M108" i="1"/>
  <c r="J59" i="1" l="1"/>
  <c r="L58" i="1"/>
  <c r="K110" i="1"/>
  <c r="M109" i="1"/>
  <c r="J60" i="1" l="1"/>
  <c r="L59" i="1"/>
  <c r="K111" i="1"/>
  <c r="M110" i="1"/>
  <c r="J61" i="1" l="1"/>
  <c r="L60" i="1"/>
  <c r="K112" i="1"/>
  <c r="M111" i="1"/>
  <c r="J62" i="1" l="1"/>
  <c r="L61" i="1"/>
  <c r="K113" i="1"/>
  <c r="M112" i="1"/>
  <c r="J63" i="1" l="1"/>
  <c r="L62" i="1"/>
  <c r="K114" i="1"/>
  <c r="M113" i="1"/>
  <c r="J64" i="1" l="1"/>
  <c r="L63" i="1"/>
  <c r="K115" i="1"/>
  <c r="M114" i="1"/>
  <c r="J65" i="1" l="1"/>
  <c r="L64" i="1"/>
  <c r="K116" i="1"/>
  <c r="M115" i="1"/>
  <c r="J66" i="1" l="1"/>
  <c r="L65" i="1"/>
  <c r="K117" i="1"/>
  <c r="M116" i="1"/>
  <c r="J67" i="1" l="1"/>
  <c r="L66" i="1"/>
  <c r="K118" i="1"/>
  <c r="M117" i="1"/>
  <c r="J68" i="1" l="1"/>
  <c r="L67" i="1"/>
  <c r="K119" i="1"/>
  <c r="M118" i="1"/>
  <c r="J69" i="1" l="1"/>
  <c r="L68" i="1"/>
  <c r="K120" i="1"/>
  <c r="M119" i="1"/>
  <c r="J70" i="1" l="1"/>
  <c r="L69" i="1"/>
  <c r="K121" i="1"/>
  <c r="M120" i="1"/>
  <c r="J71" i="1" l="1"/>
  <c r="L70" i="1"/>
  <c r="K122" i="1"/>
  <c r="M121" i="1"/>
  <c r="J72" i="1" l="1"/>
  <c r="L71" i="1"/>
  <c r="K123" i="1"/>
  <c r="M122" i="1"/>
  <c r="J73" i="1" l="1"/>
  <c r="L72" i="1"/>
  <c r="K124" i="1"/>
  <c r="M123" i="1"/>
  <c r="J74" i="1" l="1"/>
  <c r="L73" i="1"/>
  <c r="K125" i="1"/>
  <c r="M124" i="1"/>
  <c r="J75" i="1" l="1"/>
  <c r="L74" i="1"/>
  <c r="K126" i="1"/>
  <c r="M125" i="1"/>
  <c r="J76" i="1" l="1"/>
  <c r="L75" i="1"/>
  <c r="K127" i="1"/>
  <c r="M126" i="1"/>
  <c r="J77" i="1" l="1"/>
  <c r="L76" i="1"/>
  <c r="K128" i="1"/>
  <c r="M127" i="1"/>
  <c r="J78" i="1" l="1"/>
  <c r="L77" i="1"/>
  <c r="K129" i="1"/>
  <c r="M128" i="1"/>
  <c r="J79" i="1" l="1"/>
  <c r="L78" i="1"/>
  <c r="K130" i="1"/>
  <c r="M129" i="1"/>
  <c r="J80" i="1" l="1"/>
  <c r="L79" i="1"/>
  <c r="K131" i="1"/>
  <c r="M130" i="1"/>
  <c r="J81" i="1" l="1"/>
  <c r="L80" i="1"/>
  <c r="K132" i="1"/>
  <c r="M131" i="1"/>
  <c r="J82" i="1" l="1"/>
  <c r="L81" i="1"/>
  <c r="K133" i="1"/>
  <c r="M132" i="1"/>
  <c r="J83" i="1" l="1"/>
  <c r="L82" i="1"/>
  <c r="K134" i="1"/>
  <c r="M133" i="1"/>
  <c r="J84" i="1" l="1"/>
  <c r="L83" i="1"/>
  <c r="M134" i="1"/>
  <c r="O19" i="1" s="1"/>
  <c r="R19" i="1"/>
  <c r="N19" i="1"/>
  <c r="J85" i="1" l="1"/>
  <c r="L84" i="1"/>
  <c r="J86" i="1" l="1"/>
  <c r="L85" i="1"/>
  <c r="J87" i="1" l="1"/>
  <c r="L86" i="1"/>
  <c r="J88" i="1" l="1"/>
  <c r="L87" i="1"/>
  <c r="J89" i="1" l="1"/>
  <c r="L88" i="1"/>
  <c r="J90" i="1" l="1"/>
  <c r="L89" i="1"/>
  <c r="J91" i="1" l="1"/>
  <c r="L90" i="1"/>
  <c r="J92" i="1" l="1"/>
  <c r="L91" i="1"/>
  <c r="J93" i="1" l="1"/>
  <c r="L92" i="1"/>
  <c r="J94" i="1" l="1"/>
  <c r="L93" i="1"/>
  <c r="J95" i="1" l="1"/>
  <c r="L94" i="1"/>
  <c r="J96" i="1" l="1"/>
  <c r="L95" i="1"/>
  <c r="J97" i="1" l="1"/>
  <c r="L96" i="1"/>
  <c r="J98" i="1" l="1"/>
  <c r="L97" i="1"/>
  <c r="J99" i="1" l="1"/>
  <c r="L98" i="1"/>
  <c r="J100" i="1" l="1"/>
  <c r="L99" i="1"/>
  <c r="J101" i="1" l="1"/>
  <c r="L100" i="1"/>
  <c r="J102" i="1" l="1"/>
  <c r="L101" i="1"/>
  <c r="J103" i="1" l="1"/>
  <c r="L102" i="1"/>
  <c r="J104" i="1" l="1"/>
  <c r="L103" i="1"/>
  <c r="J105" i="1" l="1"/>
  <c r="L104" i="1"/>
  <c r="J106" i="1" l="1"/>
  <c r="L105" i="1"/>
  <c r="J107" i="1" l="1"/>
  <c r="L106" i="1"/>
  <c r="J108" i="1" l="1"/>
  <c r="L107" i="1"/>
  <c r="J109" i="1" l="1"/>
  <c r="L108" i="1"/>
  <c r="J110" i="1" l="1"/>
  <c r="L109" i="1"/>
  <c r="J111" i="1" l="1"/>
  <c r="L110" i="1"/>
  <c r="J112" i="1" l="1"/>
  <c r="L111" i="1"/>
  <c r="J113" i="1" l="1"/>
  <c r="L112" i="1"/>
  <c r="J114" i="1" l="1"/>
  <c r="L113" i="1"/>
  <c r="J115" i="1" l="1"/>
  <c r="L114" i="1"/>
  <c r="J116" i="1" l="1"/>
  <c r="L115" i="1"/>
  <c r="J117" i="1" l="1"/>
  <c r="L116" i="1"/>
  <c r="J118" i="1" l="1"/>
  <c r="L117" i="1"/>
  <c r="J119" i="1" l="1"/>
  <c r="L118" i="1"/>
  <c r="J120" i="1" l="1"/>
  <c r="L119" i="1"/>
  <c r="J121" i="1" l="1"/>
  <c r="L120" i="1"/>
  <c r="J122" i="1" l="1"/>
  <c r="L121" i="1"/>
  <c r="J123" i="1" l="1"/>
  <c r="L122" i="1"/>
  <c r="J124" i="1" l="1"/>
  <c r="L123" i="1"/>
  <c r="J125" i="1" l="1"/>
  <c r="L124" i="1"/>
  <c r="J126" i="1" l="1"/>
  <c r="L125" i="1"/>
  <c r="J127" i="1" l="1"/>
  <c r="L126" i="1"/>
  <c r="J128" i="1" l="1"/>
  <c r="L127" i="1"/>
  <c r="J129" i="1" l="1"/>
  <c r="L128" i="1"/>
  <c r="J130" i="1" l="1"/>
  <c r="L129" i="1"/>
  <c r="J131" i="1" l="1"/>
  <c r="L130" i="1"/>
  <c r="J132" i="1" l="1"/>
  <c r="L131" i="1"/>
  <c r="J133" i="1" l="1"/>
  <c r="L132" i="1"/>
  <c r="J134" i="1" l="1"/>
  <c r="R18" i="1" s="1"/>
  <c r="L133" i="1"/>
  <c r="L134" i="1" l="1"/>
  <c r="O18" i="1" s="1"/>
  <c r="N18" i="1"/>
</calcChain>
</file>

<file path=xl/sharedStrings.xml><?xml version="1.0" encoding="utf-8"?>
<sst xmlns="http://schemas.openxmlformats.org/spreadsheetml/2006/main" count="56" uniqueCount="48">
  <si>
    <t>Capital inicial</t>
  </si>
  <si>
    <t>CARTERA DE SISTEMAS</t>
  </si>
  <si>
    <t>FDAX</t>
  </si>
  <si>
    <t>FGBL</t>
  </si>
  <si>
    <t>CL</t>
  </si>
  <si>
    <t>TF</t>
  </si>
  <si>
    <t>IBEX35</t>
  </si>
  <si>
    <t>Activos</t>
  </si>
  <si>
    <t>Garantias</t>
  </si>
  <si>
    <t>DD. Max.</t>
  </si>
  <si>
    <t>Coef. Confianza</t>
  </si>
  <si>
    <t>Total x contrato</t>
  </si>
  <si>
    <t>Núm. Contratos</t>
  </si>
  <si>
    <t>Capital disponible</t>
  </si>
  <si>
    <t>% óptimo</t>
  </si>
  <si>
    <t>Umbral de Retorno</t>
  </si>
  <si>
    <t>MODELO DE BALANCEO DE PORTFOLIO CON EL RATIO OMEGA</t>
  </si>
  <si>
    <t>Retornos diarios</t>
  </si>
  <si>
    <t>Sin balancear</t>
  </si>
  <si>
    <t>Balanceado</t>
  </si>
  <si>
    <t>RATIO OMEGA</t>
  </si>
  <si>
    <t>Ponderación min.</t>
  </si>
  <si>
    <t>Ponderación máx.</t>
  </si>
  <si>
    <t>Net P. Sin Bal</t>
  </si>
  <si>
    <t>Net P. Bal</t>
  </si>
  <si>
    <t>Cartera Inicial</t>
  </si>
  <si>
    <t>Cartera Óptima</t>
  </si>
  <si>
    <t>Net Profit</t>
  </si>
  <si>
    <t>RESULTADOS</t>
  </si>
  <si>
    <t>DD SB</t>
  </si>
  <si>
    <t>DD B</t>
  </si>
  <si>
    <t>DDm.</t>
  </si>
  <si>
    <t>% Win</t>
  </si>
  <si>
    <t>R^2</t>
  </si>
  <si>
    <t>P. Factor</t>
  </si>
  <si>
    <t>Sharpe S.</t>
  </si>
  <si>
    <t>Umbrales de R</t>
  </si>
  <si>
    <t>Ratio Ω</t>
  </si>
  <si>
    <t>R = -0,01</t>
  </si>
  <si>
    <t>R = 0</t>
  </si>
  <si>
    <t>R = 0,01</t>
  </si>
  <si>
    <t>R =0,02</t>
  </si>
  <si>
    <t>Umbral R</t>
  </si>
  <si>
    <t>Net. P</t>
  </si>
  <si>
    <t>P. Fac.</t>
  </si>
  <si>
    <t>Sharpe</t>
  </si>
  <si>
    <t>R</t>
  </si>
  <si>
    <t>Ratio Ω Optimizado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</si>
</sst>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&quot;€&quot;_-;\-* #,##0\ &quot;€&quot;_-;_-* &quot;-&quot;??\ &quot;€&quot;_-;_-@_-"/>
    <numFmt numFmtId="166" formatCode="0.000_ ;[Red]\-0.000\ "/>
    <numFmt numFmtId="167" formatCode="#,##0\ &quot;€&quot;"/>
    <numFmt numFmtId="168" formatCode="#,##0.0"/>
    <numFmt numFmtId="169" formatCode="0.0000"/>
    <numFmt numFmtId="170" formatCode="0.0%"/>
    <numFmt numFmtId="171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  <border>
      <left style="medium">
        <color theme="3" tint="-0.24994659260841701"/>
      </left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3" tint="-0.24994659260841701"/>
      </left>
      <right style="thin">
        <color rgb="FF7F7F7F"/>
      </right>
      <top style="medium">
        <color theme="3" tint="-0.24994659260841701"/>
      </top>
      <bottom style="thin">
        <color rgb="FF7F7F7F"/>
      </bottom>
      <diagonal/>
    </border>
    <border>
      <left style="thin">
        <color rgb="FF7F7F7F"/>
      </left>
      <right style="medium">
        <color theme="3" tint="-0.24994659260841701"/>
      </right>
      <top style="medium">
        <color theme="3" tint="-0.24994659260841701"/>
      </top>
      <bottom style="thin">
        <color rgb="FF7F7F7F"/>
      </bottom>
      <diagonal/>
    </border>
    <border>
      <left style="medium">
        <color theme="3" tint="-0.2499465926084170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theme="3" tint="-0.24994659260841701"/>
      </right>
      <top style="thin">
        <color rgb="FF7F7F7F"/>
      </top>
      <bottom style="thin">
        <color rgb="FF7F7F7F"/>
      </bottom>
      <diagonal/>
    </border>
    <border>
      <left style="medium">
        <color theme="3" tint="-0.24994659260841701"/>
      </left>
      <right style="thin">
        <color rgb="FF7F7F7F"/>
      </right>
      <top style="thin">
        <color rgb="FF7F7F7F"/>
      </top>
      <bottom style="medium">
        <color theme="3" tint="-0.24994659260841701"/>
      </bottom>
      <diagonal/>
    </border>
    <border>
      <left style="thin">
        <color rgb="FF7F7F7F"/>
      </left>
      <right style="medium">
        <color theme="3" tint="-0.24994659260841701"/>
      </right>
      <top style="thin">
        <color rgb="FF7F7F7F"/>
      </top>
      <bottom style="medium">
        <color theme="3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3" tint="-0.24994659260841701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theme="3" tint="-0.24994659260841701"/>
      </right>
      <top style="thin">
        <color rgb="FF7F7F7F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3" borderId="16" applyNumberFormat="0" applyAlignment="0" applyProtection="0"/>
    <xf numFmtId="0" fontId="13" fillId="7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7" fontId="6" fillId="4" borderId="2" xfId="5" applyNumberFormat="1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167" fontId="6" fillId="4" borderId="2" xfId="5" applyNumberFormat="1" applyFont="1" applyFill="1" applyBorder="1" applyAlignment="1" applyProtection="1">
      <alignment horizontal="center"/>
      <protection locked="0"/>
    </xf>
    <xf numFmtId="168" fontId="6" fillId="4" borderId="2" xfId="5" applyNumberFormat="1" applyFont="1" applyFill="1" applyBorder="1" applyAlignment="1" applyProtection="1">
      <alignment horizontal="center"/>
      <protection locked="0"/>
    </xf>
    <xf numFmtId="166" fontId="5" fillId="0" borderId="7" xfId="5" applyNumberFormat="1" applyBorder="1"/>
    <xf numFmtId="166" fontId="5" fillId="0" borderId="8" xfId="5" applyNumberFormat="1" applyBorder="1"/>
    <xf numFmtId="166" fontId="5" fillId="0" borderId="9" xfId="5" applyNumberFormat="1" applyBorder="1"/>
    <xf numFmtId="0" fontId="0" fillId="0" borderId="6" xfId="0" applyFont="1" applyBorder="1" applyAlignment="1">
      <alignment horizontal="center"/>
    </xf>
    <xf numFmtId="165" fontId="9" fillId="4" borderId="11" xfId="1" applyNumberFormat="1" applyFont="1" applyFill="1" applyBorder="1" applyAlignment="1">
      <alignment horizontal="center"/>
    </xf>
    <xf numFmtId="0" fontId="9" fillId="4" borderId="13" xfId="4" applyFont="1" applyFill="1" applyBorder="1" applyAlignment="1">
      <alignment horizontal="center"/>
    </xf>
    <xf numFmtId="9" fontId="9" fillId="4" borderId="18" xfId="4" applyNumberFormat="1" applyFont="1" applyFill="1" applyBorder="1" applyAlignment="1">
      <alignment horizontal="center"/>
    </xf>
    <xf numFmtId="169" fontId="12" fillId="2" borderId="15" xfId="3" applyNumberFormat="1" applyFont="1" applyBorder="1" applyAlignment="1">
      <alignment horizontal="center"/>
    </xf>
    <xf numFmtId="0" fontId="1" fillId="5" borderId="10" xfId="4" applyFont="1" applyFill="1" applyBorder="1" applyAlignment="1">
      <alignment horizontal="center"/>
    </xf>
    <xf numFmtId="0" fontId="1" fillId="5" borderId="12" xfId="4" applyFont="1" applyFill="1" applyBorder="1" applyAlignment="1">
      <alignment horizontal="center"/>
    </xf>
    <xf numFmtId="0" fontId="1" fillId="5" borderId="17" xfId="4" applyFont="1" applyFill="1" applyBorder="1" applyAlignment="1">
      <alignment horizontal="center"/>
    </xf>
    <xf numFmtId="0" fontId="11" fillId="5" borderId="14" xfId="4" applyFont="1" applyFill="1" applyBorder="1" applyAlignment="1">
      <alignment horizontal="center"/>
    </xf>
    <xf numFmtId="0" fontId="0" fillId="5" borderId="2" xfId="0" applyFont="1" applyFill="1" applyBorder="1"/>
    <xf numFmtId="167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5" fontId="0" fillId="5" borderId="2" xfId="0" applyNumberFormat="1" applyFill="1" applyBorder="1"/>
    <xf numFmtId="9" fontId="0" fillId="5" borderId="2" xfId="2" applyFont="1" applyFill="1" applyBorder="1" applyAlignment="1">
      <alignment horizontal="center"/>
    </xf>
    <xf numFmtId="9" fontId="0" fillId="5" borderId="2" xfId="2" applyFont="1" applyFill="1" applyBorder="1"/>
    <xf numFmtId="9" fontId="0" fillId="0" borderId="19" xfId="0" applyNumberFormat="1" applyBorder="1"/>
    <xf numFmtId="0" fontId="0" fillId="6" borderId="19" xfId="0" applyFill="1" applyBorder="1" applyAlignment="1">
      <alignment horizontal="center"/>
    </xf>
    <xf numFmtId="170" fontId="0" fillId="0" borderId="19" xfId="2" applyNumberFormat="1" applyFont="1" applyBorder="1"/>
    <xf numFmtId="170" fontId="0" fillId="0" borderId="19" xfId="0" applyNumberFormat="1" applyBorder="1"/>
    <xf numFmtId="171" fontId="0" fillId="0" borderId="19" xfId="0" applyNumberFormat="1" applyBorder="1"/>
    <xf numFmtId="2" fontId="0" fillId="0" borderId="19" xfId="0" applyNumberFormat="1" applyBorder="1"/>
    <xf numFmtId="0" fontId="4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9" fontId="0" fillId="0" borderId="0" xfId="2" applyFont="1"/>
    <xf numFmtId="9" fontId="1" fillId="2" borderId="19" xfId="3" applyNumberFormat="1" applyFont="1" applyBorder="1"/>
    <xf numFmtId="170" fontId="1" fillId="2" borderId="19" xfId="3" applyNumberFormat="1" applyFont="1" applyBorder="1"/>
    <xf numFmtId="2" fontId="1" fillId="2" borderId="19" xfId="3" applyNumberFormat="1" applyFont="1" applyBorder="1"/>
    <xf numFmtId="171" fontId="1" fillId="2" borderId="19" xfId="3" applyNumberFormat="1" applyFont="1" applyBorder="1"/>
    <xf numFmtId="9" fontId="4" fillId="8" borderId="19" xfId="9" applyNumberFormat="1" applyFont="1" applyFill="1" applyBorder="1"/>
    <xf numFmtId="170" fontId="4" fillId="8" borderId="19" xfId="9" applyNumberFormat="1" applyFont="1" applyFill="1" applyBorder="1"/>
    <xf numFmtId="2" fontId="4" fillId="8" borderId="19" xfId="9" applyNumberFormat="1" applyFont="1" applyFill="1" applyBorder="1"/>
    <xf numFmtId="171" fontId="4" fillId="8" borderId="19" xfId="9" applyNumberFormat="1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7" xfId="0" applyFill="1" applyBorder="1"/>
    <xf numFmtId="9" fontId="0" fillId="5" borderId="7" xfId="2" applyFont="1" applyFill="1" applyBorder="1" applyAlignment="1">
      <alignment horizontal="center"/>
    </xf>
    <xf numFmtId="9" fontId="0" fillId="5" borderId="7" xfId="0" applyNumberFormat="1" applyFill="1" applyBorder="1"/>
    <xf numFmtId="0" fontId="0" fillId="5" borderId="8" xfId="0" applyFill="1" applyBorder="1"/>
    <xf numFmtId="9" fontId="0" fillId="5" borderId="8" xfId="2" applyFont="1" applyFill="1" applyBorder="1" applyAlignment="1">
      <alignment horizontal="center"/>
    </xf>
    <xf numFmtId="9" fontId="0" fillId="5" borderId="8" xfId="0" applyNumberFormat="1" applyFill="1" applyBorder="1"/>
    <xf numFmtId="0" fontId="0" fillId="5" borderId="9" xfId="0" applyFill="1" applyBorder="1"/>
    <xf numFmtId="9" fontId="0" fillId="5" borderId="9" xfId="2" applyFont="1" applyFill="1" applyBorder="1" applyAlignment="1">
      <alignment horizontal="center"/>
    </xf>
    <xf numFmtId="9" fontId="0" fillId="5" borderId="9" xfId="0" applyNumberFormat="1" applyFill="1" applyBorder="1"/>
    <xf numFmtId="0" fontId="0" fillId="5" borderId="6" xfId="0" applyFill="1" applyBorder="1" applyAlignment="1">
      <alignment horizontal="center"/>
    </xf>
    <xf numFmtId="0" fontId="0" fillId="0" borderId="23" xfId="0" applyBorder="1" applyAlignment="1">
      <alignment horizontal="center"/>
    </xf>
    <xf numFmtId="166" fontId="5" fillId="0" borderId="23" xfId="6" applyNumberFormat="1" applyFont="1" applyBorder="1"/>
    <xf numFmtId="166" fontId="5" fillId="0" borderId="24" xfId="6" applyNumberFormat="1" applyFont="1" applyBorder="1"/>
    <xf numFmtId="166" fontId="5" fillId="0" borderId="25" xfId="6" applyNumberFormat="1" applyFont="1" applyBorder="1"/>
    <xf numFmtId="0" fontId="0" fillId="5" borderId="22" xfId="0" applyFill="1" applyBorder="1" applyAlignment="1">
      <alignment horizontal="center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9" fontId="0" fillId="9" borderId="19" xfId="0" applyNumberFormat="1" applyFill="1" applyBorder="1"/>
    <xf numFmtId="170" fontId="0" fillId="9" borderId="19" xfId="0" applyNumberFormat="1" applyFill="1" applyBorder="1"/>
    <xf numFmtId="170" fontId="0" fillId="9" borderId="19" xfId="2" applyNumberFormat="1" applyFont="1" applyFill="1" applyBorder="1"/>
    <xf numFmtId="2" fontId="0" fillId="9" borderId="19" xfId="0" applyNumberFormat="1" applyFill="1" applyBorder="1"/>
    <xf numFmtId="171" fontId="0" fillId="9" borderId="19" xfId="0" applyNumberFormat="1" applyFill="1" applyBorder="1"/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3" borderId="16" xfId="8" applyFont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10">
    <cellStyle name="Bueno" xfId="9" builtinId="26"/>
    <cellStyle name="Cálculo" xfId="4" builtinId="22"/>
    <cellStyle name="Millares 2" xfId="7" xr:uid="{00000000-0005-0000-0000-000002000000}"/>
    <cellStyle name="Moneda" xfId="1" builtinId="4"/>
    <cellStyle name="Neutral" xfId="3" builtinId="28"/>
    <cellStyle name="Normal" xfId="0" builtinId="0"/>
    <cellStyle name="Normal 2" xfId="5" xr:uid="{00000000-0005-0000-0000-000006000000}"/>
    <cellStyle name="Porcentaje" xfId="2" builtinId="5"/>
    <cellStyle name="Porcentual 2" xfId="6" xr:uid="{00000000-0005-0000-0000-000008000000}"/>
    <cellStyle name="Salida" xfId="8" builtinId="2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93285214348212"/>
          <c:y val="5.1400554097404488E-2"/>
          <c:w val="0.86010870516185478"/>
          <c:h val="0.8187077136191323"/>
        </c:manualLayout>
      </c:layout>
      <c:lineChart>
        <c:grouping val="standard"/>
        <c:varyColors val="0"/>
        <c:ser>
          <c:idx val="0"/>
          <c:order val="0"/>
          <c:tx>
            <c:strRef>
              <c:f>Hoja1!$J$24</c:f>
              <c:strCache>
                <c:ptCount val="1"/>
                <c:pt idx="0">
                  <c:v>Net P. Sin Bal</c:v>
                </c:pt>
              </c:strCache>
            </c:strRef>
          </c:tx>
          <c:marker>
            <c:symbol val="none"/>
          </c:marker>
          <c:val>
            <c:numRef>
              <c:f>Hoja1!$J$25:$J$134</c:f>
              <c:numCache>
                <c:formatCode>0%</c:formatCode>
                <c:ptCount val="110"/>
                <c:pt idx="0">
                  <c:v>4.7796975530102594E-3</c:v>
                </c:pt>
                <c:pt idx="1">
                  <c:v>2.0751916785537186E-2</c:v>
                </c:pt>
                <c:pt idx="2">
                  <c:v>3.2497664622319636E-2</c:v>
                </c:pt>
                <c:pt idx="3">
                  <c:v>5.9613269705066321E-2</c:v>
                </c:pt>
                <c:pt idx="4">
                  <c:v>6.3139735621169826E-2</c:v>
                </c:pt>
                <c:pt idx="5">
                  <c:v>8.2629466683941513E-2</c:v>
                </c:pt>
                <c:pt idx="6">
                  <c:v>0.11186251927768141</c:v>
                </c:pt>
                <c:pt idx="7">
                  <c:v>8.7701266791374174E-2</c:v>
                </c:pt>
                <c:pt idx="8">
                  <c:v>8.2540358956871535E-2</c:v>
                </c:pt>
                <c:pt idx="9">
                  <c:v>6.9393228060776482E-2</c:v>
                </c:pt>
                <c:pt idx="10">
                  <c:v>6.468042375720387E-2</c:v>
                </c:pt>
                <c:pt idx="11">
                  <c:v>8.0040806315322191E-2</c:v>
                </c:pt>
                <c:pt idx="12">
                  <c:v>8.3479186220224988E-2</c:v>
                </c:pt>
                <c:pt idx="13">
                  <c:v>8.2861434363444231E-2</c:v>
                </c:pt>
                <c:pt idx="14">
                  <c:v>8.3122724751553745E-2</c:v>
                </c:pt>
                <c:pt idx="15">
                  <c:v>7.3773434703270899E-2</c:v>
                </c:pt>
                <c:pt idx="16">
                  <c:v>5.9953433542055956E-2</c:v>
                </c:pt>
                <c:pt idx="17">
                  <c:v>5.8122049359612037E-2</c:v>
                </c:pt>
                <c:pt idx="18">
                  <c:v>5.8403910270441887E-2</c:v>
                </c:pt>
                <c:pt idx="19">
                  <c:v>8.1876963408922171E-2</c:v>
                </c:pt>
                <c:pt idx="20">
                  <c:v>7.4682931473780051E-2</c:v>
                </c:pt>
                <c:pt idx="21">
                  <c:v>6.1423884023850919E-2</c:v>
                </c:pt>
                <c:pt idx="22">
                  <c:v>6.6970955054845474E-2</c:v>
                </c:pt>
                <c:pt idx="23">
                  <c:v>6.1182660972067877E-2</c:v>
                </c:pt>
                <c:pt idx="24">
                  <c:v>5.2754917554510568E-2</c:v>
                </c:pt>
                <c:pt idx="25">
                  <c:v>0.10561844670014967</c:v>
                </c:pt>
                <c:pt idx="26">
                  <c:v>0.11151564651568251</c:v>
                </c:pt>
                <c:pt idx="27">
                  <c:v>9.1270894012622547E-2</c:v>
                </c:pt>
                <c:pt idx="28">
                  <c:v>0.1391202511012673</c:v>
                </c:pt>
                <c:pt idx="29">
                  <c:v>0.18597816569764239</c:v>
                </c:pt>
                <c:pt idx="30">
                  <c:v>0.23354989812151355</c:v>
                </c:pt>
                <c:pt idx="31">
                  <c:v>0.26942790884140222</c:v>
                </c:pt>
                <c:pt idx="32">
                  <c:v>0.27690518040990686</c:v>
                </c:pt>
                <c:pt idx="33">
                  <c:v>0.24845818202930003</c:v>
                </c:pt>
                <c:pt idx="34">
                  <c:v>0.25823669679944272</c:v>
                </c:pt>
                <c:pt idx="35">
                  <c:v>0.28701769254351372</c:v>
                </c:pt>
                <c:pt idx="36">
                  <c:v>0.28652667351240518</c:v>
                </c:pt>
                <c:pt idx="37">
                  <c:v>0.30547444989296918</c:v>
                </c:pt>
                <c:pt idx="38">
                  <c:v>0.30411850594391365</c:v>
                </c:pt>
                <c:pt idx="39">
                  <c:v>0.2661388422725976</c:v>
                </c:pt>
                <c:pt idx="40">
                  <c:v>0.30174418201103265</c:v>
                </c:pt>
                <c:pt idx="41">
                  <c:v>0.33899490561683215</c:v>
                </c:pt>
                <c:pt idx="42">
                  <c:v>0.317601065494233</c:v>
                </c:pt>
                <c:pt idx="43">
                  <c:v>0.33181641392445294</c:v>
                </c:pt>
                <c:pt idx="44">
                  <c:v>0.32227481174700057</c:v>
                </c:pt>
                <c:pt idx="45">
                  <c:v>0.35761826815586384</c:v>
                </c:pt>
                <c:pt idx="46">
                  <c:v>0.40467719645575451</c:v>
                </c:pt>
                <c:pt idx="47">
                  <c:v>0.4218370130003174</c:v>
                </c:pt>
                <c:pt idx="48">
                  <c:v>0.46050838232550506</c:v>
                </c:pt>
                <c:pt idx="49">
                  <c:v>0.46268853331979132</c:v>
                </c:pt>
                <c:pt idx="50">
                  <c:v>0.47441731049492075</c:v>
                </c:pt>
                <c:pt idx="51">
                  <c:v>0.47333877306768118</c:v>
                </c:pt>
                <c:pt idx="52">
                  <c:v>0.48749121283264613</c:v>
                </c:pt>
                <c:pt idx="53">
                  <c:v>0.51611916165582028</c:v>
                </c:pt>
                <c:pt idx="54">
                  <c:v>0.51664068744298286</c:v>
                </c:pt>
                <c:pt idx="55">
                  <c:v>0.52223361949701075</c:v>
                </c:pt>
                <c:pt idx="56">
                  <c:v>0.51950120334180194</c:v>
                </c:pt>
                <c:pt idx="57">
                  <c:v>0.51552779301803853</c:v>
                </c:pt>
                <c:pt idx="58">
                  <c:v>0.51853745970861143</c:v>
                </c:pt>
                <c:pt idx="59">
                  <c:v>0.51489157485925841</c:v>
                </c:pt>
                <c:pt idx="60">
                  <c:v>0.52560857639663283</c:v>
                </c:pt>
                <c:pt idx="61">
                  <c:v>0.53301554945873675</c:v>
                </c:pt>
                <c:pt idx="62">
                  <c:v>0.51990861204350236</c:v>
                </c:pt>
                <c:pt idx="63">
                  <c:v>0.51462017392234405</c:v>
                </c:pt>
                <c:pt idx="64">
                  <c:v>0.51303481705941789</c:v>
                </c:pt>
                <c:pt idx="65">
                  <c:v>0.50837471969082926</c:v>
                </c:pt>
                <c:pt idx="66">
                  <c:v>0.50492454505290751</c:v>
                </c:pt>
                <c:pt idx="67">
                  <c:v>0.51435840914324604</c:v>
                </c:pt>
                <c:pt idx="68">
                  <c:v>0.5212501572422289</c:v>
                </c:pt>
                <c:pt idx="69">
                  <c:v>0.53622870146526136</c:v>
                </c:pt>
                <c:pt idx="70">
                  <c:v>0.54923886074850126</c:v>
                </c:pt>
                <c:pt idx="71">
                  <c:v>0.56197480826718282</c:v>
                </c:pt>
                <c:pt idx="72">
                  <c:v>0.59569892789569012</c:v>
                </c:pt>
                <c:pt idx="73">
                  <c:v>0.60253904495713928</c:v>
                </c:pt>
                <c:pt idx="74">
                  <c:v>0.62414221957873472</c:v>
                </c:pt>
                <c:pt idx="75">
                  <c:v>0.61407151258241799</c:v>
                </c:pt>
                <c:pt idx="76">
                  <c:v>0.65125254377338593</c:v>
                </c:pt>
                <c:pt idx="77">
                  <c:v>0.68766520254188712</c:v>
                </c:pt>
                <c:pt idx="78">
                  <c:v>0.70300796918170105</c:v>
                </c:pt>
                <c:pt idx="79">
                  <c:v>0.68877589190406441</c:v>
                </c:pt>
                <c:pt idx="80">
                  <c:v>0.65999107150378666</c:v>
                </c:pt>
                <c:pt idx="81">
                  <c:v>0.64458185120986855</c:v>
                </c:pt>
                <c:pt idx="82">
                  <c:v>0.66217937674215943</c:v>
                </c:pt>
                <c:pt idx="83">
                  <c:v>0.71655587989607816</c:v>
                </c:pt>
                <c:pt idx="84">
                  <c:v>0.73702252823671455</c:v>
                </c:pt>
                <c:pt idx="85">
                  <c:v>0.72796661789641548</c:v>
                </c:pt>
                <c:pt idx="86">
                  <c:v>0.74430634826018327</c:v>
                </c:pt>
                <c:pt idx="87">
                  <c:v>0.75328783870368099</c:v>
                </c:pt>
                <c:pt idx="88">
                  <c:v>0.78896682135232277</c:v>
                </c:pt>
                <c:pt idx="89">
                  <c:v>0.82180153332443617</c:v>
                </c:pt>
                <c:pt idx="90">
                  <c:v>0.80521234463980984</c:v>
                </c:pt>
                <c:pt idx="91">
                  <c:v>0.80977512570745547</c:v>
                </c:pt>
                <c:pt idx="92">
                  <c:v>0.82953619489428121</c:v>
                </c:pt>
                <c:pt idx="93">
                  <c:v>0.82103200474260263</c:v>
                </c:pt>
                <c:pt idx="94">
                  <c:v>0.82385061609471111</c:v>
                </c:pt>
                <c:pt idx="95">
                  <c:v>0.85684775189749407</c:v>
                </c:pt>
                <c:pt idx="96">
                  <c:v>0.84567682313265413</c:v>
                </c:pt>
                <c:pt idx="97">
                  <c:v>0.87374185698392393</c:v>
                </c:pt>
                <c:pt idx="98">
                  <c:v>0.89601415837330645</c:v>
                </c:pt>
                <c:pt idx="99">
                  <c:v>0.90528995346959973</c:v>
                </c:pt>
                <c:pt idx="100">
                  <c:v>0.91741628898556482</c:v>
                </c:pt>
                <c:pt idx="101">
                  <c:v>0.93579208424594007</c:v>
                </c:pt>
                <c:pt idx="102">
                  <c:v>0.98722707572562651</c:v>
                </c:pt>
                <c:pt idx="103">
                  <c:v>0.99358318865713735</c:v>
                </c:pt>
                <c:pt idx="104">
                  <c:v>1.0275641519692174</c:v>
                </c:pt>
                <c:pt idx="105">
                  <c:v>1.0526101254610183</c:v>
                </c:pt>
                <c:pt idx="106">
                  <c:v>1.060918890122424</c:v>
                </c:pt>
                <c:pt idx="107">
                  <c:v>1.0438072789217023</c:v>
                </c:pt>
                <c:pt idx="108">
                  <c:v>1.0627413237505685</c:v>
                </c:pt>
                <c:pt idx="109">
                  <c:v>1.0597240747978018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3-49BD-97DB-1539CE5CE8C6}"/>
            </c:ext>
          </c:extLst>
        </c:ser>
        <c:ser>
          <c:idx val="1"/>
          <c:order val="1"/>
          <c:tx>
            <c:strRef>
              <c:f>Hoja1!$K$24</c:f>
              <c:strCache>
                <c:ptCount val="1"/>
                <c:pt idx="0">
                  <c:v>Net P. Bal</c:v>
                </c:pt>
              </c:strCache>
            </c:strRef>
          </c:tx>
          <c:marker>
            <c:symbol val="none"/>
          </c:marker>
          <c:val>
            <c:numRef>
              <c:f>Hoja1!$K$25:$K$134</c:f>
              <c:numCache>
                <c:formatCode>0%</c:formatCode>
                <c:ptCount val="110"/>
                <c:pt idx="0">
                  <c:v>1.0931209146510077E-2</c:v>
                </c:pt>
                <c:pt idx="1">
                  <c:v>1.6271619715125179E-2</c:v>
                </c:pt>
                <c:pt idx="2">
                  <c:v>4.7159740135304565E-2</c:v>
                </c:pt>
                <c:pt idx="3">
                  <c:v>7.2475099704494145E-2</c:v>
                </c:pt>
                <c:pt idx="4">
                  <c:v>7.3732626261554107E-2</c:v>
                </c:pt>
                <c:pt idx="5">
                  <c:v>0.10411322209946092</c:v>
                </c:pt>
                <c:pt idx="6">
                  <c:v>0.149246779301866</c:v>
                </c:pt>
                <c:pt idx="7">
                  <c:v>0.11814957929129283</c:v>
                </c:pt>
                <c:pt idx="8">
                  <c:v>0.11305583987087424</c:v>
                </c:pt>
                <c:pt idx="9">
                  <c:v>9.9013962245878384E-2</c:v>
                </c:pt>
                <c:pt idx="10">
                  <c:v>8.6618249020145754E-2</c:v>
                </c:pt>
                <c:pt idx="11">
                  <c:v>8.5346657740957482E-2</c:v>
                </c:pt>
                <c:pt idx="12">
                  <c:v>0.10347276087380465</c:v>
                </c:pt>
                <c:pt idx="13">
                  <c:v>0.10339093331872234</c:v>
                </c:pt>
                <c:pt idx="14">
                  <c:v>9.9509576126522448E-2</c:v>
                </c:pt>
                <c:pt idx="15">
                  <c:v>8.342474530866259E-2</c:v>
                </c:pt>
                <c:pt idx="16">
                  <c:v>7.6420876078373376E-2</c:v>
                </c:pt>
                <c:pt idx="17">
                  <c:v>6.9967244327554204E-2</c:v>
                </c:pt>
                <c:pt idx="18">
                  <c:v>7.0334132285170117E-2</c:v>
                </c:pt>
                <c:pt idx="19">
                  <c:v>8.9553892841185034E-2</c:v>
                </c:pt>
                <c:pt idx="20">
                  <c:v>8.0548194940400761E-2</c:v>
                </c:pt>
                <c:pt idx="21">
                  <c:v>7.8039022574012892E-2</c:v>
                </c:pt>
                <c:pt idx="22">
                  <c:v>8.8039016878546747E-2</c:v>
                </c:pt>
                <c:pt idx="23">
                  <c:v>6.3373481870621404E-2</c:v>
                </c:pt>
                <c:pt idx="24">
                  <c:v>6.9669563252037492E-2</c:v>
                </c:pt>
                <c:pt idx="25">
                  <c:v>0.14390536203939872</c:v>
                </c:pt>
                <c:pt idx="26">
                  <c:v>0.16711324357908031</c:v>
                </c:pt>
                <c:pt idx="27">
                  <c:v>0.15184701248329929</c:v>
                </c:pt>
                <c:pt idx="28">
                  <c:v>0.22216031868335834</c:v>
                </c:pt>
                <c:pt idx="29">
                  <c:v>0.23542386299931348</c:v>
                </c:pt>
                <c:pt idx="30">
                  <c:v>0.32191184288488706</c:v>
                </c:pt>
                <c:pt idx="31">
                  <c:v>0.37359442623684158</c:v>
                </c:pt>
                <c:pt idx="32">
                  <c:v>0.40035532653857597</c:v>
                </c:pt>
                <c:pt idx="33">
                  <c:v>0.36520643920148538</c:v>
                </c:pt>
                <c:pt idx="34">
                  <c:v>0.37026175895271307</c:v>
                </c:pt>
                <c:pt idx="35">
                  <c:v>0.44189755942085679</c:v>
                </c:pt>
                <c:pt idx="36">
                  <c:v>0.44376199103556829</c:v>
                </c:pt>
                <c:pt idx="37">
                  <c:v>0.48066063363964789</c:v>
                </c:pt>
                <c:pt idx="38">
                  <c:v>0.46027907262876677</c:v>
                </c:pt>
                <c:pt idx="39">
                  <c:v>0.41473107026116096</c:v>
                </c:pt>
                <c:pt idx="40">
                  <c:v>0.42612573607887544</c:v>
                </c:pt>
                <c:pt idx="41">
                  <c:v>0.44871659458351842</c:v>
                </c:pt>
                <c:pt idx="42">
                  <c:v>0.43771226374598959</c:v>
                </c:pt>
                <c:pt idx="43">
                  <c:v>0.44307653656396395</c:v>
                </c:pt>
                <c:pt idx="44">
                  <c:v>0.4414783743698994</c:v>
                </c:pt>
                <c:pt idx="45">
                  <c:v>0.46290075838168127</c:v>
                </c:pt>
                <c:pt idx="46">
                  <c:v>0.55503180272963915</c:v>
                </c:pt>
                <c:pt idx="47">
                  <c:v>0.57780045087495369</c:v>
                </c:pt>
                <c:pt idx="48">
                  <c:v>0.58419151909207923</c:v>
                </c:pt>
                <c:pt idx="49">
                  <c:v>0.5775168714486284</c:v>
                </c:pt>
                <c:pt idx="50">
                  <c:v>0.580346696938287</c:v>
                </c:pt>
                <c:pt idx="51">
                  <c:v>0.56262670894099631</c:v>
                </c:pt>
                <c:pt idx="52">
                  <c:v>0.58470826638379014</c:v>
                </c:pt>
                <c:pt idx="53">
                  <c:v>0.63261630169086303</c:v>
                </c:pt>
                <c:pt idx="54">
                  <c:v>0.62494627907769518</c:v>
                </c:pt>
                <c:pt idx="55">
                  <c:v>0.64797044286193906</c:v>
                </c:pt>
                <c:pt idx="56">
                  <c:v>0.64265811447835963</c:v>
                </c:pt>
                <c:pt idx="57">
                  <c:v>0.63869432321787878</c:v>
                </c:pt>
                <c:pt idx="58">
                  <c:v>0.6401219499783396</c:v>
                </c:pt>
                <c:pt idx="59">
                  <c:v>0.62492589129202691</c:v>
                </c:pt>
                <c:pt idx="60">
                  <c:v>0.63255255156264689</c:v>
                </c:pt>
                <c:pt idx="61">
                  <c:v>0.63768887289650689</c:v>
                </c:pt>
                <c:pt idx="62">
                  <c:v>0.63630931054953066</c:v>
                </c:pt>
                <c:pt idx="63">
                  <c:v>0.62768308081943858</c:v>
                </c:pt>
                <c:pt idx="64">
                  <c:v>0.62528834940091527</c:v>
                </c:pt>
                <c:pt idx="65">
                  <c:v>0.6193224223130126</c:v>
                </c:pt>
                <c:pt idx="66">
                  <c:v>0.60771134621864642</c:v>
                </c:pt>
                <c:pt idx="67">
                  <c:v>0.6353735440932059</c:v>
                </c:pt>
                <c:pt idx="68">
                  <c:v>0.64457057523688244</c:v>
                </c:pt>
                <c:pt idx="69">
                  <c:v>0.6637058995857944</c:v>
                </c:pt>
                <c:pt idx="70">
                  <c:v>0.67899277742226216</c:v>
                </c:pt>
                <c:pt idx="71">
                  <c:v>0.68632545040233628</c:v>
                </c:pt>
                <c:pt idx="72">
                  <c:v>0.69852889450645461</c:v>
                </c:pt>
                <c:pt idx="73">
                  <c:v>0.69630298909721999</c:v>
                </c:pt>
                <c:pt idx="74">
                  <c:v>0.71549500411843092</c:v>
                </c:pt>
                <c:pt idx="75">
                  <c:v>0.71527551062619277</c:v>
                </c:pt>
                <c:pt idx="76">
                  <c:v>0.7480296106514438</c:v>
                </c:pt>
                <c:pt idx="77">
                  <c:v>0.79500738780188018</c:v>
                </c:pt>
                <c:pt idx="78">
                  <c:v>0.82457092343629879</c:v>
                </c:pt>
                <c:pt idx="79">
                  <c:v>0.80610884082901257</c:v>
                </c:pt>
                <c:pt idx="80">
                  <c:v>0.78448888096872971</c:v>
                </c:pt>
                <c:pt idx="81">
                  <c:v>0.75143188671932126</c:v>
                </c:pt>
                <c:pt idx="82">
                  <c:v>0.77292981523774107</c:v>
                </c:pt>
                <c:pt idx="83">
                  <c:v>0.84793047761242457</c:v>
                </c:pt>
                <c:pt idx="84">
                  <c:v>0.86771232826552669</c:v>
                </c:pt>
                <c:pt idx="85">
                  <c:v>0.87663186481570143</c:v>
                </c:pt>
                <c:pt idx="86">
                  <c:v>0.90857568419794765</c:v>
                </c:pt>
                <c:pt idx="87">
                  <c:v>0.93903351827938109</c:v>
                </c:pt>
                <c:pt idx="88">
                  <c:v>0.97429319263633474</c:v>
                </c:pt>
                <c:pt idx="89">
                  <c:v>1.0128421646858656</c:v>
                </c:pt>
                <c:pt idx="90">
                  <c:v>0.98005752343374974</c:v>
                </c:pt>
                <c:pt idx="91">
                  <c:v>0.9845600351962982</c:v>
                </c:pt>
                <c:pt idx="92">
                  <c:v>1.0291281461451305</c:v>
                </c:pt>
                <c:pt idx="93">
                  <c:v>1.0136624206453069</c:v>
                </c:pt>
                <c:pt idx="94">
                  <c:v>1.0224596760953872</c:v>
                </c:pt>
                <c:pt idx="95">
                  <c:v>1.0497610107453386</c:v>
                </c:pt>
                <c:pt idx="96">
                  <c:v>1.024531086283466</c:v>
                </c:pt>
                <c:pt idx="97">
                  <c:v>1.0435760185847538</c:v>
                </c:pt>
                <c:pt idx="98">
                  <c:v>1.0575017231713439</c:v>
                </c:pt>
                <c:pt idx="99">
                  <c:v>1.1016756150313975</c:v>
                </c:pt>
                <c:pt idx="100">
                  <c:v>1.1252091599133176</c:v>
                </c:pt>
                <c:pt idx="101">
                  <c:v>1.148533304787793</c:v>
                </c:pt>
                <c:pt idx="102">
                  <c:v>1.2282729197521041</c:v>
                </c:pt>
                <c:pt idx="103">
                  <c:v>1.2512880696698023</c:v>
                </c:pt>
                <c:pt idx="104">
                  <c:v>1.2921616206776747</c:v>
                </c:pt>
                <c:pt idx="105">
                  <c:v>1.3071589065447566</c:v>
                </c:pt>
                <c:pt idx="106">
                  <c:v>1.3019578372523508</c:v>
                </c:pt>
                <c:pt idx="107">
                  <c:v>1.271058730512223</c:v>
                </c:pt>
                <c:pt idx="108">
                  <c:v>1.3085422383966399</c:v>
                </c:pt>
                <c:pt idx="109">
                  <c:v>1.3000416060118309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3-49BD-97DB-1539CE5CE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56896"/>
        <c:axId val="156616576"/>
      </c:lineChart>
      <c:catAx>
        <c:axId val="15625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6616576"/>
        <c:crosses val="autoZero"/>
        <c:auto val="1"/>
        <c:lblAlgn val="ctr"/>
        <c:lblOffset val="100"/>
        <c:noMultiLvlLbl val="0"/>
      </c:catAx>
      <c:valAx>
        <c:axId val="156616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6256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937489063867015"/>
          <c:y val="6.9060586176727903E-2"/>
          <c:w val="0.40340288713910827"/>
          <c:h val="0.1303973461650629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02132975736111"/>
          <c:y val="5.1400554097404488E-2"/>
          <c:w val="0.84619835184357484"/>
          <c:h val="0.8971988918051913"/>
        </c:manualLayout>
      </c:layout>
      <c:lineChart>
        <c:grouping val="standard"/>
        <c:varyColors val="0"/>
        <c:ser>
          <c:idx val="0"/>
          <c:order val="0"/>
          <c:tx>
            <c:strRef>
              <c:f>Hoja3!$B$8</c:f>
              <c:strCache>
                <c:ptCount val="1"/>
                <c:pt idx="0">
                  <c:v>R = -0,01</c:v>
                </c:pt>
              </c:strCache>
            </c:strRef>
          </c:tx>
          <c:marker>
            <c:symbol val="none"/>
          </c:marker>
          <c:val>
            <c:numRef>
              <c:f>Hoja3!$B$9:$B$118</c:f>
              <c:numCache>
                <c:formatCode>0%</c:formatCode>
                <c:ptCount val="110"/>
                <c:pt idx="0">
                  <c:v>-1.0214080269025424E-3</c:v>
                </c:pt>
                <c:pt idx="1">
                  <c:v>8.9445262796633163E-3</c:v>
                </c:pt>
                <c:pt idx="2">
                  <c:v>1.7833429126363959E-2</c:v>
                </c:pt>
                <c:pt idx="3">
                  <c:v>4.7379313939245438E-2</c:v>
                </c:pt>
                <c:pt idx="4">
                  <c:v>5.1584729731947519E-2</c:v>
                </c:pt>
                <c:pt idx="5">
                  <c:v>6.0918465991680298E-2</c:v>
                </c:pt>
                <c:pt idx="6">
                  <c:v>9.0836019247203692E-2</c:v>
                </c:pt>
                <c:pt idx="7">
                  <c:v>6.6167742525302928E-2</c:v>
                </c:pt>
                <c:pt idx="8">
                  <c:v>6.1586013445934666E-2</c:v>
                </c:pt>
                <c:pt idx="9">
                  <c:v>4.9619249173067523E-2</c:v>
                </c:pt>
                <c:pt idx="10">
                  <c:v>4.5060368698988315E-2</c:v>
                </c:pt>
                <c:pt idx="11">
                  <c:v>6.1837059835381902E-2</c:v>
                </c:pt>
                <c:pt idx="12">
                  <c:v>7.4997011208959713E-2</c:v>
                </c:pt>
                <c:pt idx="13">
                  <c:v>6.5080326580365458E-2</c:v>
                </c:pt>
                <c:pt idx="14">
                  <c:v>7.0647019907865136E-2</c:v>
                </c:pt>
                <c:pt idx="15">
                  <c:v>6.5541635848154159E-2</c:v>
                </c:pt>
                <c:pt idx="16">
                  <c:v>5.5968142081498279E-2</c:v>
                </c:pt>
                <c:pt idx="17">
                  <c:v>5.5266293248417461E-2</c:v>
                </c:pt>
                <c:pt idx="18">
                  <c:v>5.1229644764968843E-2</c:v>
                </c:pt>
                <c:pt idx="19">
                  <c:v>6.5977587594214807E-2</c:v>
                </c:pt>
                <c:pt idx="20">
                  <c:v>6.0503578892442116E-2</c:v>
                </c:pt>
                <c:pt idx="21">
                  <c:v>4.5021008949339733E-2</c:v>
                </c:pt>
                <c:pt idx="22">
                  <c:v>4.5752496156609139E-2</c:v>
                </c:pt>
                <c:pt idx="23">
                  <c:v>4.179291440593845E-2</c:v>
                </c:pt>
                <c:pt idx="24">
                  <c:v>3.3679916877470538E-2</c:v>
                </c:pt>
                <c:pt idx="25">
                  <c:v>8.4541057316737611E-2</c:v>
                </c:pt>
                <c:pt idx="26">
                  <c:v>8.1444983204662133E-2</c:v>
                </c:pt>
                <c:pt idx="27">
                  <c:v>7.5141053407400474E-2</c:v>
                </c:pt>
                <c:pt idx="28">
                  <c:v>0.11378722983831098</c:v>
                </c:pt>
                <c:pt idx="29">
                  <c:v>0.16740881609597505</c:v>
                </c:pt>
                <c:pt idx="30">
                  <c:v>0.20324723255015781</c:v>
                </c:pt>
                <c:pt idx="31">
                  <c:v>0.23618918023993377</c:v>
                </c:pt>
                <c:pt idx="32">
                  <c:v>0.22769119817674077</c:v>
                </c:pt>
                <c:pt idx="33">
                  <c:v>0.20559408758333711</c:v>
                </c:pt>
                <c:pt idx="34">
                  <c:v>0.22102031289257076</c:v>
                </c:pt>
                <c:pt idx="35">
                  <c:v>0.23489862294392169</c:v>
                </c:pt>
                <c:pt idx="36">
                  <c:v>0.23039876495196146</c:v>
                </c:pt>
                <c:pt idx="37">
                  <c:v>0.2491424402118404</c:v>
                </c:pt>
                <c:pt idx="38">
                  <c:v>0.24548250455280254</c:v>
                </c:pt>
                <c:pt idx="39">
                  <c:v>0.20453661052024719</c:v>
                </c:pt>
                <c:pt idx="40">
                  <c:v>0.23535960062132352</c:v>
                </c:pt>
                <c:pt idx="41">
                  <c:v>0.28480847935214343</c:v>
                </c:pt>
                <c:pt idx="42">
                  <c:v>0.27011447897452717</c:v>
                </c:pt>
                <c:pt idx="43">
                  <c:v>0.28435858641340889</c:v>
                </c:pt>
                <c:pt idx="44">
                  <c:v>0.28129781771669848</c:v>
                </c:pt>
                <c:pt idx="45">
                  <c:v>0.30991835125305722</c:v>
                </c:pt>
                <c:pt idx="46">
                  <c:v>0.35004731563376484</c:v>
                </c:pt>
                <c:pt idx="47">
                  <c:v>0.35617949939999305</c:v>
                </c:pt>
                <c:pt idx="48">
                  <c:v>0.3939622919204952</c:v>
                </c:pt>
                <c:pt idx="49">
                  <c:v>0.39684455803430496</c:v>
                </c:pt>
                <c:pt idx="50">
                  <c:v>0.40704801568885229</c:v>
                </c:pt>
                <c:pt idx="51">
                  <c:v>0.39920173489993133</c:v>
                </c:pt>
                <c:pt idx="52">
                  <c:v>0.41062868886019765</c:v>
                </c:pt>
                <c:pt idx="53">
                  <c:v>0.44510265996995935</c:v>
                </c:pt>
                <c:pt idx="54">
                  <c:v>0.44184293799495927</c:v>
                </c:pt>
                <c:pt idx="55">
                  <c:v>0.4484417290283671</c:v>
                </c:pt>
                <c:pt idx="56">
                  <c:v>0.44804099024647753</c:v>
                </c:pt>
                <c:pt idx="57">
                  <c:v>0.43805065263421938</c:v>
                </c:pt>
                <c:pt idx="58">
                  <c:v>0.441216928187669</c:v>
                </c:pt>
                <c:pt idx="59">
                  <c:v>0.43625933619141777</c:v>
                </c:pt>
                <c:pt idx="60">
                  <c:v>0.45719031215191547</c:v>
                </c:pt>
                <c:pt idx="61">
                  <c:v>0.46343237381119157</c:v>
                </c:pt>
                <c:pt idx="62">
                  <c:v>0.44601873800939507</c:v>
                </c:pt>
                <c:pt idx="63">
                  <c:v>0.44065688343283166</c:v>
                </c:pt>
                <c:pt idx="64">
                  <c:v>0.43061600645108394</c:v>
                </c:pt>
                <c:pt idx="65">
                  <c:v>0.42616575082571678</c:v>
                </c:pt>
                <c:pt idx="66">
                  <c:v>0.42560638166009668</c:v>
                </c:pt>
                <c:pt idx="67">
                  <c:v>0.44561882910190587</c:v>
                </c:pt>
                <c:pt idx="68">
                  <c:v>0.44443257830179517</c:v>
                </c:pt>
                <c:pt idx="69">
                  <c:v>0.45243789851766431</c:v>
                </c:pt>
                <c:pt idx="70">
                  <c:v>0.46235089293164822</c:v>
                </c:pt>
                <c:pt idx="71">
                  <c:v>0.46931531970958201</c:v>
                </c:pt>
                <c:pt idx="72">
                  <c:v>0.50257399831151972</c:v>
                </c:pt>
                <c:pt idx="73">
                  <c:v>0.51501694054057612</c:v>
                </c:pt>
                <c:pt idx="74">
                  <c:v>0.54247210680711677</c:v>
                </c:pt>
                <c:pt idx="75">
                  <c:v>0.53129141895809717</c:v>
                </c:pt>
                <c:pt idx="76">
                  <c:v>0.56129541974504715</c:v>
                </c:pt>
                <c:pt idx="77">
                  <c:v>0.60912656809970189</c:v>
                </c:pt>
                <c:pt idx="78">
                  <c:v>0.62111793663282566</c:v>
                </c:pt>
                <c:pt idx="79">
                  <c:v>0.60459419311994567</c:v>
                </c:pt>
                <c:pt idx="80">
                  <c:v>0.58496752832368182</c:v>
                </c:pt>
                <c:pt idx="81">
                  <c:v>0.57268650962078516</c:v>
                </c:pt>
                <c:pt idx="82">
                  <c:v>0.59610140079013729</c:v>
                </c:pt>
                <c:pt idx="83">
                  <c:v>0.67157452273412377</c:v>
                </c:pt>
                <c:pt idx="84">
                  <c:v>0.68461778013240571</c:v>
                </c:pt>
                <c:pt idx="85">
                  <c:v>0.67461778009421991</c:v>
                </c:pt>
                <c:pt idx="86">
                  <c:v>0.69834380743383651</c:v>
                </c:pt>
                <c:pt idx="87">
                  <c:v>0.71688323368280626</c:v>
                </c:pt>
                <c:pt idx="88">
                  <c:v>0.74645467889580874</c:v>
                </c:pt>
                <c:pt idx="89">
                  <c:v>0.76221528548212369</c:v>
                </c:pt>
                <c:pt idx="90">
                  <c:v>0.7437381281470572</c:v>
                </c:pt>
                <c:pt idx="91">
                  <c:v>0.74769135676542264</c:v>
                </c:pt>
                <c:pt idx="92">
                  <c:v>0.78225749454985538</c:v>
                </c:pt>
                <c:pt idx="93">
                  <c:v>0.77610536677981301</c:v>
                </c:pt>
                <c:pt idx="94">
                  <c:v>0.77321939143272378</c:v>
                </c:pt>
                <c:pt idx="95">
                  <c:v>0.81704668804027392</c:v>
                </c:pt>
                <c:pt idx="96">
                  <c:v>0.80897550370903537</c:v>
                </c:pt>
                <c:pt idx="97">
                  <c:v>0.83516120175805741</c:v>
                </c:pt>
                <c:pt idx="98">
                  <c:v>0.84875003620359413</c:v>
                </c:pt>
                <c:pt idx="99">
                  <c:v>0.87611607092329191</c:v>
                </c:pt>
                <c:pt idx="100">
                  <c:v>0.89911188847365975</c:v>
                </c:pt>
                <c:pt idx="101">
                  <c:v>0.92236719646881182</c:v>
                </c:pt>
                <c:pt idx="102">
                  <c:v>0.99818432567484128</c:v>
                </c:pt>
                <c:pt idx="103">
                  <c:v>1.0062610450709035</c:v>
                </c:pt>
                <c:pt idx="104">
                  <c:v>1.0391636983044492</c:v>
                </c:pt>
                <c:pt idx="105">
                  <c:v>1.0686716222118895</c:v>
                </c:pt>
                <c:pt idx="106">
                  <c:v>1.0700248578756095</c:v>
                </c:pt>
                <c:pt idx="107">
                  <c:v>1.052868504934702</c:v>
                </c:pt>
                <c:pt idx="108">
                  <c:v>1.0753209729433912</c:v>
                </c:pt>
                <c:pt idx="109">
                  <c:v>1.0744868849772014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8-4E7F-AB6E-EAA767B6DFC3}"/>
            </c:ext>
          </c:extLst>
        </c:ser>
        <c:ser>
          <c:idx val="1"/>
          <c:order val="1"/>
          <c:tx>
            <c:strRef>
              <c:f>Hoja3!$C$8</c:f>
              <c:strCache>
                <c:ptCount val="1"/>
                <c:pt idx="0">
                  <c:v>R = 0</c:v>
                </c:pt>
              </c:strCache>
            </c:strRef>
          </c:tx>
          <c:marker>
            <c:symbol val="none"/>
          </c:marker>
          <c:val>
            <c:numRef>
              <c:f>Hoja3!$C$9:$C$118</c:f>
              <c:numCache>
                <c:formatCode>0%</c:formatCode>
                <c:ptCount val="110"/>
                <c:pt idx="0">
                  <c:v>2.3639769549781533E-3</c:v>
                </c:pt>
                <c:pt idx="1">
                  <c:v>1.4040177629906912E-2</c:v>
                </c:pt>
                <c:pt idx="2">
                  <c:v>2.9380072778604559E-2</c:v>
                </c:pt>
                <c:pt idx="3">
                  <c:v>5.0532537251844784E-2</c:v>
                </c:pt>
                <c:pt idx="4">
                  <c:v>5.335019224642721E-2</c:v>
                </c:pt>
                <c:pt idx="5">
                  <c:v>6.7240465224693624E-2</c:v>
                </c:pt>
                <c:pt idx="6">
                  <c:v>0.10326957955396616</c:v>
                </c:pt>
                <c:pt idx="7">
                  <c:v>7.8047862624690725E-2</c:v>
                </c:pt>
                <c:pt idx="8">
                  <c:v>7.4819250754184691E-2</c:v>
                </c:pt>
                <c:pt idx="9">
                  <c:v>6.0809550208596422E-2</c:v>
                </c:pt>
                <c:pt idx="10">
                  <c:v>5.4630870864816237E-2</c:v>
                </c:pt>
                <c:pt idx="11">
                  <c:v>6.6581708478144541E-2</c:v>
                </c:pt>
                <c:pt idx="12">
                  <c:v>8.6808997145486219E-2</c:v>
                </c:pt>
                <c:pt idx="13">
                  <c:v>8.2110110341797021E-2</c:v>
                </c:pt>
                <c:pt idx="14">
                  <c:v>8.5607356608195267E-2</c:v>
                </c:pt>
                <c:pt idx="15">
                  <c:v>8.0648336873253124E-2</c:v>
                </c:pt>
                <c:pt idx="16">
                  <c:v>7.1850292150628214E-2</c:v>
                </c:pt>
                <c:pt idx="17">
                  <c:v>7.3131366490965619E-2</c:v>
                </c:pt>
                <c:pt idx="18">
                  <c:v>7.3246843457710459E-2</c:v>
                </c:pt>
                <c:pt idx="19">
                  <c:v>8.2552480764575262E-2</c:v>
                </c:pt>
                <c:pt idx="20">
                  <c:v>7.846377475977856E-2</c:v>
                </c:pt>
                <c:pt idx="21">
                  <c:v>6.5773219835284349E-2</c:v>
                </c:pt>
                <c:pt idx="22">
                  <c:v>7.0321058825119076E-2</c:v>
                </c:pt>
                <c:pt idx="23">
                  <c:v>6.0578302132104918E-2</c:v>
                </c:pt>
                <c:pt idx="24">
                  <c:v>5.6352749049243075E-2</c:v>
                </c:pt>
                <c:pt idx="25">
                  <c:v>0.11818465879920102</c:v>
                </c:pt>
                <c:pt idx="26">
                  <c:v>0.12066464123557408</c:v>
                </c:pt>
                <c:pt idx="27">
                  <c:v>0.11281441548296167</c:v>
                </c:pt>
                <c:pt idx="28">
                  <c:v>0.14935330662565707</c:v>
                </c:pt>
                <c:pt idx="29">
                  <c:v>0.18250539821086348</c:v>
                </c:pt>
                <c:pt idx="30">
                  <c:v>0.22827854036799849</c:v>
                </c:pt>
                <c:pt idx="31">
                  <c:v>0.25250388875295005</c:v>
                </c:pt>
                <c:pt idx="32">
                  <c:v>0.25250335461937262</c:v>
                </c:pt>
                <c:pt idx="33">
                  <c:v>0.22784001145257321</c:v>
                </c:pt>
                <c:pt idx="34">
                  <c:v>0.23746484523027592</c:v>
                </c:pt>
                <c:pt idx="35">
                  <c:v>0.26214330453774581</c:v>
                </c:pt>
                <c:pt idx="36">
                  <c:v>0.26444831250731826</c:v>
                </c:pt>
                <c:pt idx="37">
                  <c:v>0.28730546763107179</c:v>
                </c:pt>
                <c:pt idx="38">
                  <c:v>0.28081857750220612</c:v>
                </c:pt>
                <c:pt idx="39">
                  <c:v>0.24083565160119105</c:v>
                </c:pt>
                <c:pt idx="40">
                  <c:v>0.26131311726479639</c:v>
                </c:pt>
                <c:pt idx="41">
                  <c:v>0.30814110027403335</c:v>
                </c:pt>
                <c:pt idx="42">
                  <c:v>0.28692500789742637</c:v>
                </c:pt>
                <c:pt idx="43">
                  <c:v>0.30023029769341236</c:v>
                </c:pt>
                <c:pt idx="44">
                  <c:v>0.30022191557220679</c:v>
                </c:pt>
                <c:pt idx="45">
                  <c:v>0.32544467308724379</c:v>
                </c:pt>
                <c:pt idx="46">
                  <c:v>0.37960062803894767</c:v>
                </c:pt>
                <c:pt idx="47">
                  <c:v>0.39558369994257675</c:v>
                </c:pt>
                <c:pt idx="48">
                  <c:v>0.42395613354295952</c:v>
                </c:pt>
                <c:pt idx="49">
                  <c:v>0.42431269905118163</c:v>
                </c:pt>
                <c:pt idx="50">
                  <c:v>0.43856586713338608</c:v>
                </c:pt>
                <c:pt idx="51">
                  <c:v>0.43038721281438208</c:v>
                </c:pt>
                <c:pt idx="52">
                  <c:v>0.43872665286892615</c:v>
                </c:pt>
                <c:pt idx="53">
                  <c:v>0.48141966538364456</c:v>
                </c:pt>
                <c:pt idx="54">
                  <c:v>0.47740394908976913</c:v>
                </c:pt>
                <c:pt idx="55">
                  <c:v>0.49413289922932674</c:v>
                </c:pt>
                <c:pt idx="56">
                  <c:v>0.49452085186311745</c:v>
                </c:pt>
                <c:pt idx="57">
                  <c:v>0.48402004235188473</c:v>
                </c:pt>
                <c:pt idx="58">
                  <c:v>0.48992725280819172</c:v>
                </c:pt>
                <c:pt idx="59">
                  <c:v>0.48798256091722603</c:v>
                </c:pt>
                <c:pt idx="60">
                  <c:v>0.507153946539314</c:v>
                </c:pt>
                <c:pt idx="61">
                  <c:v>0.50965087436244694</c:v>
                </c:pt>
                <c:pt idx="62">
                  <c:v>0.49667984602564241</c:v>
                </c:pt>
                <c:pt idx="63">
                  <c:v>0.49040258297996314</c:v>
                </c:pt>
                <c:pt idx="64">
                  <c:v>0.48454718043237549</c:v>
                </c:pt>
                <c:pt idx="65">
                  <c:v>0.47729852752123564</c:v>
                </c:pt>
                <c:pt idx="66">
                  <c:v>0.47551193594470692</c:v>
                </c:pt>
                <c:pt idx="67">
                  <c:v>0.49992507266105651</c:v>
                </c:pt>
                <c:pt idx="68">
                  <c:v>0.50660878012314436</c:v>
                </c:pt>
                <c:pt idx="69">
                  <c:v>0.51359831495052</c:v>
                </c:pt>
                <c:pt idx="70">
                  <c:v>0.52623167003855043</c:v>
                </c:pt>
                <c:pt idx="71">
                  <c:v>0.52623140431760618</c:v>
                </c:pt>
                <c:pt idx="72">
                  <c:v>0.54924044217472623</c:v>
                </c:pt>
                <c:pt idx="73">
                  <c:v>0.55236411532641994</c:v>
                </c:pt>
                <c:pt idx="74">
                  <c:v>0.58046008685596184</c:v>
                </c:pt>
                <c:pt idx="75">
                  <c:v>0.57238566297246229</c:v>
                </c:pt>
                <c:pt idx="76">
                  <c:v>0.5970822161340652</c:v>
                </c:pt>
                <c:pt idx="77">
                  <c:v>0.64629548078801702</c:v>
                </c:pt>
                <c:pt idx="78">
                  <c:v>0.66394394780413912</c:v>
                </c:pt>
                <c:pt idx="79">
                  <c:v>0.6457334022047384</c:v>
                </c:pt>
                <c:pt idx="80">
                  <c:v>0.62997443474268855</c:v>
                </c:pt>
                <c:pt idx="81">
                  <c:v>0.61214634420857672</c:v>
                </c:pt>
                <c:pt idx="82">
                  <c:v>0.63502505539643239</c:v>
                </c:pt>
                <c:pt idx="83">
                  <c:v>0.70967116444342726</c:v>
                </c:pt>
                <c:pt idx="84">
                  <c:v>0.72314825830470475</c:v>
                </c:pt>
                <c:pt idx="85">
                  <c:v>0.7174183799526187</c:v>
                </c:pt>
                <c:pt idx="86">
                  <c:v>0.7447700441552807</c:v>
                </c:pt>
                <c:pt idx="87">
                  <c:v>0.76703609987107446</c:v>
                </c:pt>
                <c:pt idx="88">
                  <c:v>0.79507766381758038</c:v>
                </c:pt>
                <c:pt idx="89">
                  <c:v>0.82279985496376074</c:v>
                </c:pt>
                <c:pt idx="90">
                  <c:v>0.80319960454741601</c:v>
                </c:pt>
                <c:pt idx="91">
                  <c:v>0.80923036630577305</c:v>
                </c:pt>
                <c:pt idx="92">
                  <c:v>0.84961622835006734</c:v>
                </c:pt>
                <c:pt idx="93">
                  <c:v>0.84139251967612427</c:v>
                </c:pt>
                <c:pt idx="94">
                  <c:v>0.84116729603731533</c:v>
                </c:pt>
                <c:pt idx="95">
                  <c:v>0.87485010777041838</c:v>
                </c:pt>
                <c:pt idx="96">
                  <c:v>0.85492782180256444</c:v>
                </c:pt>
                <c:pt idx="97">
                  <c:v>0.87014125929055319</c:v>
                </c:pt>
                <c:pt idx="98">
                  <c:v>0.88213745299467594</c:v>
                </c:pt>
                <c:pt idx="99">
                  <c:v>0.91667929255084202</c:v>
                </c:pt>
                <c:pt idx="100">
                  <c:v>0.93726831284103918</c:v>
                </c:pt>
                <c:pt idx="101">
                  <c:v>0.95608804230342159</c:v>
                </c:pt>
                <c:pt idx="102">
                  <c:v>1.0289077536944609</c:v>
                </c:pt>
                <c:pt idx="103">
                  <c:v>1.0410221971101037</c:v>
                </c:pt>
                <c:pt idx="104">
                  <c:v>1.0806492963347065</c:v>
                </c:pt>
                <c:pt idx="105">
                  <c:v>1.1033643646134788</c:v>
                </c:pt>
                <c:pt idx="106">
                  <c:v>1.1089700735238954</c:v>
                </c:pt>
                <c:pt idx="107">
                  <c:v>1.0878432280231916</c:v>
                </c:pt>
                <c:pt idx="108">
                  <c:v>1.1164766117885234</c:v>
                </c:pt>
                <c:pt idx="109">
                  <c:v>1.1110334108129927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98-4E7F-AB6E-EAA767B6DFC3}"/>
            </c:ext>
          </c:extLst>
        </c:ser>
        <c:ser>
          <c:idx val="2"/>
          <c:order val="2"/>
          <c:tx>
            <c:strRef>
              <c:f>Hoja3!$D$8</c:f>
              <c:strCache>
                <c:ptCount val="1"/>
                <c:pt idx="0">
                  <c:v>R = 0,01</c:v>
                </c:pt>
              </c:strCache>
            </c:strRef>
          </c:tx>
          <c:marker>
            <c:symbol val="none"/>
          </c:marker>
          <c:val>
            <c:numRef>
              <c:f>Hoja3!$D$9:$D$118</c:f>
              <c:numCache>
                <c:formatCode>0%</c:formatCode>
                <c:ptCount val="110"/>
                <c:pt idx="0">
                  <c:v>1.0931212397363532E-2</c:v>
                </c:pt>
                <c:pt idx="1">
                  <c:v>1.627162557706674E-2</c:v>
                </c:pt>
                <c:pt idx="2">
                  <c:v>4.7159747844192607E-2</c:v>
                </c:pt>
                <c:pt idx="3">
                  <c:v>7.2475107049195533E-2</c:v>
                </c:pt>
                <c:pt idx="4">
                  <c:v>7.3732633128260547E-2</c:v>
                </c:pt>
                <c:pt idx="5">
                  <c:v>0.10411323506466763</c:v>
                </c:pt>
                <c:pt idx="6">
                  <c:v>0.14924679198417773</c:v>
                </c:pt>
                <c:pt idx="7">
                  <c:v>0.11814959193864916</c:v>
                </c:pt>
                <c:pt idx="8">
                  <c:v>0.11305585197520229</c:v>
                </c:pt>
                <c:pt idx="9">
                  <c:v>9.9013973656788587E-2</c:v>
                </c:pt>
                <c:pt idx="10">
                  <c:v>8.661826020100058E-2</c:v>
                </c:pt>
                <c:pt idx="11">
                  <c:v>8.5346667404909954E-2</c:v>
                </c:pt>
                <c:pt idx="12">
                  <c:v>0.10347276501967927</c:v>
                </c:pt>
                <c:pt idx="13">
                  <c:v>0.10339094230876694</c:v>
                </c:pt>
                <c:pt idx="14">
                  <c:v>9.9509581903107755E-2</c:v>
                </c:pt>
                <c:pt idx="15">
                  <c:v>8.3424748209148983E-2</c:v>
                </c:pt>
                <c:pt idx="16">
                  <c:v>7.6420876671802473E-2</c:v>
                </c:pt>
                <c:pt idx="17">
                  <c:v>6.9967243737376755E-2</c:v>
                </c:pt>
                <c:pt idx="18">
                  <c:v>7.0334133741103741E-2</c:v>
                </c:pt>
                <c:pt idx="19">
                  <c:v>8.9553899730653169E-2</c:v>
                </c:pt>
                <c:pt idx="20">
                  <c:v>8.0548200575538589E-2</c:v>
                </c:pt>
                <c:pt idx="21">
                  <c:v>7.8039029885384734E-2</c:v>
                </c:pt>
                <c:pt idx="22">
                  <c:v>8.8039026776619178E-2</c:v>
                </c:pt>
                <c:pt idx="23">
                  <c:v>6.3373490190822751E-2</c:v>
                </c:pt>
                <c:pt idx="24">
                  <c:v>6.9669571764900073E-2</c:v>
                </c:pt>
                <c:pt idx="25">
                  <c:v>0.14390537165945366</c:v>
                </c:pt>
                <c:pt idx="26">
                  <c:v>0.16711325874891683</c:v>
                </c:pt>
                <c:pt idx="27">
                  <c:v>0.15184702009057277</c:v>
                </c:pt>
                <c:pt idx="28">
                  <c:v>0.22216033348656947</c:v>
                </c:pt>
                <c:pt idx="29">
                  <c:v>0.23542387455980032</c:v>
                </c:pt>
                <c:pt idx="30">
                  <c:v>0.32191186240057568</c:v>
                </c:pt>
                <c:pt idx="31">
                  <c:v>0.37359444977321565</c:v>
                </c:pt>
                <c:pt idx="32">
                  <c:v>0.40035535949015</c:v>
                </c:pt>
                <c:pt idx="33">
                  <c:v>0.36520646828845393</c:v>
                </c:pt>
                <c:pt idx="34">
                  <c:v>0.37026178549606559</c:v>
                </c:pt>
                <c:pt idx="35">
                  <c:v>0.44189759589886296</c:v>
                </c:pt>
                <c:pt idx="36">
                  <c:v>0.44376202931499764</c:v>
                </c:pt>
                <c:pt idx="37">
                  <c:v>0.4806606726677734</c:v>
                </c:pt>
                <c:pt idx="38">
                  <c:v>0.46027911184061143</c:v>
                </c:pt>
                <c:pt idx="39">
                  <c:v>0.41473111079724678</c:v>
                </c:pt>
                <c:pt idx="40">
                  <c:v>0.42612577933498019</c:v>
                </c:pt>
                <c:pt idx="41">
                  <c:v>0.4487166298210139</c:v>
                </c:pt>
                <c:pt idx="42">
                  <c:v>0.43771229666748568</c:v>
                </c:pt>
                <c:pt idx="43">
                  <c:v>0.44307656889853425</c:v>
                </c:pt>
                <c:pt idx="44">
                  <c:v>0.44147840314470788</c:v>
                </c:pt>
                <c:pt idx="45">
                  <c:v>0.46290079070161899</c:v>
                </c:pt>
                <c:pt idx="46">
                  <c:v>0.55503183999698724</c:v>
                </c:pt>
                <c:pt idx="47">
                  <c:v>0.57780049383759535</c:v>
                </c:pt>
                <c:pt idx="48">
                  <c:v>0.58419156177914211</c:v>
                </c:pt>
                <c:pt idx="49">
                  <c:v>0.57751691325855425</c:v>
                </c:pt>
                <c:pt idx="50">
                  <c:v>0.58034673877341325</c:v>
                </c:pt>
                <c:pt idx="51">
                  <c:v>0.5626267537302615</c:v>
                </c:pt>
                <c:pt idx="52">
                  <c:v>0.58470831368578047</c:v>
                </c:pt>
                <c:pt idx="53">
                  <c:v>0.63261634583142068</c:v>
                </c:pt>
                <c:pt idx="54">
                  <c:v>0.6249463248847319</c:v>
                </c:pt>
                <c:pt idx="55">
                  <c:v>0.64797048772680543</c:v>
                </c:pt>
                <c:pt idx="56">
                  <c:v>0.64265815744587862</c:v>
                </c:pt>
                <c:pt idx="57">
                  <c:v>0.63869436981425742</c:v>
                </c:pt>
                <c:pt idx="58">
                  <c:v>0.64012199601949626</c:v>
                </c:pt>
                <c:pt idx="59">
                  <c:v>0.62492593713483191</c:v>
                </c:pt>
                <c:pt idx="60">
                  <c:v>0.63255259144758613</c:v>
                </c:pt>
                <c:pt idx="61">
                  <c:v>0.63768891413576512</c:v>
                </c:pt>
                <c:pt idx="62">
                  <c:v>0.6363093544608458</c:v>
                </c:pt>
                <c:pt idx="63">
                  <c:v>0.62768312467059784</c:v>
                </c:pt>
                <c:pt idx="64">
                  <c:v>0.62528839752476417</c:v>
                </c:pt>
                <c:pt idx="65">
                  <c:v>0.61932247066529111</c:v>
                </c:pt>
                <c:pt idx="66">
                  <c:v>0.60771139265325469</c:v>
                </c:pt>
                <c:pt idx="67">
                  <c:v>0.63537358501705254</c:v>
                </c:pt>
                <c:pt idx="68">
                  <c:v>0.64457062024644785</c:v>
                </c:pt>
                <c:pt idx="69">
                  <c:v>0.66370594885179102</c:v>
                </c:pt>
                <c:pt idx="70">
                  <c:v>0.67899282814094075</c:v>
                </c:pt>
                <c:pt idx="71">
                  <c:v>0.6863255052156757</c:v>
                </c:pt>
                <c:pt idx="72">
                  <c:v>0.69852894935312371</c:v>
                </c:pt>
                <c:pt idx="73">
                  <c:v>0.69630304140433763</c:v>
                </c:pt>
                <c:pt idx="74">
                  <c:v>0.71549505258939505</c:v>
                </c:pt>
                <c:pt idx="75">
                  <c:v>0.7152755599840489</c:v>
                </c:pt>
                <c:pt idx="76">
                  <c:v>0.74802966452342579</c:v>
                </c:pt>
                <c:pt idx="77">
                  <c:v>0.79500743520792361</c:v>
                </c:pt>
                <c:pt idx="78">
                  <c:v>0.82457097292015691</c:v>
                </c:pt>
                <c:pt idx="79">
                  <c:v>0.80610889174116518</c:v>
                </c:pt>
                <c:pt idx="80">
                  <c:v>0.78448892649612278</c:v>
                </c:pt>
                <c:pt idx="81">
                  <c:v>0.75143193008110454</c:v>
                </c:pt>
                <c:pt idx="82">
                  <c:v>0.77292985526737912</c:v>
                </c:pt>
                <c:pt idx="83">
                  <c:v>0.84793050670101811</c:v>
                </c:pt>
                <c:pt idx="84">
                  <c:v>0.86771236184629741</c:v>
                </c:pt>
                <c:pt idx="85">
                  <c:v>0.87663189934026831</c:v>
                </c:pt>
                <c:pt idx="86">
                  <c:v>0.90857571495952361</c:v>
                </c:pt>
                <c:pt idx="87">
                  <c:v>0.93903354436099618</c:v>
                </c:pt>
                <c:pt idx="88">
                  <c:v>0.97429322264514995</c:v>
                </c:pt>
                <c:pt idx="89">
                  <c:v>1.0128422036538345</c:v>
                </c:pt>
                <c:pt idx="90">
                  <c:v>0.98005756259437993</c:v>
                </c:pt>
                <c:pt idx="91">
                  <c:v>0.98456007443090376</c:v>
                </c:pt>
                <c:pt idx="92">
                  <c:v>1.0291281776578414</c:v>
                </c:pt>
                <c:pt idx="93">
                  <c:v>1.0136624504321958</c:v>
                </c:pt>
                <c:pt idx="94">
                  <c:v>1.0224597091038645</c:v>
                </c:pt>
                <c:pt idx="95">
                  <c:v>1.0497610386291898</c:v>
                </c:pt>
                <c:pt idx="96">
                  <c:v>1.0245311132495345</c:v>
                </c:pt>
                <c:pt idx="97">
                  <c:v>1.0435760475879914</c:v>
                </c:pt>
                <c:pt idx="98">
                  <c:v>1.0575017571260565</c:v>
                </c:pt>
                <c:pt idx="99">
                  <c:v>1.1016756399635488</c:v>
                </c:pt>
                <c:pt idx="100">
                  <c:v>1.1252091796574353</c:v>
                </c:pt>
                <c:pt idx="101">
                  <c:v>1.148533322268751</c:v>
                </c:pt>
                <c:pt idx="102">
                  <c:v>1.2282729254100031</c:v>
                </c:pt>
                <c:pt idx="103">
                  <c:v>1.2512880747879249</c:v>
                </c:pt>
                <c:pt idx="104">
                  <c:v>1.2921616261868101</c:v>
                </c:pt>
                <c:pt idx="105">
                  <c:v>1.3071589094736946</c:v>
                </c:pt>
                <c:pt idx="106">
                  <c:v>1.3019578428159515</c:v>
                </c:pt>
                <c:pt idx="107">
                  <c:v>1.2710587355970158</c:v>
                </c:pt>
                <c:pt idx="108">
                  <c:v>1.3085422417995081</c:v>
                </c:pt>
                <c:pt idx="109">
                  <c:v>1.3000416083034421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98-4E7F-AB6E-EAA767B6DFC3}"/>
            </c:ext>
          </c:extLst>
        </c:ser>
        <c:ser>
          <c:idx val="3"/>
          <c:order val="3"/>
          <c:tx>
            <c:strRef>
              <c:f>Hoja3!$E$8</c:f>
              <c:strCache>
                <c:ptCount val="1"/>
                <c:pt idx="0">
                  <c:v>R =0,02</c:v>
                </c:pt>
              </c:strCache>
            </c:strRef>
          </c:tx>
          <c:marker>
            <c:symbol val="none"/>
          </c:marker>
          <c:val>
            <c:numRef>
              <c:f>Hoja3!$E$9:$E$118</c:f>
              <c:numCache>
                <c:formatCode>0%</c:formatCode>
                <c:ptCount val="110"/>
                <c:pt idx="0">
                  <c:v>2.8968796144926159E-2</c:v>
                </c:pt>
                <c:pt idx="1">
                  <c:v>4.8797011024347511E-2</c:v>
                </c:pt>
                <c:pt idx="2">
                  <c:v>8.9933042837475552E-2</c:v>
                </c:pt>
                <c:pt idx="3">
                  <c:v>0.11322768748411205</c:v>
                </c:pt>
                <c:pt idx="4">
                  <c:v>0.11183302570532169</c:v>
                </c:pt>
                <c:pt idx="5">
                  <c:v>0.17605157544723379</c:v>
                </c:pt>
                <c:pt idx="6">
                  <c:v>0.21961547016515634</c:v>
                </c:pt>
                <c:pt idx="7">
                  <c:v>0.18832431760621327</c:v>
                </c:pt>
                <c:pt idx="8">
                  <c:v>0.18021754789948827</c:v>
                </c:pt>
                <c:pt idx="9">
                  <c:v>0.16232819297775655</c:v>
                </c:pt>
                <c:pt idx="10">
                  <c:v>0.14865600135228604</c:v>
                </c:pt>
                <c:pt idx="11">
                  <c:v>0.13896777157871365</c:v>
                </c:pt>
                <c:pt idx="12">
                  <c:v>0.1264764352153756</c:v>
                </c:pt>
                <c:pt idx="13">
                  <c:v>0.15327282244487994</c:v>
                </c:pt>
                <c:pt idx="14">
                  <c:v>0.13156136237577681</c:v>
                </c:pt>
                <c:pt idx="15">
                  <c:v>9.9518296299003828E-2</c:v>
                </c:pt>
                <c:pt idx="16">
                  <c:v>7.9713558876291113E-2</c:v>
                </c:pt>
                <c:pt idx="17">
                  <c:v>6.6692603627174427E-2</c:v>
                </c:pt>
                <c:pt idx="18">
                  <c:v>7.8412481451010402E-2</c:v>
                </c:pt>
                <c:pt idx="19">
                  <c:v>0.12778058696761893</c:v>
                </c:pt>
                <c:pt idx="20">
                  <c:v>0.1118151499474163</c:v>
                </c:pt>
                <c:pt idx="21">
                  <c:v>0.11860667885403067</c:v>
                </c:pt>
                <c:pt idx="22">
                  <c:v>0.14295916173794898</c:v>
                </c:pt>
                <c:pt idx="23">
                  <c:v>0.10953869890708653</c:v>
                </c:pt>
                <c:pt idx="24">
                  <c:v>0.11690377456672892</c:v>
                </c:pt>
                <c:pt idx="25">
                  <c:v>0.19728290756060105</c:v>
                </c:pt>
                <c:pt idx="26">
                  <c:v>0.25128413904731478</c:v>
                </c:pt>
                <c:pt idx="27">
                  <c:v>0.19405649963789012</c:v>
                </c:pt>
                <c:pt idx="28">
                  <c:v>0.30429696765589664</c:v>
                </c:pt>
                <c:pt idx="29">
                  <c:v>0.2995680302172421</c:v>
                </c:pt>
                <c:pt idx="30">
                  <c:v>0.43019600169233546</c:v>
                </c:pt>
                <c:pt idx="31">
                  <c:v>0.50418763863122706</c:v>
                </c:pt>
                <c:pt idx="32">
                  <c:v>0.58318943231021614</c:v>
                </c:pt>
                <c:pt idx="33">
                  <c:v>0.52659751206728123</c:v>
                </c:pt>
                <c:pt idx="34">
                  <c:v>0.51753940103129992</c:v>
                </c:pt>
                <c:pt idx="35">
                  <c:v>0.64429831995596687</c:v>
                </c:pt>
                <c:pt idx="36">
                  <c:v>0.65615807359830736</c:v>
                </c:pt>
                <c:pt idx="37">
                  <c:v>0.69721090915701034</c:v>
                </c:pt>
                <c:pt idx="38">
                  <c:v>0.6778487266561668</c:v>
                </c:pt>
                <c:pt idx="39">
                  <c:v>0.63964836850471929</c:v>
                </c:pt>
                <c:pt idx="40">
                  <c:v>0.66613524890025255</c:v>
                </c:pt>
                <c:pt idx="41">
                  <c:v>0.64423429491367867</c:v>
                </c:pt>
                <c:pt idx="42">
                  <c:v>0.62037948011553701</c:v>
                </c:pt>
                <c:pt idx="43">
                  <c:v>0.62248715433064694</c:v>
                </c:pt>
                <c:pt idx="44">
                  <c:v>0.60113740587349973</c:v>
                </c:pt>
                <c:pt idx="45">
                  <c:v>0.64223018670951026</c:v>
                </c:pt>
                <c:pt idx="46">
                  <c:v>0.76181228243840282</c:v>
                </c:pt>
                <c:pt idx="47">
                  <c:v>0.8161816643948947</c:v>
                </c:pt>
                <c:pt idx="48">
                  <c:v>0.82104366484696223</c:v>
                </c:pt>
                <c:pt idx="49">
                  <c:v>0.80950216139673692</c:v>
                </c:pt>
                <c:pt idx="50">
                  <c:v>0.81247181314219641</c:v>
                </c:pt>
                <c:pt idx="51">
                  <c:v>0.81114307074436609</c:v>
                </c:pt>
                <c:pt idx="52">
                  <c:v>0.84716665904790112</c:v>
                </c:pt>
                <c:pt idx="53">
                  <c:v>0.87753326503843554</c:v>
                </c:pt>
                <c:pt idx="54">
                  <c:v>0.87910981740570104</c:v>
                </c:pt>
                <c:pt idx="55">
                  <c:v>0.89690628343271495</c:v>
                </c:pt>
                <c:pt idx="56">
                  <c:v>0.88106639114458429</c:v>
                </c:pt>
                <c:pt idx="57">
                  <c:v>0.89723758071954474</c:v>
                </c:pt>
                <c:pt idx="58">
                  <c:v>0.8955845193279891</c:v>
                </c:pt>
                <c:pt idx="59">
                  <c:v>0.87928789269278629</c:v>
                </c:pt>
                <c:pt idx="60">
                  <c:v>0.85385691977726297</c:v>
                </c:pt>
                <c:pt idx="61">
                  <c:v>0.86650777472936757</c:v>
                </c:pt>
                <c:pt idx="62">
                  <c:v>0.87995430602175029</c:v>
                </c:pt>
                <c:pt idx="63">
                  <c:v>0.87099429748748691</c:v>
                </c:pt>
                <c:pt idx="64">
                  <c:v>0.89230688221391852</c:v>
                </c:pt>
                <c:pt idx="65">
                  <c:v>0.88760841247699263</c:v>
                </c:pt>
                <c:pt idx="66">
                  <c:v>0.86535700936855808</c:v>
                </c:pt>
                <c:pt idx="67">
                  <c:v>0.86244236246635897</c:v>
                </c:pt>
                <c:pt idx="68">
                  <c:v>0.89430928914742935</c:v>
                </c:pt>
                <c:pt idx="69">
                  <c:v>0.93706171915368242</c:v>
                </c:pt>
                <c:pt idx="70">
                  <c:v>0.96040890405846024</c:v>
                </c:pt>
                <c:pt idx="71">
                  <c:v>0.99046108834411672</c:v>
                </c:pt>
                <c:pt idx="72">
                  <c:v>1.002849463947844</c:v>
                </c:pt>
                <c:pt idx="73">
                  <c:v>0.98653268037330544</c:v>
                </c:pt>
                <c:pt idx="74">
                  <c:v>0.98443953084199787</c:v>
                </c:pt>
                <c:pt idx="75">
                  <c:v>0.98914101944910271</c:v>
                </c:pt>
                <c:pt idx="76">
                  <c:v>1.0469420613603762</c:v>
                </c:pt>
                <c:pt idx="77">
                  <c:v>1.0580431275867321</c:v>
                </c:pt>
                <c:pt idx="78">
                  <c:v>1.0991355635382181</c:v>
                </c:pt>
                <c:pt idx="79">
                  <c:v>1.0885984722678208</c:v>
                </c:pt>
                <c:pt idx="80">
                  <c:v>1.0371007989097871</c:v>
                </c:pt>
                <c:pt idx="81">
                  <c:v>0.99202776771019652</c:v>
                </c:pt>
                <c:pt idx="82">
                  <c:v>0.99503705679213139</c:v>
                </c:pt>
                <c:pt idx="83">
                  <c:v>1.0093305715269856</c:v>
                </c:pt>
                <c:pt idx="84">
                  <c:v>1.0540375799078301</c:v>
                </c:pt>
                <c:pt idx="85">
                  <c:v>1.0681938352639964</c:v>
                </c:pt>
                <c:pt idx="86">
                  <c:v>1.0792584372879854</c:v>
                </c:pt>
                <c:pt idx="87">
                  <c:v>1.0837491825097343</c:v>
                </c:pt>
                <c:pt idx="88">
                  <c:v>1.1407992001498446</c:v>
                </c:pt>
                <c:pt idx="89">
                  <c:v>1.2290586613990591</c:v>
                </c:pt>
                <c:pt idx="90">
                  <c:v>1.1973430144251669</c:v>
                </c:pt>
                <c:pt idx="91">
                  <c:v>1.202255983906358</c:v>
                </c:pt>
                <c:pt idx="92">
                  <c:v>1.2039786237629289</c:v>
                </c:pt>
                <c:pt idx="93">
                  <c:v>1.178937055002879</c:v>
                </c:pt>
                <c:pt idx="94">
                  <c:v>1.2056095185736702</c:v>
                </c:pt>
                <c:pt idx="95">
                  <c:v>1.2044765075276933</c:v>
                </c:pt>
                <c:pt idx="96">
                  <c:v>1.1741542010400101</c:v>
                </c:pt>
                <c:pt idx="97">
                  <c:v>1.2045025074393292</c:v>
                </c:pt>
                <c:pt idx="98">
                  <c:v>1.2459018160287574</c:v>
                </c:pt>
                <c:pt idx="99">
                  <c:v>1.2400133977874304</c:v>
                </c:pt>
                <c:pt idx="100">
                  <c:v>1.2347607760717287</c:v>
                </c:pt>
                <c:pt idx="101">
                  <c:v>1.2455276210703374</c:v>
                </c:pt>
                <c:pt idx="102">
                  <c:v>1.2596661694417597</c:v>
                </c:pt>
                <c:pt idx="103">
                  <c:v>1.279686331170673</c:v>
                </c:pt>
                <c:pt idx="104">
                  <c:v>1.3227294444056603</c:v>
                </c:pt>
                <c:pt idx="105">
                  <c:v>1.3234103258884029</c:v>
                </c:pt>
                <c:pt idx="106">
                  <c:v>1.3328278661138426</c:v>
                </c:pt>
                <c:pt idx="107">
                  <c:v>1.2992720605134818</c:v>
                </c:pt>
                <c:pt idx="108">
                  <c:v>1.3274232934542305</c:v>
                </c:pt>
                <c:pt idx="109">
                  <c:v>1.3127567742410051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98-4E7F-AB6E-EAA767B6D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75040"/>
        <c:axId val="173976576"/>
      </c:lineChart>
      <c:catAx>
        <c:axId val="173975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3976576"/>
        <c:crosses val="autoZero"/>
        <c:auto val="1"/>
        <c:lblAlgn val="ctr"/>
        <c:lblOffset val="100"/>
        <c:noMultiLvlLbl val="0"/>
      </c:catAx>
      <c:valAx>
        <c:axId val="173976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3975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372623181927603"/>
          <c:y val="9.1824876057159624E-2"/>
          <c:w val="0.20229424264437046"/>
          <c:h val="0.313124041313017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10717410323711"/>
          <c:y val="0.16469044310637648"/>
          <c:w val="0.83489282589676261"/>
          <c:h val="0.671399653474689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Hoja3!$A$6</c:f>
              <c:strCache>
                <c:ptCount val="1"/>
                <c:pt idx="0">
                  <c:v>Ratio Ω</c:v>
                </c:pt>
              </c:strCache>
            </c:strRef>
          </c:tx>
          <c:invertIfNegative val="0"/>
          <c:cat>
            <c:numRef>
              <c:f>Hoja3!$B$5:$H$5</c:f>
              <c:numCache>
                <c:formatCode>General</c:formatCode>
                <c:ptCount val="7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</c:numCache>
            </c:numRef>
          </c:cat>
          <c:val>
            <c:numRef>
              <c:f>Hoja3!$B$6:$H$6</c:f>
              <c:numCache>
                <c:formatCode>General</c:formatCode>
                <c:ptCount val="7"/>
                <c:pt idx="0">
                  <c:v>16.54</c:v>
                </c:pt>
                <c:pt idx="1">
                  <c:v>3.64</c:v>
                </c:pt>
                <c:pt idx="2">
                  <c:v>0.95</c:v>
                </c:pt>
                <c:pt idx="3">
                  <c:v>0.28000000000000003</c:v>
                </c:pt>
                <c:pt idx="4">
                  <c:v>8.3000000000000004E-2</c:v>
                </c:pt>
                <c:pt idx="5">
                  <c:v>0.02</c:v>
                </c:pt>
                <c:pt idx="6">
                  <c:v>1.9E-3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3-4653-8AB5-2A64F6E5BDD2}"/>
            </c:ext>
          </c:extLst>
        </c:ser>
        <c:ser>
          <c:idx val="1"/>
          <c:order val="1"/>
          <c:tx>
            <c:strRef>
              <c:f>Hoja3!$A$7</c:f>
              <c:strCache>
                <c:ptCount val="1"/>
                <c:pt idx="0">
                  <c:v>Ratio Ω Optimizado</c:v>
                </c:pt>
              </c:strCache>
            </c:strRef>
          </c:tx>
          <c:invertIfNegative val="0"/>
          <c:cat>
            <c:numRef>
              <c:f>Hoja3!$B$5:$H$5</c:f>
              <c:numCache>
                <c:formatCode>General</c:formatCode>
                <c:ptCount val="7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</c:numCache>
            </c:numRef>
          </c:cat>
          <c:val>
            <c:numRef>
              <c:f>Hoja3!$B$7:$H$7</c:f>
              <c:numCache>
                <c:formatCode>General</c:formatCode>
                <c:ptCount val="7"/>
                <c:pt idx="0">
                  <c:v>20</c:v>
                </c:pt>
                <c:pt idx="1">
                  <c:v>3.79</c:v>
                </c:pt>
                <c:pt idx="2">
                  <c:v>1.19</c:v>
                </c:pt>
                <c:pt idx="3">
                  <c:v>0.53</c:v>
                </c:pt>
                <c:pt idx="4">
                  <c:v>0.27</c:v>
                </c:pt>
                <c:pt idx="5">
                  <c:v>0.14000000000000001</c:v>
                </c:pt>
                <c:pt idx="6">
                  <c:v>7.9000000000000001E-2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3-4653-8AB5-2A64F6E5B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689856"/>
        <c:axId val="173700224"/>
      </c:barChart>
      <c:catAx>
        <c:axId val="17368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Umbrales de 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700224"/>
        <c:crossesAt val="1.0000000000000009E-3"/>
        <c:auto val="1"/>
        <c:lblAlgn val="ctr"/>
        <c:lblOffset val="100"/>
        <c:noMultiLvlLbl val="0"/>
      </c:catAx>
      <c:valAx>
        <c:axId val="173700224"/>
        <c:scaling>
          <c:logBase val="10"/>
          <c:orientation val="minMax"/>
          <c:max val="20"/>
        </c:scaling>
        <c:delete val="0"/>
        <c:axPos val="l"/>
        <c:majorGridlines/>
        <c:numFmt formatCode="#,##0.000" sourceLinked="0"/>
        <c:majorTickMark val="out"/>
        <c:minorTickMark val="none"/>
        <c:tickLblPos val="nextTo"/>
        <c:crossAx val="173689856"/>
        <c:crossesAt val="1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29677903543307083"/>
          <c:y val="3.0117166726708191E-2"/>
          <c:w val="0.48030429790026286"/>
          <c:h val="0.1674343832020999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19049</xdr:rowOff>
    </xdr:from>
    <xdr:to>
      <xdr:col>19</xdr:col>
      <xdr:colOff>19050</xdr:colOff>
      <xdr:row>15</xdr:row>
      <xdr:rowOff>57149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142875</xdr:colOff>
      <xdr:row>4</xdr:row>
      <xdr:rowOff>142875</xdr:rowOff>
    </xdr:from>
    <xdr:to>
      <xdr:col>3</xdr:col>
      <xdr:colOff>704850</xdr:colOff>
      <xdr:row>5</xdr:row>
      <xdr:rowOff>76201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2486025" y="952500"/>
          <a:ext cx="561975" cy="1238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</xdr:colOff>
      <xdr:row>2</xdr:row>
      <xdr:rowOff>104776</xdr:rowOff>
    </xdr:from>
    <xdr:to>
      <xdr:col>7</xdr:col>
      <xdr:colOff>19050</xdr:colOff>
      <xdr:row>5</xdr:row>
      <xdr:rowOff>152400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52774" y="533401"/>
          <a:ext cx="2295526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Se puede poner "0"</a:t>
          </a:r>
          <a:r>
            <a:rPr lang="es-ES" sz="1100" baseline="0"/>
            <a:t> o cualquier otro valor que respresente un retorno mínimo esperado.</a:t>
          </a:r>
          <a:endParaRPr lang="es-ES" sz="1100"/>
        </a:p>
      </xdr:txBody>
    </xdr:sp>
    <xdr:clientData/>
  </xdr:twoCellAnchor>
  <xdr:twoCellAnchor>
    <xdr:from>
      <xdr:col>3</xdr:col>
      <xdr:colOff>95250</xdr:colOff>
      <xdr:row>6</xdr:row>
      <xdr:rowOff>180975</xdr:rowOff>
    </xdr:from>
    <xdr:to>
      <xdr:col>3</xdr:col>
      <xdr:colOff>685800</xdr:colOff>
      <xdr:row>6</xdr:row>
      <xdr:rowOff>190499</xdr:rowOff>
    </xdr:to>
    <xdr:cxnSp macro="">
      <xdr:nvCxnSpPr>
        <xdr:cNvPr id="10" name="9 Conector recto de flech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438400" y="1371600"/>
          <a:ext cx="5905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</xdr:colOff>
      <xdr:row>6</xdr:row>
      <xdr:rowOff>47625</xdr:rowOff>
    </xdr:from>
    <xdr:to>
      <xdr:col>7</xdr:col>
      <xdr:colOff>28575</xdr:colOff>
      <xdr:row>9</xdr:row>
      <xdr:rowOff>57150</xdr:rowOff>
    </xdr:to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152774" y="1238250"/>
          <a:ext cx="2305051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Especificamos el % de capital máximo y mínimo</a:t>
          </a:r>
          <a:r>
            <a:rPr lang="es-ES" sz="1100" baseline="0"/>
            <a:t> que se  asignará a cada activo.</a:t>
          </a:r>
          <a:endParaRPr lang="es-ES" sz="1100"/>
        </a:p>
      </xdr:txBody>
    </xdr:sp>
    <xdr:clientData/>
  </xdr:twoCellAnchor>
  <xdr:twoCellAnchor>
    <xdr:from>
      <xdr:col>7</xdr:col>
      <xdr:colOff>76200</xdr:colOff>
      <xdr:row>13</xdr:row>
      <xdr:rowOff>19050</xdr:rowOff>
    </xdr:from>
    <xdr:to>
      <xdr:col>7</xdr:col>
      <xdr:colOff>666750</xdr:colOff>
      <xdr:row>13</xdr:row>
      <xdr:rowOff>28574</xdr:rowOff>
    </xdr:to>
    <xdr:cxnSp macro="">
      <xdr:nvCxnSpPr>
        <xdr:cNvPr id="13" name="12 Conector recto de flecha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5505450" y="2638425"/>
          <a:ext cx="5905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10</xdr:row>
      <xdr:rowOff>123824</xdr:rowOff>
    </xdr:from>
    <xdr:to>
      <xdr:col>10</xdr:col>
      <xdr:colOff>285750</xdr:colOff>
      <xdr:row>15</xdr:row>
      <xdr:rowOff>76200</xdr:rowOff>
    </xdr:to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181725" y="2143124"/>
          <a:ext cx="2009775" cy="952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Especificams nombre del activo, garantías del broker , DrawDown</a:t>
          </a:r>
          <a:r>
            <a:rPr lang="es-ES" sz="1100" baseline="0"/>
            <a:t> máximo y  multiplicador de confianza para el  DD.</a:t>
          </a:r>
          <a:endParaRPr lang="es-ES" sz="1100"/>
        </a:p>
      </xdr:txBody>
    </xdr:sp>
    <xdr:clientData/>
  </xdr:twoCellAnchor>
  <xdr:twoCellAnchor>
    <xdr:from>
      <xdr:col>13</xdr:col>
      <xdr:colOff>495300</xdr:colOff>
      <xdr:row>21</xdr:row>
      <xdr:rowOff>180975</xdr:rowOff>
    </xdr:from>
    <xdr:to>
      <xdr:col>19</xdr:col>
      <xdr:colOff>190500</xdr:colOff>
      <xdr:row>25</xdr:row>
      <xdr:rowOff>57150</xdr:rowOff>
    </xdr:to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248900" y="4381500"/>
          <a:ext cx="34956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s-ES" sz="1600">
              <a:solidFill>
                <a:srgbClr val="C00000"/>
              </a:solidFill>
            </a:rPr>
            <a:t>Emplear SOLVER &gt; RESOLVER para rebalancear</a:t>
          </a:r>
          <a:r>
            <a:rPr lang="es-ES" sz="1600" baseline="0">
              <a:solidFill>
                <a:srgbClr val="C00000"/>
              </a:solidFill>
            </a:rPr>
            <a:t> el portfolio.</a:t>
          </a:r>
          <a:endParaRPr lang="es-ES" sz="1600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504824</xdr:colOff>
      <xdr:row>25</xdr:row>
      <xdr:rowOff>180975</xdr:rowOff>
    </xdr:from>
    <xdr:to>
      <xdr:col>19</xdr:col>
      <xdr:colOff>219074</xdr:colOff>
      <xdr:row>30</xdr:row>
      <xdr:rowOff>85725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258424" y="5143500"/>
          <a:ext cx="35147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- Solo se deben modificar las celdas en blanco.</a:t>
          </a:r>
        </a:p>
        <a:p>
          <a:endParaRPr lang="es-ES" sz="1100"/>
        </a:p>
        <a:p>
          <a:r>
            <a:rPr lang="es-ES" sz="1100"/>
            <a:t>- Las celdas</a:t>
          </a:r>
          <a:r>
            <a:rPr lang="es-ES" sz="1100" baseline="0"/>
            <a:t> color mostaza pueden utilizarse como ratios diana. Solo hay que cambiar la "celda objetivo" en solver.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3</xdr:row>
      <xdr:rowOff>142875</xdr:rowOff>
    </xdr:from>
    <xdr:to>
      <xdr:col>17</xdr:col>
      <xdr:colOff>19050</xdr:colOff>
      <xdr:row>19</xdr:row>
      <xdr:rowOff>28575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3</xdr:row>
      <xdr:rowOff>142875</xdr:rowOff>
    </xdr:from>
    <xdr:to>
      <xdr:col>22</xdr:col>
      <xdr:colOff>57149</xdr:colOff>
      <xdr:row>22</xdr:row>
      <xdr:rowOff>38100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34"/>
  <sheetViews>
    <sheetView showGridLines="0" tabSelected="1" workbookViewId="0">
      <selection activeCell="P34" sqref="P34"/>
    </sheetView>
  </sheetViews>
  <sheetFormatPr baseColWidth="10" defaultRowHeight="15" x14ac:dyDescent="0.25"/>
  <cols>
    <col min="1" max="1" width="3.85546875" customWidth="1"/>
    <col min="2" max="2" width="18.28515625" customWidth="1"/>
    <col min="3" max="3" width="13" bestFit="1" customWidth="1"/>
    <col min="7" max="7" width="12" bestFit="1" customWidth="1"/>
    <col min="8" max="8" width="12.7109375" customWidth="1"/>
    <col min="9" max="9" width="13" customWidth="1"/>
    <col min="12" max="13" width="8.140625" customWidth="1"/>
    <col min="14" max="14" width="10" customWidth="1"/>
    <col min="15" max="15" width="8.85546875" customWidth="1"/>
    <col min="16" max="17" width="9" customWidth="1"/>
    <col min="18" max="18" width="8.7109375" customWidth="1"/>
  </cols>
  <sheetData>
    <row r="2" spans="2:8" ht="18.75" x14ac:dyDescent="0.25">
      <c r="B2" s="72" t="s">
        <v>16</v>
      </c>
      <c r="C2" s="72"/>
      <c r="D2" s="72"/>
      <c r="E2" s="72"/>
      <c r="F2" s="72"/>
      <c r="G2" s="72"/>
      <c r="H2" s="4"/>
    </row>
    <row r="3" spans="2:8" ht="15" customHeight="1" x14ac:dyDescent="0.25">
      <c r="B3" s="4"/>
      <c r="C3" s="4"/>
      <c r="D3" s="4"/>
      <c r="E3" s="4"/>
      <c r="F3" s="4"/>
      <c r="G3" s="4"/>
      <c r="H3" s="4"/>
    </row>
    <row r="4" spans="2:8" ht="15" customHeight="1" thickBot="1" x14ac:dyDescent="0.3">
      <c r="B4" s="4"/>
      <c r="C4" s="4"/>
      <c r="D4" s="4"/>
      <c r="E4" s="4"/>
      <c r="F4" s="4"/>
      <c r="G4" s="4"/>
      <c r="H4" s="4"/>
    </row>
    <row r="5" spans="2:8" ht="15" customHeight="1" x14ac:dyDescent="0.25">
      <c r="B5" s="16" t="s">
        <v>0</v>
      </c>
      <c r="C5" s="12">
        <v>100000</v>
      </c>
    </row>
    <row r="6" spans="2:8" x14ac:dyDescent="0.25">
      <c r="B6" s="17" t="s">
        <v>15</v>
      </c>
      <c r="C6" s="13">
        <v>0.01</v>
      </c>
    </row>
    <row r="7" spans="2:8" x14ac:dyDescent="0.25">
      <c r="B7" s="18" t="s">
        <v>21</v>
      </c>
      <c r="C7" s="14">
        <v>0.1</v>
      </c>
    </row>
    <row r="8" spans="2:8" x14ac:dyDescent="0.25">
      <c r="B8" s="18" t="s">
        <v>22</v>
      </c>
      <c r="C8" s="14">
        <v>0.8</v>
      </c>
    </row>
    <row r="9" spans="2:8" ht="19.5" thickBot="1" x14ac:dyDescent="0.35">
      <c r="B9" s="19" t="s">
        <v>20</v>
      </c>
      <c r="C9" s="15">
        <f t="array" ref="C9">SUM(IF(I25:I134 &gt; C6, I25:I134 - C6,""))/-SUM(IF(I25:I134&lt; C6, I25:I134-C6,""))</f>
        <v>1.1932754795201153</v>
      </c>
      <c r="E9" s="71"/>
      <c r="F9" s="71"/>
      <c r="G9" s="2"/>
    </row>
    <row r="10" spans="2:8" ht="15.75" thickBot="1" x14ac:dyDescent="0.3">
      <c r="E10" s="1"/>
      <c r="F10" s="1"/>
      <c r="G10" s="2"/>
    </row>
    <row r="11" spans="2:8" ht="15.75" thickBot="1" x14ac:dyDescent="0.3">
      <c r="B11" s="73" t="s">
        <v>1</v>
      </c>
      <c r="C11" s="74"/>
      <c r="D11" s="74"/>
      <c r="E11" s="74"/>
      <c r="F11" s="74"/>
      <c r="G11" s="75"/>
    </row>
    <row r="12" spans="2:8" ht="15.75" thickBot="1" x14ac:dyDescent="0.3">
      <c r="B12" s="20" t="s">
        <v>7</v>
      </c>
      <c r="C12" s="32" t="s">
        <v>2</v>
      </c>
      <c r="D12" s="32" t="s">
        <v>3</v>
      </c>
      <c r="E12" s="32" t="s">
        <v>4</v>
      </c>
      <c r="F12" s="32" t="s">
        <v>5</v>
      </c>
      <c r="G12" s="32" t="s">
        <v>6</v>
      </c>
    </row>
    <row r="13" spans="2:8" ht="15.75" thickBot="1" x14ac:dyDescent="0.3">
      <c r="B13" s="20" t="s">
        <v>8</v>
      </c>
      <c r="C13" s="3">
        <v>8000</v>
      </c>
      <c r="D13" s="3">
        <v>1500</v>
      </c>
      <c r="E13" s="3">
        <v>3282.4427480916029</v>
      </c>
      <c r="F13" s="3">
        <v>3282.4427480916029</v>
      </c>
      <c r="G13" s="3">
        <v>5000</v>
      </c>
    </row>
    <row r="14" spans="2:8" ht="15.75" thickBot="1" x14ac:dyDescent="0.3">
      <c r="B14" s="20" t="s">
        <v>9</v>
      </c>
      <c r="C14" s="6">
        <v>7324</v>
      </c>
      <c r="D14" s="6">
        <v>2123</v>
      </c>
      <c r="E14" s="6">
        <v>6009</v>
      </c>
      <c r="F14" s="6">
        <v>3930</v>
      </c>
      <c r="G14" s="6">
        <v>6923</v>
      </c>
    </row>
    <row r="15" spans="2:8" ht="15.75" thickBot="1" x14ac:dyDescent="0.3">
      <c r="B15" s="20" t="s">
        <v>10</v>
      </c>
      <c r="C15" s="7">
        <v>1.3</v>
      </c>
      <c r="D15" s="7">
        <v>1.3</v>
      </c>
      <c r="E15" s="7">
        <v>1.3</v>
      </c>
      <c r="F15" s="7">
        <v>1.5</v>
      </c>
      <c r="G15" s="7">
        <v>1.5</v>
      </c>
    </row>
    <row r="16" spans="2:8" ht="15.75" thickBot="1" x14ac:dyDescent="0.3">
      <c r="B16" s="20" t="s">
        <v>11</v>
      </c>
      <c r="C16" s="21">
        <f>C13+C14*C15</f>
        <v>17521.2</v>
      </c>
      <c r="D16" s="21">
        <f t="shared" ref="D16:G16" si="0">D13+D14*D15</f>
        <v>4259.8999999999996</v>
      </c>
      <c r="E16" s="21">
        <f t="shared" si="0"/>
        <v>11094.142748091603</v>
      </c>
      <c r="F16" s="21">
        <f t="shared" si="0"/>
        <v>9177.442748091602</v>
      </c>
      <c r="G16" s="21">
        <f t="shared" si="0"/>
        <v>15384.5</v>
      </c>
    </row>
    <row r="17" spans="2:19" ht="15.75" thickBot="1" x14ac:dyDescent="0.3">
      <c r="B17" s="20" t="s">
        <v>12</v>
      </c>
      <c r="C17" s="22">
        <f>ROUND(C18/C16,0)</f>
        <v>1</v>
      </c>
      <c r="D17" s="22">
        <f t="shared" ref="D17:G17" si="1">ROUND(D18/D16,0)</f>
        <v>8</v>
      </c>
      <c r="E17" s="22">
        <f t="shared" si="1"/>
        <v>1</v>
      </c>
      <c r="F17" s="22">
        <f t="shared" si="1"/>
        <v>1</v>
      </c>
      <c r="G17" s="22">
        <f t="shared" si="1"/>
        <v>2</v>
      </c>
      <c r="L17" s="69" t="s">
        <v>28</v>
      </c>
      <c r="M17" s="70"/>
      <c r="N17" s="27" t="s">
        <v>27</v>
      </c>
      <c r="O17" s="27" t="s">
        <v>31</v>
      </c>
      <c r="P17" s="27" t="s">
        <v>32</v>
      </c>
      <c r="Q17" s="27" t="s">
        <v>34</v>
      </c>
      <c r="R17" s="27" t="s">
        <v>33</v>
      </c>
      <c r="S17" s="27" t="s">
        <v>35</v>
      </c>
    </row>
    <row r="18" spans="2:19" ht="15.75" thickBot="1" x14ac:dyDescent="0.3">
      <c r="B18" s="20" t="s">
        <v>13</v>
      </c>
      <c r="C18" s="23">
        <f>$C$5*C19</f>
        <v>10000</v>
      </c>
      <c r="D18" s="23">
        <f t="shared" ref="D18:G18" si="2">$C$5*D19</f>
        <v>35709.988969984937</v>
      </c>
      <c r="E18" s="23">
        <f t="shared" si="2"/>
        <v>10000</v>
      </c>
      <c r="F18" s="23">
        <f t="shared" si="2"/>
        <v>10000</v>
      </c>
      <c r="G18" s="23">
        <f t="shared" si="2"/>
        <v>34290.011030015063</v>
      </c>
      <c r="L18" s="69" t="s">
        <v>25</v>
      </c>
      <c r="M18" s="70"/>
      <c r="N18" s="64">
        <f>LOOKUP(1000000,J25:J134)</f>
        <v>1.0597240747978018</v>
      </c>
      <c r="O18" s="65">
        <f>MAX(L25:L134)</f>
        <v>5.9107601723170845E-2</v>
      </c>
      <c r="P18" s="66">
        <f>COUNTIF(H25:H134,"&gt;0")/COUNT(H25:H134)</f>
        <v>0.65454545454545454</v>
      </c>
      <c r="Q18" s="67">
        <f>((P18/100)*SUMIF(H25:H134,"&gt;0"))/((P18/100)*SUMIF(H25:H134,"&lt;0")*-1)</f>
        <v>3.6467255555110842</v>
      </c>
      <c r="R18" s="68">
        <f>RSQ(J25:J134,B25:B134)</f>
        <v>0.97221412904415594</v>
      </c>
      <c r="S18" s="68">
        <f>AVERAGE(H25:H134)/STDEVP(H25:H134)</f>
        <v>0.49440374796759895</v>
      </c>
    </row>
    <row r="19" spans="2:19" ht="15.75" thickBot="1" x14ac:dyDescent="0.3">
      <c r="B19" s="20" t="s">
        <v>14</v>
      </c>
      <c r="C19" s="24">
        <v>0.1</v>
      </c>
      <c r="D19" s="24">
        <v>0.35709988969984935</v>
      </c>
      <c r="E19" s="24">
        <v>0.1</v>
      </c>
      <c r="F19" s="24">
        <v>0.1</v>
      </c>
      <c r="G19" s="24">
        <v>0.34290011030015061</v>
      </c>
      <c r="H19" s="25">
        <f>SUM(C19:G19)</f>
        <v>1</v>
      </c>
      <c r="L19" s="69" t="s">
        <v>26</v>
      </c>
      <c r="M19" s="70"/>
      <c r="N19" s="36">
        <f>LOOKUP(100000000,K25:K134)</f>
        <v>1.3000416060118309</v>
      </c>
      <c r="O19" s="37">
        <f>MAX(M25:M134)</f>
        <v>8.5873297431244597E-2</v>
      </c>
      <c r="P19" s="37">
        <f>COUNTIF(I25:I134,"&gt;0")/COUNT(I25:I134)</f>
        <v>0.62727272727272732</v>
      </c>
      <c r="Q19" s="38">
        <f>((P19/100)*SUMIF(I25:I134,"&gt;0"))/((P19/100)*SUMIF(I25:I134,"&lt;0")*-1)</f>
        <v>3.3954490243911688</v>
      </c>
      <c r="R19" s="39">
        <f>RSQ(K25:K134,B25:B134)</f>
        <v>0.9627513589797293</v>
      </c>
      <c r="S19" s="39">
        <f>AVERAGE(I25:I134)/STDEVP(I25:I134)</f>
        <v>0.44185853747756954</v>
      </c>
    </row>
    <row r="24" spans="2:19" x14ac:dyDescent="0.25">
      <c r="B24" s="11" t="s">
        <v>17</v>
      </c>
      <c r="C24" s="5" t="s">
        <v>2</v>
      </c>
      <c r="D24" s="5" t="s">
        <v>3</v>
      </c>
      <c r="E24" s="5" t="s">
        <v>4</v>
      </c>
      <c r="F24" s="5" t="s">
        <v>5</v>
      </c>
      <c r="G24" s="56" t="s">
        <v>6</v>
      </c>
      <c r="H24" s="60" t="s">
        <v>18</v>
      </c>
      <c r="I24" s="55" t="s">
        <v>19</v>
      </c>
      <c r="J24" s="55" t="s">
        <v>23</v>
      </c>
      <c r="K24" s="55" t="s">
        <v>24</v>
      </c>
      <c r="L24" s="55" t="s">
        <v>29</v>
      </c>
      <c r="M24" s="55" t="s">
        <v>30</v>
      </c>
    </row>
    <row r="25" spans="2:19" x14ac:dyDescent="0.25">
      <c r="B25" s="5">
        <v>1</v>
      </c>
      <c r="C25" s="8">
        <v>-1.9090909090908263E-2</v>
      </c>
      <c r="D25" s="8">
        <v>-1.7000000000001382E-2</v>
      </c>
      <c r="E25" s="8">
        <v>-1.4761936394628E-3</v>
      </c>
      <c r="F25" s="8">
        <v>8.3076957585816302E-3</v>
      </c>
      <c r="G25" s="57">
        <v>5.3157894736842105E-2</v>
      </c>
      <c r="H25" s="61">
        <f>C25*0.2+D25*0.2+E25*0.2+F25*0.2+G25*0.2</f>
        <v>4.7796975530102594E-3</v>
      </c>
      <c r="I25" s="46">
        <f>C25*$C$19+D25*$D$19+E25*$E$19+F25*$F$19+G25*$G$19</f>
        <v>1.0931209146510077E-2</v>
      </c>
      <c r="J25" s="47">
        <f>H25</f>
        <v>4.7796975530102594E-3</v>
      </c>
      <c r="K25" s="47">
        <f>I25</f>
        <v>1.0931209146510077E-2</v>
      </c>
      <c r="L25" s="48">
        <f>MAX(J$25:J25)-J25</f>
        <v>0</v>
      </c>
      <c r="M25" s="48">
        <f>MAX(K$25:K25)-K25</f>
        <v>0</v>
      </c>
    </row>
    <row r="26" spans="2:19" x14ac:dyDescent="0.25">
      <c r="B26" s="44">
        <f>B25+1</f>
        <v>2</v>
      </c>
      <c r="C26" s="9">
        <v>1.2500000000004133E-3</v>
      </c>
      <c r="D26" s="9">
        <v>-3.2666666666669432E-2</v>
      </c>
      <c r="E26" s="9">
        <v>6.3285849898250188E-2</v>
      </c>
      <c r="F26" s="9">
        <v>2.4307702404737674E-2</v>
      </c>
      <c r="G26" s="58">
        <v>2.368421052631579E-2</v>
      </c>
      <c r="H26" s="62">
        <f t="shared" ref="H26:H89" si="3">C26*0.2+D26*0.2+E26*0.2+F26*0.2+G26*0.2</f>
        <v>1.5972219232526928E-2</v>
      </c>
      <c r="I26" s="49">
        <f t="shared" ref="I26:I89" si="4">C26*$C$19+D26*$D$19+E26*$E$19+F26*$F$19+G26*$G$19</f>
        <v>5.3404105686151015E-3</v>
      </c>
      <c r="J26" s="50">
        <f>J25+H26</f>
        <v>2.0751916785537186E-2</v>
      </c>
      <c r="K26" s="50">
        <f>K25+I26</f>
        <v>1.6271619715125179E-2</v>
      </c>
      <c r="L26" s="51">
        <f>MAX(J$25:J26)-J26</f>
        <v>0</v>
      </c>
      <c r="M26" s="51">
        <f>MAX(K$25:K26)-K26</f>
        <v>0</v>
      </c>
    </row>
    <row r="27" spans="2:19" x14ac:dyDescent="0.25">
      <c r="B27" s="44">
        <f t="shared" ref="B27:B90" si="5">B26+1</f>
        <v>3</v>
      </c>
      <c r="C27" s="9">
        <v>-4.3636363636361156E-2</v>
      </c>
      <c r="D27" s="9">
        <v>3.066666666666551E-2</v>
      </c>
      <c r="E27" s="9">
        <v>-2.3904813129361168E-2</v>
      </c>
      <c r="F27" s="9">
        <v>2.5076933493495379E-2</v>
      </c>
      <c r="G27" s="58">
        <v>7.0526315789473687E-2</v>
      </c>
      <c r="H27" s="62">
        <f t="shared" si="3"/>
        <v>1.1745747836782451E-2</v>
      </c>
      <c r="I27" s="49">
        <f t="shared" si="4"/>
        <v>3.0888120420179386E-2</v>
      </c>
      <c r="J27" s="50">
        <f t="shared" ref="J27:J58" si="6">J26+H27</f>
        <v>3.2497664622319636E-2</v>
      </c>
      <c r="K27" s="50">
        <f t="shared" ref="K27:K90" si="7">K26+I27</f>
        <v>4.7159740135304565E-2</v>
      </c>
      <c r="L27" s="51">
        <f>MAX(J$25:J27)-J27</f>
        <v>0</v>
      </c>
      <c r="M27" s="51">
        <f>MAX(K$25:K27)-K27</f>
        <v>0</v>
      </c>
    </row>
    <row r="28" spans="2:19" x14ac:dyDescent="0.25">
      <c r="B28" s="44">
        <f t="shared" si="5"/>
        <v>4</v>
      </c>
      <c r="C28" s="9">
        <v>0.10250000000000083</v>
      </c>
      <c r="D28" s="9">
        <v>2.7333333333332842E-2</v>
      </c>
      <c r="E28" s="9">
        <v>-2.8190536598768089E-2</v>
      </c>
      <c r="F28" s="9">
        <v>1.4461544468641513E-2</v>
      </c>
      <c r="G28" s="58">
        <v>1.9473684210526317E-2</v>
      </c>
      <c r="H28" s="62">
        <f t="shared" si="3"/>
        <v>2.7115605082746682E-2</v>
      </c>
      <c r="I28" s="49">
        <f t="shared" si="4"/>
        <v>2.5315359569189573E-2</v>
      </c>
      <c r="J28" s="50">
        <f t="shared" si="6"/>
        <v>5.9613269705066321E-2</v>
      </c>
      <c r="K28" s="50">
        <f t="shared" si="7"/>
        <v>7.2475099704494145E-2</v>
      </c>
      <c r="L28" s="51">
        <f>MAX(J$25:J28)-J28</f>
        <v>0</v>
      </c>
      <c r="M28" s="51">
        <f>MAX(K$25:K28)-K28</f>
        <v>0</v>
      </c>
    </row>
    <row r="29" spans="2:19" x14ac:dyDescent="0.25">
      <c r="B29" s="44">
        <f t="shared" si="5"/>
        <v>5</v>
      </c>
      <c r="C29" s="9">
        <v>-7.9545454545330526E-4</v>
      </c>
      <c r="D29" s="9">
        <v>3.9999999999970441E-3</v>
      </c>
      <c r="E29" s="9">
        <v>-1.4333364047684918E-2</v>
      </c>
      <c r="F29" s="9">
        <v>3.5076937647342911E-2</v>
      </c>
      <c r="G29" s="58">
        <v>-6.3157894736842104E-3</v>
      </c>
      <c r="H29" s="62">
        <f t="shared" si="3"/>
        <v>3.5264659161035041E-3</v>
      </c>
      <c r="I29" s="49">
        <f t="shared" si="4"/>
        <v>1.2575265570599647E-3</v>
      </c>
      <c r="J29" s="50">
        <f t="shared" si="6"/>
        <v>6.3139735621169826E-2</v>
      </c>
      <c r="K29" s="50">
        <f t="shared" si="7"/>
        <v>7.3732626261554107E-2</v>
      </c>
      <c r="L29" s="51">
        <f>MAX(J$25:J29)-J29</f>
        <v>0</v>
      </c>
      <c r="M29" s="51">
        <f>MAX(K$25:K29)-K29</f>
        <v>0</v>
      </c>
    </row>
    <row r="30" spans="2:19" x14ac:dyDescent="0.25">
      <c r="B30" s="44">
        <f t="shared" si="5"/>
        <v>6</v>
      </c>
      <c r="C30" s="9">
        <v>1.4204545454547522E-2</v>
      </c>
      <c r="D30" s="9">
        <v>-2.2666666666669055E-2</v>
      </c>
      <c r="E30" s="9">
        <v>2.2809572687179567E-2</v>
      </c>
      <c r="F30" s="9">
        <v>-2.584616458225221E-2</v>
      </c>
      <c r="G30" s="58">
        <v>0.10894736842105263</v>
      </c>
      <c r="H30" s="62">
        <f t="shared" si="3"/>
        <v>1.948973106277169E-2</v>
      </c>
      <c r="I30" s="49">
        <f t="shared" si="4"/>
        <v>3.0380595837906806E-2</v>
      </c>
      <c r="J30" s="50">
        <f t="shared" si="6"/>
        <v>8.2629466683941513E-2</v>
      </c>
      <c r="K30" s="50">
        <f t="shared" si="7"/>
        <v>0.10411322209946092</v>
      </c>
      <c r="L30" s="51">
        <f>MAX(J$25:J30)-J30</f>
        <v>0</v>
      </c>
      <c r="M30" s="51">
        <f>MAX(K$25:K30)-K30</f>
        <v>0</v>
      </c>
    </row>
    <row r="31" spans="2:19" x14ac:dyDescent="0.25">
      <c r="B31" s="44">
        <f t="shared" si="5"/>
        <v>7</v>
      </c>
      <c r="C31" s="9">
        <v>-2.0795454545453718E-2</v>
      </c>
      <c r="D31" s="9">
        <v>6.3999999999996948E-2</v>
      </c>
      <c r="E31" s="9">
        <v>1.6142891734767975E-2</v>
      </c>
      <c r="F31" s="9">
        <v>2.8923088937283025E-2</v>
      </c>
      <c r="G31" s="58">
        <v>5.7894736842105263E-2</v>
      </c>
      <c r="H31" s="62">
        <f t="shared" si="3"/>
        <v>2.9233052593739903E-2</v>
      </c>
      <c r="I31" s="49">
        <f t="shared" si="4"/>
        <v>4.5133557202405084E-2</v>
      </c>
      <c r="J31" s="50">
        <f t="shared" si="6"/>
        <v>0.11186251927768141</v>
      </c>
      <c r="K31" s="50">
        <f t="shared" si="7"/>
        <v>0.149246779301866</v>
      </c>
      <c r="L31" s="51">
        <f>MAX(J$25:J31)-J31</f>
        <v>0</v>
      </c>
      <c r="M31" s="51">
        <f>MAX(K$25:K31)-K31</f>
        <v>0</v>
      </c>
    </row>
    <row r="32" spans="2:19" x14ac:dyDescent="0.25">
      <c r="B32" s="44">
        <f t="shared" si="5"/>
        <v>8</v>
      </c>
      <c r="C32" s="9">
        <v>-2.0795454545453718E-2</v>
      </c>
      <c r="D32" s="9">
        <v>-3.7666666666667251E-2</v>
      </c>
      <c r="E32" s="9">
        <v>-1.0000021428617346E-3</v>
      </c>
      <c r="F32" s="9">
        <v>-2.2923086444974507E-2</v>
      </c>
      <c r="G32" s="58">
        <v>-3.8421052631578946E-2</v>
      </c>
      <c r="H32" s="62">
        <f t="shared" si="3"/>
        <v>-2.4161252486307235E-2</v>
      </c>
      <c r="I32" s="49">
        <f t="shared" si="4"/>
        <v>-3.109720001057318E-2</v>
      </c>
      <c r="J32" s="50">
        <f t="shared" si="6"/>
        <v>8.7701266791374174E-2</v>
      </c>
      <c r="K32" s="50">
        <f t="shared" si="7"/>
        <v>0.11814957929129283</v>
      </c>
      <c r="L32" s="51">
        <f>MAX(J$25:J32)-J32</f>
        <v>2.4161252486307239E-2</v>
      </c>
      <c r="M32" s="51">
        <f>MAX(K$25:K32)-K32</f>
        <v>3.1097200010573173E-2</v>
      </c>
    </row>
    <row r="33" spans="2:13" x14ac:dyDescent="0.25">
      <c r="B33" s="44">
        <f t="shared" si="5"/>
        <v>9</v>
      </c>
      <c r="C33" s="9">
        <v>-2.1363636363635537E-2</v>
      </c>
      <c r="D33" s="9">
        <v>6.6666666666437399E-4</v>
      </c>
      <c r="E33" s="9">
        <v>2.7142915306249248E-3</v>
      </c>
      <c r="F33" s="9">
        <v>3.2307705727804329E-3</v>
      </c>
      <c r="G33" s="58">
        <v>-1.1052631578947368E-2</v>
      </c>
      <c r="H33" s="62">
        <f t="shared" si="3"/>
        <v>-5.1609078345026347E-3</v>
      </c>
      <c r="I33" s="49">
        <f t="shared" si="4"/>
        <v>-5.0937394204185844E-3</v>
      </c>
      <c r="J33" s="50">
        <f t="shared" si="6"/>
        <v>8.2540358956871535E-2</v>
      </c>
      <c r="K33" s="50">
        <f t="shared" si="7"/>
        <v>0.11305583987087424</v>
      </c>
      <c r="L33" s="51">
        <f>MAX(J$25:J33)-J33</f>
        <v>2.9322160320809879E-2</v>
      </c>
      <c r="M33" s="51">
        <f>MAX(K$25:K33)-K33</f>
        <v>3.6190939430991761E-2</v>
      </c>
    </row>
    <row r="34" spans="2:13" x14ac:dyDescent="0.25">
      <c r="B34" s="44">
        <f t="shared" si="5"/>
        <v>10</v>
      </c>
      <c r="C34" s="9">
        <v>-2.1931818181817355E-2</v>
      </c>
      <c r="D34" s="9">
        <v>-7.666666666668486E-3</v>
      </c>
      <c r="E34" s="9">
        <v>-5.2428683775751536E-2</v>
      </c>
      <c r="F34" s="9">
        <v>3.8923093091130553E-2</v>
      </c>
      <c r="G34" s="58">
        <v>-2.2631578947368423E-2</v>
      </c>
      <c r="H34" s="62">
        <f t="shared" si="3"/>
        <v>-1.3147130896095052E-2</v>
      </c>
      <c r="I34" s="49">
        <f t="shared" si="4"/>
        <v>-1.4041877624995862E-2</v>
      </c>
      <c r="J34" s="50">
        <f t="shared" si="6"/>
        <v>6.9393228060776482E-2</v>
      </c>
      <c r="K34" s="50">
        <f t="shared" si="7"/>
        <v>9.9013962245878384E-2</v>
      </c>
      <c r="L34" s="51">
        <f>MAX(J$25:J34)-J34</f>
        <v>4.2469291216904931E-2</v>
      </c>
      <c r="M34" s="51">
        <f>MAX(K$25:K34)-K34</f>
        <v>5.0232817055987616E-2</v>
      </c>
    </row>
    <row r="35" spans="2:13" x14ac:dyDescent="0.25">
      <c r="B35" s="44">
        <f t="shared" si="5"/>
        <v>11</v>
      </c>
      <c r="C35" s="9">
        <v>1.7159090909091321E-2</v>
      </c>
      <c r="D35" s="9">
        <v>-1.7666666666666497E-2</v>
      </c>
      <c r="E35" s="9">
        <v>2.4190528027321825E-2</v>
      </c>
      <c r="F35" s="9">
        <v>-2.4615394840241282E-2</v>
      </c>
      <c r="G35" s="58">
        <v>-2.2631578947368423E-2</v>
      </c>
      <c r="H35" s="62">
        <f t="shared" si="3"/>
        <v>-4.7128043035726116E-3</v>
      </c>
      <c r="I35" s="49">
        <f t="shared" si="4"/>
        <v>-1.2395713225732623E-2</v>
      </c>
      <c r="J35" s="50">
        <f t="shared" si="6"/>
        <v>6.468042375720387E-2</v>
      </c>
      <c r="K35" s="50">
        <f t="shared" si="7"/>
        <v>8.6618249020145754E-2</v>
      </c>
      <c r="L35" s="51">
        <f>MAX(J$25:J35)-J35</f>
        <v>4.7182095520477543E-2</v>
      </c>
      <c r="M35" s="51">
        <f>MAX(K$25:K35)-K35</f>
        <v>6.2628530281720246E-2</v>
      </c>
    </row>
    <row r="36" spans="2:13" x14ac:dyDescent="0.25">
      <c r="B36" s="44">
        <f t="shared" si="5"/>
        <v>12</v>
      </c>
      <c r="C36" s="9">
        <v>1.0340909090909504E-2</v>
      </c>
      <c r="D36" s="9">
        <v>-2.0000000000015539E-3</v>
      </c>
      <c r="E36" s="9">
        <v>4.2857234694079749E-4</v>
      </c>
      <c r="F36" s="9">
        <v>0.102769273458006</v>
      </c>
      <c r="G36" s="58">
        <v>-3.4736842105263156E-2</v>
      </c>
      <c r="H36" s="62">
        <f t="shared" si="3"/>
        <v>1.5360382558118321E-2</v>
      </c>
      <c r="I36" s="49">
        <f t="shared" si="4"/>
        <v>-1.2715912791882739E-3</v>
      </c>
      <c r="J36" s="50">
        <f t="shared" si="6"/>
        <v>8.0040806315322191E-2</v>
      </c>
      <c r="K36" s="50">
        <f t="shared" si="7"/>
        <v>8.5346657740957482E-2</v>
      </c>
      <c r="L36" s="51">
        <f>MAX(J$25:J36)-J36</f>
        <v>3.1821712962359222E-2</v>
      </c>
      <c r="M36" s="51">
        <f>MAX(K$25:K36)-K36</f>
        <v>6.3900121560908518E-2</v>
      </c>
    </row>
    <row r="37" spans="2:13" x14ac:dyDescent="0.25">
      <c r="B37" s="44">
        <f t="shared" si="5"/>
        <v>13</v>
      </c>
      <c r="C37" s="9">
        <v>-4.3409090909089669E-2</v>
      </c>
      <c r="D37" s="9">
        <v>9.066666666666541E-2</v>
      </c>
      <c r="E37" s="9">
        <v>3.8047700578406354E-2</v>
      </c>
      <c r="F37" s="9">
        <v>-3.9692324179889132E-2</v>
      </c>
      <c r="G37" s="58">
        <v>-2.8421052631578948E-2</v>
      </c>
      <c r="H37" s="62">
        <f t="shared" si="3"/>
        <v>3.4383799049028003E-3</v>
      </c>
      <c r="I37" s="49">
        <f t="shared" si="4"/>
        <v>1.8126103132847172E-2</v>
      </c>
      <c r="J37" s="50">
        <f t="shared" si="6"/>
        <v>8.3479186220224988E-2</v>
      </c>
      <c r="K37" s="50">
        <f t="shared" si="7"/>
        <v>0.10347276087380465</v>
      </c>
      <c r="L37" s="51">
        <f>MAX(J$25:J37)-J37</f>
        <v>2.8383333057456425E-2</v>
      </c>
      <c r="M37" s="51">
        <f>MAX(K$25:K37)-K37</f>
        <v>4.577401842806135E-2</v>
      </c>
    </row>
    <row r="38" spans="2:13" x14ac:dyDescent="0.25">
      <c r="B38" s="44">
        <f t="shared" si="5"/>
        <v>14</v>
      </c>
      <c r="C38" s="9">
        <v>-2.363636363636281E-2</v>
      </c>
      <c r="D38" s="9">
        <v>-5.0333333333335929E-2</v>
      </c>
      <c r="E38" s="9">
        <v>4.3285807041015416E-2</v>
      </c>
      <c r="F38" s="9">
        <v>-2.6615395671009914E-2</v>
      </c>
      <c r="G38" s="58">
        <v>5.4210526315789473E-2</v>
      </c>
      <c r="H38" s="62">
        <f t="shared" si="3"/>
        <v>-6.177518567807537E-4</v>
      </c>
      <c r="I38" s="49">
        <f t="shared" si="4"/>
        <v>-8.1827555082313042E-5</v>
      </c>
      <c r="J38" s="50">
        <f t="shared" si="6"/>
        <v>8.2861434363444231E-2</v>
      </c>
      <c r="K38" s="50">
        <f t="shared" si="7"/>
        <v>0.10339093331872234</v>
      </c>
      <c r="L38" s="51">
        <f>MAX(J$25:J38)-J38</f>
        <v>2.9001084914237182E-2</v>
      </c>
      <c r="M38" s="51">
        <f>MAX(K$25:K38)-K38</f>
        <v>4.5855845983143656E-2</v>
      </c>
    </row>
    <row r="39" spans="2:13" x14ac:dyDescent="0.25">
      <c r="B39" s="44">
        <f t="shared" si="5"/>
        <v>15</v>
      </c>
      <c r="C39" s="9">
        <v>-7.7272727272719001E-3</v>
      </c>
      <c r="D39" s="9">
        <v>2.5666666666665321E-2</v>
      </c>
      <c r="E39" s="9">
        <v>-1.4333364047684241E-2</v>
      </c>
      <c r="F39" s="9">
        <v>4.1384632575154158E-2</v>
      </c>
      <c r="G39" s="58">
        <v>-4.3684210526315791E-2</v>
      </c>
      <c r="H39" s="62">
        <f t="shared" si="3"/>
        <v>2.612903881095089E-4</v>
      </c>
      <c r="I39" s="49">
        <f t="shared" si="4"/>
        <v>-3.8813571921998968E-3</v>
      </c>
      <c r="J39" s="50">
        <f t="shared" si="6"/>
        <v>8.3122724751553745E-2</v>
      </c>
      <c r="K39" s="50">
        <f t="shared" si="7"/>
        <v>9.9509576126522448E-2</v>
      </c>
      <c r="L39" s="51">
        <f>MAX(J$25:J39)-J39</f>
        <v>2.8739794526127668E-2</v>
      </c>
      <c r="M39" s="51">
        <f>MAX(K$25:K39)-K39</f>
        <v>4.9737203175343553E-2</v>
      </c>
    </row>
    <row r="40" spans="2:13" x14ac:dyDescent="0.25">
      <c r="B40" s="44">
        <f t="shared" si="5"/>
        <v>16</v>
      </c>
      <c r="C40" s="9">
        <v>-1.8181818181816113E-2</v>
      </c>
      <c r="D40" s="9">
        <v>7.3333333333320825E-3</v>
      </c>
      <c r="E40" s="9">
        <v>2.3761955680381027E-2</v>
      </c>
      <c r="F40" s="9">
        <v>-4.9230789680480818E-3</v>
      </c>
      <c r="G40" s="58">
        <v>-5.473684210526316E-2</v>
      </c>
      <c r="H40" s="62">
        <f t="shared" si="3"/>
        <v>-9.3492900482828496E-3</v>
      </c>
      <c r="I40" s="49">
        <f t="shared" si="4"/>
        <v>-1.6084830817859865E-2</v>
      </c>
      <c r="J40" s="50">
        <f t="shared" si="6"/>
        <v>7.3773434703270899E-2</v>
      </c>
      <c r="K40" s="50">
        <f t="shared" si="7"/>
        <v>8.342474530866259E-2</v>
      </c>
      <c r="L40" s="51">
        <f>MAX(J$25:J40)-J40</f>
        <v>3.8089084574410514E-2</v>
      </c>
      <c r="M40" s="51">
        <f>MAX(K$25:K40)-K40</f>
        <v>6.582203399320341E-2</v>
      </c>
    </row>
    <row r="41" spans="2:13" x14ac:dyDescent="0.25">
      <c r="B41" s="44">
        <f t="shared" si="5"/>
        <v>17</v>
      </c>
      <c r="C41" s="9">
        <v>-3.8749999999998348E-2</v>
      </c>
      <c r="D41" s="9">
        <v>2.3999999999997801E-2</v>
      </c>
      <c r="E41" s="9">
        <v>-4.6714385816541415E-2</v>
      </c>
      <c r="F41" s="9">
        <v>1.8153853694677792E-2</v>
      </c>
      <c r="G41" s="58">
        <v>-2.5789473684210525E-2</v>
      </c>
      <c r="H41" s="62">
        <f t="shared" si="3"/>
        <v>-1.3820001161214939E-2</v>
      </c>
      <c r="I41" s="49">
        <f t="shared" si="4"/>
        <v>-7.0038692302892185E-3</v>
      </c>
      <c r="J41" s="50">
        <f t="shared" si="6"/>
        <v>5.9953433542055956E-2</v>
      </c>
      <c r="K41" s="50">
        <f t="shared" si="7"/>
        <v>7.6420876078373376E-2</v>
      </c>
      <c r="L41" s="51">
        <f>MAX(J$25:J41)-J41</f>
        <v>5.1909085735625457E-2</v>
      </c>
      <c r="M41" s="51">
        <f>MAX(K$25:K41)-K41</f>
        <v>7.2825903223492625E-2</v>
      </c>
    </row>
    <row r="42" spans="2:13" x14ac:dyDescent="0.25">
      <c r="B42" s="44">
        <f t="shared" si="5"/>
        <v>18</v>
      </c>
      <c r="C42" s="9">
        <v>-2.1931818181817355E-2</v>
      </c>
      <c r="D42" s="9">
        <v>1.3333333333318553E-3</v>
      </c>
      <c r="E42" s="9">
        <v>3.5190551598801287E-2</v>
      </c>
      <c r="F42" s="9">
        <v>4.6153865325409773E-4</v>
      </c>
      <c r="G42" s="58">
        <v>-2.4210526315789474E-2</v>
      </c>
      <c r="H42" s="62">
        <f t="shared" si="3"/>
        <v>-1.8313841824439182E-3</v>
      </c>
      <c r="I42" s="49">
        <f t="shared" si="4"/>
        <v>-6.4536317508191686E-3</v>
      </c>
      <c r="J42" s="50">
        <f t="shared" si="6"/>
        <v>5.8122049359612037E-2</v>
      </c>
      <c r="K42" s="50">
        <f t="shared" si="7"/>
        <v>6.9967244327554204E-2</v>
      </c>
      <c r="L42" s="51">
        <f>MAX(J$25:J42)-J42</f>
        <v>5.3740469918069377E-2</v>
      </c>
      <c r="M42" s="51">
        <f>MAX(K$25:K42)-K42</f>
        <v>7.9279534974311797E-2</v>
      </c>
    </row>
    <row r="43" spans="2:13" x14ac:dyDescent="0.25">
      <c r="B43" s="44">
        <f t="shared" si="5"/>
        <v>19</v>
      </c>
      <c r="C43" s="9">
        <v>-2.1931818181817355E-2</v>
      </c>
      <c r="D43" s="9">
        <v>-2.1000000000001535E-2</v>
      </c>
      <c r="E43" s="9">
        <v>3.9952466564809282E-2</v>
      </c>
      <c r="F43" s="9">
        <v>-1.8769238565683258E-2</v>
      </c>
      <c r="G43" s="58">
        <v>2.3157894736842106E-2</v>
      </c>
      <c r="H43" s="62">
        <f t="shared" si="3"/>
        <v>2.8186091082985001E-4</v>
      </c>
      <c r="I43" s="49">
        <f t="shared" si="4"/>
        <v>3.6688795761591949E-4</v>
      </c>
      <c r="J43" s="50">
        <f t="shared" si="6"/>
        <v>5.8403910270441887E-2</v>
      </c>
      <c r="K43" s="50">
        <f t="shared" si="7"/>
        <v>7.0334132285170117E-2</v>
      </c>
      <c r="L43" s="51">
        <f>MAX(J$25:J43)-J43</f>
        <v>5.3458609007239526E-2</v>
      </c>
      <c r="M43" s="51">
        <f>MAX(K$25:K43)-K43</f>
        <v>7.8912647016695883E-2</v>
      </c>
    </row>
    <row r="44" spans="2:13" x14ac:dyDescent="0.25">
      <c r="B44" s="44">
        <f t="shared" si="5"/>
        <v>20</v>
      </c>
      <c r="C44" s="9">
        <v>6.9431818181818594E-2</v>
      </c>
      <c r="D44" s="9">
        <v>-4.200000000000307E-2</v>
      </c>
      <c r="E44" s="9">
        <v>-2.671434295930596E-2</v>
      </c>
      <c r="F44" s="9">
        <v>4.1384632575155032E-2</v>
      </c>
      <c r="G44" s="58">
        <v>7.5263157894736837E-2</v>
      </c>
      <c r="H44" s="62">
        <f t="shared" si="3"/>
        <v>2.3473053138480287E-2</v>
      </c>
      <c r="I44" s="49">
        <f t="shared" si="4"/>
        <v>1.9219760556014914E-2</v>
      </c>
      <c r="J44" s="50">
        <f t="shared" si="6"/>
        <v>8.1876963408922171E-2</v>
      </c>
      <c r="K44" s="50">
        <f t="shared" si="7"/>
        <v>8.9553892841185034E-2</v>
      </c>
      <c r="L44" s="51">
        <f>MAX(J$25:J44)-J44</f>
        <v>2.9985555868759242E-2</v>
      </c>
      <c r="M44" s="51">
        <f>MAX(K$25:K44)-K44</f>
        <v>5.9692886460680966E-2</v>
      </c>
    </row>
    <row r="45" spans="2:13" x14ac:dyDescent="0.25">
      <c r="B45" s="44">
        <f t="shared" si="5"/>
        <v>21</v>
      </c>
      <c r="C45" s="9">
        <v>-1.8522727272726445E-2</v>
      </c>
      <c r="D45" s="9">
        <v>2.3333333333318933E-3</v>
      </c>
      <c r="E45" s="9">
        <v>1.7571466224570509E-2</v>
      </c>
      <c r="F45" s="9">
        <v>-1.2615389855623372E-2</v>
      </c>
      <c r="G45" s="58">
        <v>-2.4736842105263158E-2</v>
      </c>
      <c r="H45" s="62">
        <f t="shared" si="3"/>
        <v>-7.1940319351421148E-3</v>
      </c>
      <c r="I45" s="49">
        <f t="shared" si="4"/>
        <v>-9.005697900784277E-3</v>
      </c>
      <c r="J45" s="50">
        <f t="shared" si="6"/>
        <v>7.4682931473780051E-2</v>
      </c>
      <c r="K45" s="50">
        <f t="shared" si="7"/>
        <v>8.0548194940400761E-2</v>
      </c>
      <c r="L45" s="51">
        <f>MAX(J$25:J45)-J45</f>
        <v>3.7179587803901362E-2</v>
      </c>
      <c r="M45" s="51">
        <f>MAX(K$25:K45)-K45</f>
        <v>6.869858436146524E-2</v>
      </c>
    </row>
    <row r="46" spans="2:13" x14ac:dyDescent="0.25">
      <c r="B46" s="44">
        <f t="shared" si="5"/>
        <v>22</v>
      </c>
      <c r="C46" s="9">
        <v>-1.7386363636362808E-2</v>
      </c>
      <c r="D46" s="9">
        <v>-9.3333333333360056E-3</v>
      </c>
      <c r="E46" s="9">
        <v>-2.0571472653155714E-2</v>
      </c>
      <c r="F46" s="9">
        <v>-4.5846172889949015E-2</v>
      </c>
      <c r="G46" s="58">
        <v>2.6842105263157896E-2</v>
      </c>
      <c r="H46" s="62">
        <f t="shared" si="3"/>
        <v>-1.325904744992913E-2</v>
      </c>
      <c r="I46" s="49">
        <f t="shared" si="4"/>
        <v>-2.5091723663878737E-3</v>
      </c>
      <c r="J46" s="50">
        <f t="shared" si="6"/>
        <v>6.1423884023850919E-2</v>
      </c>
      <c r="K46" s="50">
        <f t="shared" si="7"/>
        <v>7.8039022574012892E-2</v>
      </c>
      <c r="L46" s="51">
        <f>MAX(J$25:J46)-J46</f>
        <v>5.0438635253830494E-2</v>
      </c>
      <c r="M46" s="51">
        <f>MAX(K$25:K46)-K46</f>
        <v>7.1207756727853108E-2</v>
      </c>
    </row>
    <row r="47" spans="2:13" x14ac:dyDescent="0.25">
      <c r="B47" s="44">
        <f t="shared" si="5"/>
        <v>23</v>
      </c>
      <c r="C47" s="9">
        <v>-1.681818181818099E-2</v>
      </c>
      <c r="D47" s="9">
        <v>-1.2666666666666307E-2</v>
      </c>
      <c r="E47" s="9">
        <v>1.8523849217771969E-2</v>
      </c>
      <c r="F47" s="9">
        <v>-4.4615403147939834E-3</v>
      </c>
      <c r="G47" s="58">
        <v>4.3157894736842103E-2</v>
      </c>
      <c r="H47" s="62">
        <f t="shared" si="3"/>
        <v>5.5470710309945583E-3</v>
      </c>
      <c r="I47" s="49">
        <f t="shared" si="4"/>
        <v>9.9999943045338494E-3</v>
      </c>
      <c r="J47" s="50">
        <f t="shared" si="6"/>
        <v>6.6970955054845474E-2</v>
      </c>
      <c r="K47" s="50">
        <f t="shared" si="7"/>
        <v>8.8039016878546747E-2</v>
      </c>
      <c r="L47" s="51">
        <f>MAX(J$25:J47)-J47</f>
        <v>4.4891564222835939E-2</v>
      </c>
      <c r="M47" s="51">
        <f>MAX(K$25:K47)-K47</f>
        <v>6.1207762423319254E-2</v>
      </c>
    </row>
    <row r="48" spans="2:13" x14ac:dyDescent="0.25">
      <c r="B48" s="44">
        <f t="shared" si="5"/>
        <v>24</v>
      </c>
      <c r="C48" s="9">
        <v>1.670454545454628E-2</v>
      </c>
      <c r="D48" s="9">
        <v>-2.6999999999999393E-2</v>
      </c>
      <c r="E48" s="9">
        <v>2.7142915306242483E-3</v>
      </c>
      <c r="F48" s="9">
        <v>3.9692324179888258E-2</v>
      </c>
      <c r="G48" s="58">
        <v>-6.1052631578947365E-2</v>
      </c>
      <c r="H48" s="62">
        <f t="shared" si="3"/>
        <v>-5.7882940827775941E-3</v>
      </c>
      <c r="I48" s="49">
        <f t="shared" si="4"/>
        <v>-2.4665535007925347E-2</v>
      </c>
      <c r="J48" s="50">
        <f t="shared" si="6"/>
        <v>6.1182660972067877E-2</v>
      </c>
      <c r="K48" s="50">
        <f t="shared" si="7"/>
        <v>6.3373481870621404E-2</v>
      </c>
      <c r="L48" s="51">
        <f>MAX(J$25:J48)-J48</f>
        <v>5.0679858305613536E-2</v>
      </c>
      <c r="M48" s="51">
        <f>MAX(K$25:K48)-K48</f>
        <v>8.5873297431244597E-2</v>
      </c>
    </row>
    <row r="49" spans="2:13" x14ac:dyDescent="0.25">
      <c r="B49" s="44">
        <f t="shared" si="5"/>
        <v>25</v>
      </c>
      <c r="C49" s="9">
        <v>-3.4772727272725616E-2</v>
      </c>
      <c r="D49" s="9">
        <v>1.8999999999997613E-2</v>
      </c>
      <c r="E49" s="9">
        <v>-3.1523877074974227E-2</v>
      </c>
      <c r="F49" s="9">
        <v>-1.8000007476926427E-2</v>
      </c>
      <c r="G49" s="58">
        <v>2.3157894736842106E-2</v>
      </c>
      <c r="H49" s="62">
        <f t="shared" si="3"/>
        <v>-8.4277434175573096E-3</v>
      </c>
      <c r="I49" s="49">
        <f t="shared" si="4"/>
        <v>6.2960813814160943E-3</v>
      </c>
      <c r="J49" s="50">
        <f t="shared" si="6"/>
        <v>5.2754917554510568E-2</v>
      </c>
      <c r="K49" s="50">
        <f t="shared" si="7"/>
        <v>6.9669563252037492E-2</v>
      </c>
      <c r="L49" s="51">
        <f>MAX(J$25:J49)-J49</f>
        <v>5.9107601723170845E-2</v>
      </c>
      <c r="M49" s="51">
        <f>MAX(K$25:K49)-K49</f>
        <v>7.9577216049828509E-2</v>
      </c>
    </row>
    <row r="50" spans="2:13" x14ac:dyDescent="0.25">
      <c r="B50" s="44">
        <f t="shared" si="5"/>
        <v>26</v>
      </c>
      <c r="C50" s="9">
        <v>-1.7954545454544626E-2</v>
      </c>
      <c r="D50" s="9">
        <v>8.4000000000004807E-2</v>
      </c>
      <c r="E50" s="9">
        <v>7.3762062823467631E-2</v>
      </c>
      <c r="F50" s="9">
        <v>1.6615391517162383E-2</v>
      </c>
      <c r="G50" s="58">
        <v>0.10789473684210527</v>
      </c>
      <c r="H50" s="62">
        <f t="shared" si="3"/>
        <v>5.286352914563909E-2</v>
      </c>
      <c r="I50" s="49">
        <f t="shared" si="4"/>
        <v>7.4235798787361224E-2</v>
      </c>
      <c r="J50" s="50">
        <f t="shared" si="6"/>
        <v>0.10561844670014967</v>
      </c>
      <c r="K50" s="50">
        <f t="shared" si="7"/>
        <v>0.14390536203939872</v>
      </c>
      <c r="L50" s="51">
        <f>MAX(J$25:J50)-J50</f>
        <v>6.2440725775317479E-3</v>
      </c>
      <c r="M50" s="51">
        <f>MAX(K$25:K50)-K50</f>
        <v>5.3414172624672851E-3</v>
      </c>
    </row>
    <row r="51" spans="2:13" x14ac:dyDescent="0.25">
      <c r="B51" s="44">
        <f t="shared" si="5"/>
        <v>27</v>
      </c>
      <c r="C51" s="9">
        <v>-2.02272727272719E-2</v>
      </c>
      <c r="D51" s="9">
        <v>-1.7666666666664128E-2</v>
      </c>
      <c r="E51" s="9">
        <v>-2.0571472653155714E-2</v>
      </c>
      <c r="F51" s="9">
        <v>-1.415385203313878E-2</v>
      </c>
      <c r="G51" s="58">
        <v>0.10210526315789474</v>
      </c>
      <c r="H51" s="62">
        <f t="shared" si="3"/>
        <v>5.8971998155328449E-3</v>
      </c>
      <c r="I51" s="49">
        <f t="shared" si="4"/>
        <v>2.3207881539681605E-2</v>
      </c>
      <c r="J51" s="50">
        <f t="shared" si="6"/>
        <v>0.11151564651568251</v>
      </c>
      <c r="K51" s="50">
        <f t="shared" si="7"/>
        <v>0.16711324357908031</v>
      </c>
      <c r="L51" s="51">
        <f>MAX(J$25:J51)-J51</f>
        <v>3.4687276199890649E-4</v>
      </c>
      <c r="M51" s="51">
        <f>MAX(K$25:K51)-K51</f>
        <v>0</v>
      </c>
    </row>
    <row r="52" spans="2:13" x14ac:dyDescent="0.25">
      <c r="B52" s="44">
        <f t="shared" si="5"/>
        <v>28</v>
      </c>
      <c r="C52" s="9">
        <v>-1.7954545454544626E-2</v>
      </c>
      <c r="D52" s="9">
        <v>6.8999999999999506E-2</v>
      </c>
      <c r="E52" s="9">
        <v>-3.3904834557978894E-2</v>
      </c>
      <c r="F52" s="9">
        <v>-2.415385618698631E-2</v>
      </c>
      <c r="G52" s="58">
        <v>-9.4210526315789467E-2</v>
      </c>
      <c r="H52" s="62">
        <f t="shared" si="3"/>
        <v>-2.024475250305996E-2</v>
      </c>
      <c r="I52" s="49">
        <f t="shared" si="4"/>
        <v>-1.5266231095781006E-2</v>
      </c>
      <c r="J52" s="50">
        <f t="shared" si="6"/>
        <v>9.1270894012622547E-2</v>
      </c>
      <c r="K52" s="50">
        <f t="shared" si="7"/>
        <v>0.15184701248329929</v>
      </c>
      <c r="L52" s="51">
        <f>MAX(J$25:J52)-J52</f>
        <v>2.0591625265058866E-2</v>
      </c>
      <c r="M52" s="51">
        <f>MAX(K$25:K52)-K52</f>
        <v>1.5266231095781013E-2</v>
      </c>
    </row>
    <row r="53" spans="2:13" x14ac:dyDescent="0.25">
      <c r="B53" s="44">
        <f t="shared" si="5"/>
        <v>29</v>
      </c>
      <c r="C53" s="9">
        <v>0.11488636363636405</v>
      </c>
      <c r="D53" s="9">
        <v>1.7333333333337198E-2</v>
      </c>
      <c r="E53" s="9">
        <v>-3.9142941020587275E-2</v>
      </c>
      <c r="F53" s="9">
        <v>-2.646154945325855E-2</v>
      </c>
      <c r="G53" s="58">
        <v>0.17263157894736841</v>
      </c>
      <c r="H53" s="62">
        <f t="shared" si="3"/>
        <v>4.7849357088644767E-2</v>
      </c>
      <c r="I53" s="49">
        <f t="shared" si="4"/>
        <v>7.0313306200059045E-2</v>
      </c>
      <c r="J53" s="50">
        <f t="shared" si="6"/>
        <v>0.1391202511012673</v>
      </c>
      <c r="K53" s="50">
        <f t="shared" si="7"/>
        <v>0.22216031868335834</v>
      </c>
      <c r="L53" s="51">
        <f>MAX(J$25:J53)-J53</f>
        <v>0</v>
      </c>
      <c r="M53" s="51">
        <f>MAX(K$25:K53)-K53</f>
        <v>0</v>
      </c>
    </row>
    <row r="54" spans="2:13" x14ac:dyDescent="0.25">
      <c r="B54" s="44">
        <f t="shared" si="5"/>
        <v>30</v>
      </c>
      <c r="C54" s="9">
        <v>0.2012500000000004</v>
      </c>
      <c r="D54" s="9">
        <v>1.3666666666670343E-2</v>
      </c>
      <c r="E54" s="9">
        <v>1.1380976768759309E-2</v>
      </c>
      <c r="F54" s="9">
        <v>6.430771902012955E-2</v>
      </c>
      <c r="G54" s="58">
        <v>-5.6315789473684208E-2</v>
      </c>
      <c r="H54" s="62">
        <f t="shared" si="3"/>
        <v>4.6857914596375082E-2</v>
      </c>
      <c r="I54" s="49">
        <f t="shared" si="4"/>
        <v>1.3263544315955139E-2</v>
      </c>
      <c r="J54" s="50">
        <f t="shared" si="6"/>
        <v>0.18597816569764239</v>
      </c>
      <c r="K54" s="50">
        <f t="shared" si="7"/>
        <v>0.23542386299931348</v>
      </c>
      <c r="L54" s="51">
        <f>MAX(J$25:J54)-J54</f>
        <v>0</v>
      </c>
      <c r="M54" s="51">
        <f>MAX(K$25:K54)-K54</f>
        <v>0</v>
      </c>
    </row>
    <row r="55" spans="2:13" x14ac:dyDescent="0.25">
      <c r="B55" s="44">
        <f t="shared" si="5"/>
        <v>31</v>
      </c>
      <c r="C55" s="9">
        <v>8.1818181818190082E-3</v>
      </c>
      <c r="D55" s="9">
        <v>4.2000000000006331E-2</v>
      </c>
      <c r="E55" s="9">
        <v>-1.723813217694958E-2</v>
      </c>
      <c r="F55" s="9">
        <v>-8.7692344118357277E-3</v>
      </c>
      <c r="G55" s="58">
        <v>0.21368421052631578</v>
      </c>
      <c r="H55" s="62">
        <f t="shared" si="3"/>
        <v>4.7571732423871166E-2</v>
      </c>
      <c r="I55" s="49">
        <f t="shared" si="4"/>
        <v>8.6487979885573579E-2</v>
      </c>
      <c r="J55" s="50">
        <f t="shared" si="6"/>
        <v>0.23354989812151355</v>
      </c>
      <c r="K55" s="50">
        <f t="shared" si="7"/>
        <v>0.32191184288488706</v>
      </c>
      <c r="L55" s="51">
        <f>MAX(J$25:J55)-J55</f>
        <v>0</v>
      </c>
      <c r="M55" s="51">
        <f>MAX(K$25:K55)-K55</f>
        <v>0</v>
      </c>
    </row>
    <row r="56" spans="2:13" x14ac:dyDescent="0.25">
      <c r="B56" s="44">
        <f t="shared" si="5"/>
        <v>32</v>
      </c>
      <c r="C56" s="9">
        <v>0.14897727272727315</v>
      </c>
      <c r="D56" s="9">
        <v>2.5333333333335872E-2</v>
      </c>
      <c r="E56" s="9">
        <v>-7.5333494762250305E-2</v>
      </c>
      <c r="F56" s="9">
        <v>-3.1692320856810237E-2</v>
      </c>
      <c r="G56" s="58">
        <v>0.11210526315789474</v>
      </c>
      <c r="H56" s="62">
        <f t="shared" si="3"/>
        <v>3.5878010719888651E-2</v>
      </c>
      <c r="I56" s="49">
        <f t="shared" si="4"/>
        <v>5.1682583351954532E-2</v>
      </c>
      <c r="J56" s="50">
        <f t="shared" si="6"/>
        <v>0.26942790884140222</v>
      </c>
      <c r="K56" s="50">
        <f t="shared" si="7"/>
        <v>0.37359442623684158</v>
      </c>
      <c r="L56" s="51">
        <f>MAX(J$25:J56)-J56</f>
        <v>0</v>
      </c>
      <c r="M56" s="51">
        <f>MAX(K$25:K56)-K56</f>
        <v>0</v>
      </c>
    </row>
    <row r="57" spans="2:13" x14ac:dyDescent="0.25">
      <c r="B57" s="44">
        <f t="shared" si="5"/>
        <v>33</v>
      </c>
      <c r="C57" s="9">
        <v>-2.6022727272726861E-2</v>
      </c>
      <c r="D57" s="9">
        <v>-5.2666666666657612E-2</v>
      </c>
      <c r="E57" s="9">
        <v>-1.4285744898081623E-4</v>
      </c>
      <c r="F57" s="9">
        <v>-3.4307706558585206E-2</v>
      </c>
      <c r="G57" s="58">
        <v>0.15052631578947367</v>
      </c>
      <c r="H57" s="62">
        <f t="shared" si="3"/>
        <v>7.4772715685046363E-3</v>
      </c>
      <c r="I57" s="49">
        <f t="shared" si="4"/>
        <v>2.6760900301734374E-2</v>
      </c>
      <c r="J57" s="50">
        <f t="shared" si="6"/>
        <v>0.27690518040990686</v>
      </c>
      <c r="K57" s="50">
        <f t="shared" si="7"/>
        <v>0.40035532653857597</v>
      </c>
      <c r="L57" s="51">
        <f>MAX(J$25:J57)-J57</f>
        <v>0</v>
      </c>
      <c r="M57" s="51">
        <f>MAX(K$25:K57)-K57</f>
        <v>0</v>
      </c>
    </row>
    <row r="58" spans="2:13" x14ac:dyDescent="0.25">
      <c r="B58" s="44">
        <f t="shared" si="5"/>
        <v>34</v>
      </c>
      <c r="C58" s="9">
        <v>-2.9886363636362809E-2</v>
      </c>
      <c r="D58" s="9">
        <v>-1.333333333330226E-3</v>
      </c>
      <c r="E58" s="9">
        <v>-3.104768557837383E-2</v>
      </c>
      <c r="F58" s="9">
        <v>4.7692327502958411E-3</v>
      </c>
      <c r="G58" s="58">
        <v>-8.4736842105263152E-2</v>
      </c>
      <c r="H58" s="62">
        <f t="shared" si="3"/>
        <v>-2.8446998380606839E-2</v>
      </c>
      <c r="I58" s="49">
        <f t="shared" si="4"/>
        <v>-3.5148887337090616E-2</v>
      </c>
      <c r="J58" s="50">
        <f t="shared" si="6"/>
        <v>0.24845818202930003</v>
      </c>
      <c r="K58" s="50">
        <f t="shared" si="7"/>
        <v>0.36520643920148538</v>
      </c>
      <c r="L58" s="51">
        <f>MAX(J$25:J58)-J58</f>
        <v>2.8446998380606825E-2</v>
      </c>
      <c r="M58" s="51">
        <f>MAX(K$25:K58)-K58</f>
        <v>3.5148887337090595E-2</v>
      </c>
    </row>
    <row r="59" spans="2:13" x14ac:dyDescent="0.25">
      <c r="B59" s="44">
        <f t="shared" si="5"/>
        <v>35</v>
      </c>
      <c r="C59" s="9">
        <v>7.9659090909091318E-2</v>
      </c>
      <c r="D59" s="9">
        <v>2.7000000000005759E-2</v>
      </c>
      <c r="E59" s="9">
        <v>1.5666700238166905E-2</v>
      </c>
      <c r="F59" s="9">
        <v>-4.5538480454445411E-2</v>
      </c>
      <c r="G59" s="58">
        <v>-2.7894736842105264E-2</v>
      </c>
      <c r="H59" s="62">
        <f t="shared" si="3"/>
        <v>9.7785147701426618E-3</v>
      </c>
      <c r="I59" s="49">
        <f t="shared" si="4"/>
        <v>5.0553197512277024E-3</v>
      </c>
      <c r="J59" s="50">
        <f t="shared" ref="J59:J90" si="8">J58+H59</f>
        <v>0.25823669679944272</v>
      </c>
      <c r="K59" s="50">
        <f t="shared" si="7"/>
        <v>0.37026175895271307</v>
      </c>
      <c r="L59" s="51">
        <f>MAX(J$25:J59)-J59</f>
        <v>1.8668483610464137E-2</v>
      </c>
      <c r="M59" s="51">
        <f>MAX(K$25:K59)-K59</f>
        <v>3.0093567585862901E-2</v>
      </c>
    </row>
    <row r="60" spans="2:13" x14ac:dyDescent="0.25">
      <c r="B60" s="44">
        <f t="shared" si="5"/>
        <v>36</v>
      </c>
      <c r="C60" s="9">
        <v>-1.0340909090907437E-2</v>
      </c>
      <c r="D60" s="9">
        <v>1.0333333333335304E-2</v>
      </c>
      <c r="E60" s="9">
        <v>-4.5285811326738201E-2</v>
      </c>
      <c r="F60" s="9">
        <v>-3.5538476300597886E-2</v>
      </c>
      <c r="G60" s="58">
        <v>0.22473684210526315</v>
      </c>
      <c r="H60" s="62">
        <f t="shared" si="3"/>
        <v>2.8780995744070989E-2</v>
      </c>
      <c r="I60" s="49">
        <f t="shared" si="4"/>
        <v>7.1635800468143732E-2</v>
      </c>
      <c r="J60" s="50">
        <f t="shared" si="8"/>
        <v>0.28701769254351372</v>
      </c>
      <c r="K60" s="50">
        <f t="shared" si="7"/>
        <v>0.44189755942085679</v>
      </c>
      <c r="L60" s="51">
        <f>MAX(J$25:J60)-J60</f>
        <v>0</v>
      </c>
      <c r="M60" s="51">
        <f>MAX(K$25:K60)-K60</f>
        <v>0</v>
      </c>
    </row>
    <row r="61" spans="2:13" x14ac:dyDescent="0.25">
      <c r="B61" s="44">
        <f t="shared" si="5"/>
        <v>37</v>
      </c>
      <c r="C61" s="9">
        <v>-2.8749999999999172E-2</v>
      </c>
      <c r="D61" s="9">
        <v>-1.4666666666665643E-2</v>
      </c>
      <c r="E61" s="9">
        <v>7.0904913843863243E-2</v>
      </c>
      <c r="F61" s="9">
        <v>-5.4153868648530654E-2</v>
      </c>
      <c r="G61" s="58">
        <v>2.4210526315789474E-2</v>
      </c>
      <c r="H61" s="62">
        <f t="shared" si="3"/>
        <v>-4.9101903110854942E-4</v>
      </c>
      <c r="I61" s="49">
        <f t="shared" si="4"/>
        <v>1.8644316147114941E-3</v>
      </c>
      <c r="J61" s="50">
        <f t="shared" si="8"/>
        <v>0.28652667351240518</v>
      </c>
      <c r="K61" s="50">
        <f t="shared" si="7"/>
        <v>0.44376199103556829</v>
      </c>
      <c r="L61" s="51">
        <f>MAX(J$25:J61)-J61</f>
        <v>4.9101903110854161E-4</v>
      </c>
      <c r="M61" s="51">
        <f>MAX(K$25:K61)-K61</f>
        <v>0</v>
      </c>
    </row>
    <row r="62" spans="2:13" x14ac:dyDescent="0.25">
      <c r="B62" s="44">
        <f t="shared" si="5"/>
        <v>38</v>
      </c>
      <c r="C62" s="9">
        <v>3.068181818182645E-3</v>
      </c>
      <c r="D62" s="9">
        <v>4.7000000000001783E-2</v>
      </c>
      <c r="E62" s="9">
        <v>-4.3333426190678686E-3</v>
      </c>
      <c r="F62" s="9">
        <v>-1.415385203313878E-2</v>
      </c>
      <c r="G62" s="58">
        <v>6.3157894736842107E-2</v>
      </c>
      <c r="H62" s="62">
        <f t="shared" si="3"/>
        <v>1.8947776380563983E-2</v>
      </c>
      <c r="I62" s="49">
        <f t="shared" si="4"/>
        <v>3.6898642604079615E-2</v>
      </c>
      <c r="J62" s="50">
        <f t="shared" si="8"/>
        <v>0.30547444989296918</v>
      </c>
      <c r="K62" s="50">
        <f t="shared" si="7"/>
        <v>0.48066063363964789</v>
      </c>
      <c r="L62" s="51">
        <f>MAX(J$25:J62)-J62</f>
        <v>0</v>
      </c>
      <c r="M62" s="51">
        <f>MAX(K$25:K62)-K62</f>
        <v>0</v>
      </c>
    </row>
    <row r="63" spans="2:13" x14ac:dyDescent="0.25">
      <c r="B63" s="44">
        <f t="shared" si="5"/>
        <v>39</v>
      </c>
      <c r="C63" s="9">
        <v>-2.6477272727271902E-2</v>
      </c>
      <c r="D63" s="9">
        <v>-4.1333333333331744E-2</v>
      </c>
      <c r="E63" s="9">
        <v>-5.2381064626066509E-4</v>
      </c>
      <c r="F63" s="9">
        <v>9.8923118014218353E-2</v>
      </c>
      <c r="G63" s="58">
        <v>-3.7368421052631579E-2</v>
      </c>
      <c r="H63" s="62">
        <f t="shared" si="3"/>
        <v>-1.3559439490555079E-3</v>
      </c>
      <c r="I63" s="49">
        <f t="shared" si="4"/>
        <v>-2.0381561010881129E-2</v>
      </c>
      <c r="J63" s="50">
        <f t="shared" si="8"/>
        <v>0.30411850594391365</v>
      </c>
      <c r="K63" s="50">
        <f t="shared" si="7"/>
        <v>0.46027907262876677</v>
      </c>
      <c r="L63" s="51">
        <f>MAX(J$25:J63)-J63</f>
        <v>1.355943949055527E-3</v>
      </c>
      <c r="M63" s="51">
        <f>MAX(K$25:K63)-K63</f>
        <v>2.0381561010881122E-2</v>
      </c>
    </row>
    <row r="64" spans="2:13" x14ac:dyDescent="0.25">
      <c r="B64" s="44">
        <f t="shared" si="5"/>
        <v>40</v>
      </c>
      <c r="C64" s="9">
        <v>-2.6477272727271902E-2</v>
      </c>
      <c r="D64" s="9">
        <v>-6.6999999999997797E-2</v>
      </c>
      <c r="E64" s="9">
        <v>1.8000038571511303E-2</v>
      </c>
      <c r="F64" s="9">
        <v>-7.6000031569242968E-2</v>
      </c>
      <c r="G64" s="58">
        <v>-3.8421052631578946E-2</v>
      </c>
      <c r="H64" s="62">
        <f t="shared" si="3"/>
        <v>-3.7979663671316069E-2</v>
      </c>
      <c r="I64" s="49">
        <f t="shared" si="4"/>
        <v>-4.554800236760579E-2</v>
      </c>
      <c r="J64" s="50">
        <f t="shared" si="8"/>
        <v>0.2661388422725976</v>
      </c>
      <c r="K64" s="50">
        <f t="shared" si="7"/>
        <v>0.41473107026116096</v>
      </c>
      <c r="L64" s="51">
        <f>MAX(J$25:J64)-J64</f>
        <v>3.9335607620371582E-2</v>
      </c>
      <c r="M64" s="51">
        <f>MAX(K$25:K64)-K64</f>
        <v>6.5929563378486933E-2</v>
      </c>
    </row>
    <row r="65" spans="2:13" x14ac:dyDescent="0.25">
      <c r="B65" s="44">
        <f t="shared" si="5"/>
        <v>41</v>
      </c>
      <c r="C65" s="9">
        <v>0.12340909090909133</v>
      </c>
      <c r="D65" s="9">
        <v>-4.1333333333331744E-2</v>
      </c>
      <c r="E65" s="9">
        <v>4.0428658061410348E-2</v>
      </c>
      <c r="F65" s="9">
        <v>3.815386200237373E-2</v>
      </c>
      <c r="G65" s="58">
        <v>1.7368421052631578E-2</v>
      </c>
      <c r="H65" s="62">
        <f t="shared" si="3"/>
        <v>3.5605339738435049E-2</v>
      </c>
      <c r="I65" s="49">
        <f t="shared" si="4"/>
        <v>1.1394665817714495E-2</v>
      </c>
      <c r="J65" s="50">
        <f t="shared" si="8"/>
        <v>0.30174418201103265</v>
      </c>
      <c r="K65" s="50">
        <f t="shared" si="7"/>
        <v>0.42612573607887544</v>
      </c>
      <c r="L65" s="51">
        <f>MAX(J$25:J65)-J65</f>
        <v>3.7302678819365331E-3</v>
      </c>
      <c r="M65" s="51">
        <f>MAX(K$25:K65)-K65</f>
        <v>5.4534897560772455E-2</v>
      </c>
    </row>
    <row r="66" spans="2:13" x14ac:dyDescent="0.25">
      <c r="B66" s="44">
        <f t="shared" si="5"/>
        <v>42</v>
      </c>
      <c r="C66" s="9">
        <v>-7.1590909090900826E-3</v>
      </c>
      <c r="D66" s="9">
        <v>9.2000000000003482E-2</v>
      </c>
      <c r="E66" s="9">
        <v>3.6619126088603821E-2</v>
      </c>
      <c r="F66" s="9">
        <v>0.1458462144284278</v>
      </c>
      <c r="G66" s="58">
        <v>-8.1052631578947362E-2</v>
      </c>
      <c r="H66" s="62">
        <f t="shared" si="3"/>
        <v>3.7250723605799528E-2</v>
      </c>
      <c r="I66" s="49">
        <f t="shared" si="4"/>
        <v>2.2590858504643013E-2</v>
      </c>
      <c r="J66" s="50">
        <f t="shared" si="8"/>
        <v>0.33899490561683215</v>
      </c>
      <c r="K66" s="50">
        <f t="shared" si="7"/>
        <v>0.44871659458351842</v>
      </c>
      <c r="L66" s="51">
        <f>MAX(J$25:J66)-J66</f>
        <v>0</v>
      </c>
      <c r="M66" s="51">
        <f>MAX(K$25:K66)-K66</f>
        <v>3.194403905612947E-2</v>
      </c>
    </row>
    <row r="67" spans="2:13" x14ac:dyDescent="0.25">
      <c r="B67" s="44">
        <f t="shared" si="5"/>
        <v>43</v>
      </c>
      <c r="C67" s="9">
        <v>4.3409090909091737E-2</v>
      </c>
      <c r="D67" s="9">
        <v>2.3666666666670721E-2</v>
      </c>
      <c r="E67" s="9">
        <v>-9.8190686599089458E-2</v>
      </c>
      <c r="F67" s="9">
        <v>-4.9538482115984425E-2</v>
      </c>
      <c r="G67" s="58">
        <v>-2.6315789473684209E-2</v>
      </c>
      <c r="H67" s="62">
        <f t="shared" si="3"/>
        <v>-2.139384012259913E-2</v>
      </c>
      <c r="I67" s="49">
        <f t="shared" si="4"/>
        <v>-1.1004330837528858E-2</v>
      </c>
      <c r="J67" s="50">
        <f t="shared" si="8"/>
        <v>0.317601065494233</v>
      </c>
      <c r="K67" s="50">
        <f t="shared" si="7"/>
        <v>0.43771226374598959</v>
      </c>
      <c r="L67" s="51">
        <f>MAX(J$25:J67)-J67</f>
        <v>2.139384012259915E-2</v>
      </c>
      <c r="M67" s="51">
        <f>MAX(K$25:K67)-K67</f>
        <v>4.29483698936583E-2</v>
      </c>
    </row>
    <row r="68" spans="2:13" x14ac:dyDescent="0.25">
      <c r="B68" s="44">
        <f t="shared" si="5"/>
        <v>44</v>
      </c>
      <c r="C68" s="9">
        <v>-3.4090909090826407E-4</v>
      </c>
      <c r="D68" s="9">
        <v>2.6666666666651886E-3</v>
      </c>
      <c r="E68" s="9">
        <v>2.0904806700776643E-2</v>
      </c>
      <c r="F68" s="9">
        <v>5.784617787456605E-2</v>
      </c>
      <c r="G68" s="58">
        <v>-0.01</v>
      </c>
      <c r="H68" s="62">
        <f t="shared" si="3"/>
        <v>1.4215348430219927E-2</v>
      </c>
      <c r="I68" s="49">
        <f t="shared" si="4"/>
        <v>5.3642728179743426E-3</v>
      </c>
      <c r="J68" s="50">
        <f t="shared" si="8"/>
        <v>0.33181641392445294</v>
      </c>
      <c r="K68" s="50">
        <f t="shared" si="7"/>
        <v>0.44307653656396395</v>
      </c>
      <c r="L68" s="51">
        <f>MAX(J$25:J68)-J68</f>
        <v>7.1784916923792186E-3</v>
      </c>
      <c r="M68" s="51">
        <f>MAX(K$25:K68)-K68</f>
        <v>3.7584097075683942E-2</v>
      </c>
    </row>
    <row r="69" spans="2:13" x14ac:dyDescent="0.25">
      <c r="B69" s="44">
        <f t="shared" si="5"/>
        <v>45</v>
      </c>
      <c r="C69" s="9">
        <v>-2.5909090909090084E-2</v>
      </c>
      <c r="D69" s="9">
        <v>4.3666666666671482E-2</v>
      </c>
      <c r="E69" s="9">
        <v>8.0000171428935788E-3</v>
      </c>
      <c r="F69" s="9">
        <v>-4.0307709050894598E-2</v>
      </c>
      <c r="G69" s="58">
        <v>-3.3157894736842108E-2</v>
      </c>
      <c r="H69" s="62">
        <f t="shared" si="3"/>
        <v>-9.5416021774523477E-3</v>
      </c>
      <c r="I69" s="49">
        <f t="shared" si="4"/>
        <v>-1.5981621940645788E-3</v>
      </c>
      <c r="J69" s="50">
        <f t="shared" si="8"/>
        <v>0.32227481174700057</v>
      </c>
      <c r="K69" s="50">
        <f t="shared" si="7"/>
        <v>0.4414783743698994</v>
      </c>
      <c r="L69" s="51">
        <f>MAX(J$25:J69)-J69</f>
        <v>1.6720093869831587E-2</v>
      </c>
      <c r="M69" s="51">
        <f>MAX(K$25:K69)-K69</f>
        <v>3.9182259269748498E-2</v>
      </c>
    </row>
    <row r="70" spans="2:13" x14ac:dyDescent="0.25">
      <c r="B70" s="44">
        <f t="shared" si="5"/>
        <v>46</v>
      </c>
      <c r="C70" s="9">
        <v>6.9431818181818594E-2</v>
      </c>
      <c r="D70" s="9">
        <v>-2.9666666666666213E-2</v>
      </c>
      <c r="E70" s="9">
        <v>5.6571549796177643E-2</v>
      </c>
      <c r="F70" s="9">
        <v>3.3538475469828376E-2</v>
      </c>
      <c r="G70" s="58">
        <v>4.6842105263157893E-2</v>
      </c>
      <c r="H70" s="62">
        <f t="shared" si="3"/>
        <v>3.5343456408863258E-2</v>
      </c>
      <c r="I70" s="49">
        <f t="shared" si="4"/>
        <v>2.1422384011781866E-2</v>
      </c>
      <c r="J70" s="50">
        <f t="shared" si="8"/>
        <v>0.35761826815586384</v>
      </c>
      <c r="K70" s="50">
        <f t="shared" si="7"/>
        <v>0.46290075838168127</v>
      </c>
      <c r="L70" s="51">
        <f>MAX(J$25:J70)-J70</f>
        <v>0</v>
      </c>
      <c r="M70" s="51">
        <f>MAX(K$25:K70)-K70</f>
        <v>1.7759875257966629E-2</v>
      </c>
    </row>
    <row r="71" spans="2:13" x14ac:dyDescent="0.25">
      <c r="B71" s="44">
        <f t="shared" si="5"/>
        <v>47</v>
      </c>
      <c r="C71" s="9">
        <v>-3.6477272727271075E-2</v>
      </c>
      <c r="D71" s="9">
        <v>8.5333333333333414E-2</v>
      </c>
      <c r="E71" s="9">
        <v>-7.6666830952733262E-3</v>
      </c>
      <c r="F71" s="9">
        <v>2.0000008307695057E-3</v>
      </c>
      <c r="G71" s="58">
        <v>0.19210526315789472</v>
      </c>
      <c r="H71" s="62">
        <f t="shared" si="3"/>
        <v>4.7058928299890654E-2</v>
      </c>
      <c r="I71" s="49">
        <f t="shared" si="4"/>
        <v>9.2131044347957908E-2</v>
      </c>
      <c r="J71" s="50">
        <f t="shared" si="8"/>
        <v>0.40467719645575451</v>
      </c>
      <c r="K71" s="50">
        <f t="shared" si="7"/>
        <v>0.55503180272963915</v>
      </c>
      <c r="L71" s="51">
        <f>MAX(J$25:J71)-J71</f>
        <v>0</v>
      </c>
      <c r="M71" s="51">
        <f>MAX(K$25:K71)-K71</f>
        <v>0</v>
      </c>
    </row>
    <row r="72" spans="2:13" x14ac:dyDescent="0.25">
      <c r="B72" s="44">
        <f t="shared" si="5"/>
        <v>48</v>
      </c>
      <c r="C72" s="9">
        <v>-2.4772727272726447E-2</v>
      </c>
      <c r="D72" s="9">
        <v>-3.133333333333136E-2</v>
      </c>
      <c r="E72" s="9">
        <v>9.7095446156908544E-2</v>
      </c>
      <c r="F72" s="9">
        <v>-4.676925019645721E-2</v>
      </c>
      <c r="G72" s="58">
        <v>9.1578947368421051E-2</v>
      </c>
      <c r="H72" s="62">
        <f t="shared" si="3"/>
        <v>1.7159816544562917E-2</v>
      </c>
      <c r="I72" s="49">
        <f t="shared" si="4"/>
        <v>2.2768648145314513E-2</v>
      </c>
      <c r="J72" s="50">
        <f t="shared" si="8"/>
        <v>0.4218370130003174</v>
      </c>
      <c r="K72" s="50">
        <f t="shared" si="7"/>
        <v>0.57780045087495369</v>
      </c>
      <c r="L72" s="51">
        <f>MAX(J$25:J72)-J72</f>
        <v>0</v>
      </c>
      <c r="M72" s="51">
        <f>MAX(K$25:K72)-K72</f>
        <v>0</v>
      </c>
    </row>
    <row r="73" spans="2:13" x14ac:dyDescent="0.25">
      <c r="B73" s="44">
        <f t="shared" si="5"/>
        <v>49</v>
      </c>
      <c r="C73" s="9">
        <v>9.5000000000000417E-2</v>
      </c>
      <c r="D73" s="9">
        <v>-2.2999999999996135E-2</v>
      </c>
      <c r="E73" s="9">
        <v>7.1381105340464296E-2</v>
      </c>
      <c r="F73" s="9">
        <v>7.8923109706522415E-2</v>
      </c>
      <c r="G73" s="58">
        <v>-2.8947368421052631E-2</v>
      </c>
      <c r="H73" s="62">
        <f t="shared" si="3"/>
        <v>3.8671369325187679E-2</v>
      </c>
      <c r="I73" s="49">
        <f t="shared" si="4"/>
        <v>6.3910682171255187E-3</v>
      </c>
      <c r="J73" s="50">
        <f t="shared" si="8"/>
        <v>0.46050838232550506</v>
      </c>
      <c r="K73" s="50">
        <f t="shared" si="7"/>
        <v>0.58419151909207923</v>
      </c>
      <c r="L73" s="51">
        <f>MAX(J$25:J73)-J73</f>
        <v>0</v>
      </c>
      <c r="M73" s="51">
        <f>MAX(K$25:K73)-K73</f>
        <v>0</v>
      </c>
    </row>
    <row r="74" spans="2:13" x14ac:dyDescent="0.25">
      <c r="B74" s="44">
        <f t="shared" si="5"/>
        <v>50</v>
      </c>
      <c r="C74" s="9">
        <v>-1.1249999999999587E-2</v>
      </c>
      <c r="D74" s="9">
        <v>-6.3333333333327841E-3</v>
      </c>
      <c r="E74" s="9">
        <v>-1.6714321530688914E-2</v>
      </c>
      <c r="F74" s="9">
        <v>7.0461567730189426E-2</v>
      </c>
      <c r="G74" s="58">
        <v>-2.5263157894736842E-2</v>
      </c>
      <c r="H74" s="62">
        <f t="shared" si="3"/>
        <v>2.1801509942862597E-3</v>
      </c>
      <c r="I74" s="49">
        <f t="shared" si="4"/>
        <v>-6.674647643450808E-3</v>
      </c>
      <c r="J74" s="50">
        <f t="shared" si="8"/>
        <v>0.46268853331979132</v>
      </c>
      <c r="K74" s="50">
        <f t="shared" si="7"/>
        <v>0.5775168714486284</v>
      </c>
      <c r="L74" s="51">
        <f>MAX(J$25:J74)-J74</f>
        <v>0</v>
      </c>
      <c r="M74" s="51">
        <f>MAX(K$25:K74)-K74</f>
        <v>6.6746476434508262E-3</v>
      </c>
    </row>
    <row r="75" spans="2:13" x14ac:dyDescent="0.25">
      <c r="B75" s="44">
        <f t="shared" si="5"/>
        <v>51</v>
      </c>
      <c r="C75" s="9">
        <v>-3.7499999999991733E-3</v>
      </c>
      <c r="D75" s="9">
        <v>-6.3333333333304154E-3</v>
      </c>
      <c r="E75" s="9">
        <v>0.10328593561271907</v>
      </c>
      <c r="F75" s="9">
        <v>-2.876924271953166E-2</v>
      </c>
      <c r="G75" s="58">
        <v>-5.7894736842105266E-3</v>
      </c>
      <c r="H75" s="62">
        <f t="shared" si="3"/>
        <v>1.1728777175129461E-2</v>
      </c>
      <c r="I75" s="49">
        <f t="shared" si="4"/>
        <v>2.8298254896585448E-3</v>
      </c>
      <c r="J75" s="50">
        <f t="shared" si="8"/>
        <v>0.47441731049492075</v>
      </c>
      <c r="K75" s="50">
        <f t="shared" si="7"/>
        <v>0.580346696938287</v>
      </c>
      <c r="L75" s="51">
        <f>MAX(J$25:J75)-J75</f>
        <v>0</v>
      </c>
      <c r="M75" s="51">
        <f>MAX(K$25:K75)-K75</f>
        <v>3.8448221537922267E-3</v>
      </c>
    </row>
    <row r="76" spans="2:13" x14ac:dyDescent="0.25">
      <c r="B76" s="44">
        <f t="shared" si="5"/>
        <v>52</v>
      </c>
      <c r="C76" s="9">
        <v>-9.0909090909008228E-4</v>
      </c>
      <c r="D76" s="9">
        <v>-6.5333333333332647E-2</v>
      </c>
      <c r="E76" s="9">
        <v>5.0428679490028071E-2</v>
      </c>
      <c r="F76" s="9">
        <v>1.200000498461791E-2</v>
      </c>
      <c r="G76" s="58">
        <v>-1.5789473684210526E-3</v>
      </c>
      <c r="H76" s="62">
        <f t="shared" si="3"/>
        <v>-1.07853742723956E-3</v>
      </c>
      <c r="I76" s="49">
        <f t="shared" si="4"/>
        <v>-1.7719987997290701E-2</v>
      </c>
      <c r="J76" s="50">
        <f t="shared" si="8"/>
        <v>0.47333877306768118</v>
      </c>
      <c r="K76" s="50">
        <f t="shared" si="7"/>
        <v>0.56262670894099631</v>
      </c>
      <c r="L76" s="51">
        <f>MAX(J$25:J76)-J76</f>
        <v>1.0785374272395676E-3</v>
      </c>
      <c r="M76" s="51">
        <f>MAX(K$25:K76)-K76</f>
        <v>2.1564810151082914E-2</v>
      </c>
    </row>
    <row r="77" spans="2:13" x14ac:dyDescent="0.25">
      <c r="B77" s="44">
        <f t="shared" si="5"/>
        <v>53</v>
      </c>
      <c r="C77" s="9">
        <v>5.4204545454546282E-2</v>
      </c>
      <c r="D77" s="9">
        <v>3.6666666666652268E-3</v>
      </c>
      <c r="E77" s="9">
        <v>-3.9619132517189022E-2</v>
      </c>
      <c r="F77" s="9">
        <v>-5.3846176213030545E-3</v>
      </c>
      <c r="G77" s="58">
        <v>5.7894736842105263E-2</v>
      </c>
      <c r="H77" s="62">
        <f t="shared" si="3"/>
        <v>1.415243976496494E-2</v>
      </c>
      <c r="I77" s="49">
        <f t="shared" si="4"/>
        <v>2.2081557442793776E-2</v>
      </c>
      <c r="J77" s="50">
        <f t="shared" si="8"/>
        <v>0.48749121283264613</v>
      </c>
      <c r="K77" s="50">
        <f t="shared" si="7"/>
        <v>0.58470826638379014</v>
      </c>
      <c r="L77" s="51">
        <f>MAX(J$25:J77)-J77</f>
        <v>0</v>
      </c>
      <c r="M77" s="51">
        <f>MAX(K$25:K77)-K77</f>
        <v>0</v>
      </c>
    </row>
    <row r="78" spans="2:13" x14ac:dyDescent="0.25">
      <c r="B78" s="44">
        <f t="shared" si="5"/>
        <v>54</v>
      </c>
      <c r="C78" s="9">
        <v>-2.3068181818180992E-2</v>
      </c>
      <c r="D78" s="9">
        <v>0.10033333333333161</v>
      </c>
      <c r="E78" s="9">
        <v>4.9000105000224871E-2</v>
      </c>
      <c r="F78" s="9">
        <v>-1.5230775557399219E-2</v>
      </c>
      <c r="G78" s="58">
        <v>3.2105263157894734E-2</v>
      </c>
      <c r="H78" s="62">
        <f t="shared" si="3"/>
        <v>2.8627948823174203E-2</v>
      </c>
      <c r="I78" s="49">
        <f t="shared" si="4"/>
        <v>4.7908035307072869E-2</v>
      </c>
      <c r="J78" s="50">
        <f t="shared" si="8"/>
        <v>0.51611916165582028</v>
      </c>
      <c r="K78" s="50">
        <f t="shared" si="7"/>
        <v>0.63261630169086303</v>
      </c>
      <c r="L78" s="51">
        <f>MAX(J$25:J78)-J78</f>
        <v>0</v>
      </c>
      <c r="M78" s="51">
        <f>MAX(K$25:K78)-K78</f>
        <v>0</v>
      </c>
    </row>
    <row r="79" spans="2:13" x14ac:dyDescent="0.25">
      <c r="B79" s="44">
        <f t="shared" si="5"/>
        <v>55</v>
      </c>
      <c r="C79" s="9">
        <v>-7.7272727272719001E-3</v>
      </c>
      <c r="D79" s="9">
        <v>-3.3333333333333805E-2</v>
      </c>
      <c r="E79" s="9">
        <v>5.1904873129494638E-3</v>
      </c>
      <c r="F79" s="9">
        <v>3.5846168736100616E-2</v>
      </c>
      <c r="G79" s="58">
        <v>2.631578947368421E-3</v>
      </c>
      <c r="H79" s="62">
        <f t="shared" si="3"/>
        <v>5.2152578716255877E-4</v>
      </c>
      <c r="I79" s="49">
        <f t="shared" si="4"/>
        <v>-7.670022613167812E-3</v>
      </c>
      <c r="J79" s="50">
        <f t="shared" si="8"/>
        <v>0.51664068744298286</v>
      </c>
      <c r="K79" s="50">
        <f t="shared" si="7"/>
        <v>0.62494627907769518</v>
      </c>
      <c r="L79" s="51">
        <f>MAX(J$25:J79)-J79</f>
        <v>0</v>
      </c>
      <c r="M79" s="51">
        <f>MAX(K$25:K79)-K79</f>
        <v>7.6700226131678484E-3</v>
      </c>
    </row>
    <row r="80" spans="2:13" x14ac:dyDescent="0.25">
      <c r="B80" s="44">
        <f t="shared" si="5"/>
        <v>56</v>
      </c>
      <c r="C80" s="9">
        <v>-8.3295454545451647E-2</v>
      </c>
      <c r="D80" s="9">
        <v>5.0333333333332085E-2</v>
      </c>
      <c r="E80" s="9">
        <v>1.6619083231369045E-2</v>
      </c>
      <c r="F80" s="9">
        <v>1.4307698250890146E-2</v>
      </c>
      <c r="G80" s="58">
        <v>0.03</v>
      </c>
      <c r="H80" s="62">
        <f t="shared" si="3"/>
        <v>5.5929320540279281E-3</v>
      </c>
      <c r="I80" s="49">
        <f t="shared" si="4"/>
        <v>2.302416378424391E-2</v>
      </c>
      <c r="J80" s="50">
        <f t="shared" si="8"/>
        <v>0.52223361949701075</v>
      </c>
      <c r="K80" s="50">
        <f t="shared" si="7"/>
        <v>0.64797044286193906</v>
      </c>
      <c r="L80" s="51">
        <f>MAX(J$25:J80)-J80</f>
        <v>0</v>
      </c>
      <c r="M80" s="51">
        <f>MAX(K$25:K80)-K80</f>
        <v>0</v>
      </c>
    </row>
    <row r="81" spans="2:13" x14ac:dyDescent="0.25">
      <c r="B81" s="44">
        <f t="shared" si="5"/>
        <v>57</v>
      </c>
      <c r="C81" s="9">
        <v>-4.5568181818180162E-2</v>
      </c>
      <c r="D81" s="9">
        <v>1.1999999999998087E-2</v>
      </c>
      <c r="E81" s="9">
        <v>-1.7761942823210919E-2</v>
      </c>
      <c r="F81" s="9">
        <v>6.661541228640179E-2</v>
      </c>
      <c r="G81" s="58">
        <v>-2.8947368421052631E-2</v>
      </c>
      <c r="H81" s="62">
        <f t="shared" si="3"/>
        <v>-2.7324161552087656E-3</v>
      </c>
      <c r="I81" s="49">
        <f t="shared" si="4"/>
        <v>-5.312328383579464E-3</v>
      </c>
      <c r="J81" s="50">
        <f t="shared" si="8"/>
        <v>0.51950120334180194</v>
      </c>
      <c r="K81" s="50">
        <f t="shared" si="7"/>
        <v>0.64265811447835963</v>
      </c>
      <c r="L81" s="51">
        <f>MAX(J$25:J81)-J81</f>
        <v>2.7324161552088055E-3</v>
      </c>
      <c r="M81" s="51">
        <f>MAX(K$25:K81)-K81</f>
        <v>5.3123283835794233E-3</v>
      </c>
    </row>
    <row r="82" spans="2:13" x14ac:dyDescent="0.25">
      <c r="B82" s="44">
        <f t="shared" si="5"/>
        <v>58</v>
      </c>
      <c r="C82" s="9">
        <v>1.5454545454545868E-2</v>
      </c>
      <c r="D82" s="9">
        <v>-4.2000000000001592E-2</v>
      </c>
      <c r="E82" s="9">
        <v>-6.7143001020718634E-3</v>
      </c>
      <c r="F82" s="9">
        <v>-2.2923086444973633E-2</v>
      </c>
      <c r="G82" s="58">
        <v>3.6315789473684211E-2</v>
      </c>
      <c r="H82" s="62">
        <f t="shared" si="3"/>
        <v>-3.9734103237634016E-3</v>
      </c>
      <c r="I82" s="49">
        <f t="shared" si="4"/>
        <v>-3.963791260480836E-3</v>
      </c>
      <c r="J82" s="50">
        <f t="shared" si="8"/>
        <v>0.51552779301803853</v>
      </c>
      <c r="K82" s="50">
        <f t="shared" si="7"/>
        <v>0.63869432321787878</v>
      </c>
      <c r="L82" s="51">
        <f>MAX(J$25:J82)-J82</f>
        <v>6.7058264789722211E-3</v>
      </c>
      <c r="M82" s="51">
        <f>MAX(K$25:K82)-K82</f>
        <v>9.2761196440602767E-3</v>
      </c>
    </row>
    <row r="83" spans="2:13" x14ac:dyDescent="0.25">
      <c r="B83" s="44">
        <f t="shared" si="5"/>
        <v>59</v>
      </c>
      <c r="C83" s="9">
        <v>-2.3068181818180992E-2</v>
      </c>
      <c r="D83" s="9">
        <v>5.6666666666629339E-3</v>
      </c>
      <c r="E83" s="9">
        <v>3.1381019625994086E-2</v>
      </c>
      <c r="F83" s="9">
        <v>7.3846184520725599E-3</v>
      </c>
      <c r="G83" s="58">
        <v>-6.3157894736842104E-3</v>
      </c>
      <c r="H83" s="62">
        <f t="shared" si="3"/>
        <v>3.009666690572876E-3</v>
      </c>
      <c r="I83" s="49">
        <f t="shared" si="4"/>
        <v>1.4276267604608661E-3</v>
      </c>
      <c r="J83" s="50">
        <f t="shared" si="8"/>
        <v>0.51853745970861143</v>
      </c>
      <c r="K83" s="50">
        <f t="shared" si="7"/>
        <v>0.6401219499783396</v>
      </c>
      <c r="L83" s="51">
        <f>MAX(J$25:J83)-J83</f>
        <v>3.6961597883993225E-3</v>
      </c>
      <c r="M83" s="51">
        <f>MAX(K$25:K83)-K83</f>
        <v>7.8484928835994561E-3</v>
      </c>
    </row>
    <row r="84" spans="2:13" x14ac:dyDescent="0.25">
      <c r="B84" s="44">
        <f t="shared" si="5"/>
        <v>60</v>
      </c>
      <c r="C84" s="9">
        <v>-2.02272727272719E-2</v>
      </c>
      <c r="D84" s="9">
        <v>-2.4666666666668391E-2</v>
      </c>
      <c r="E84" s="9">
        <v>8.038112462622031E-2</v>
      </c>
      <c r="F84" s="9">
        <v>-2.4769241057992646E-2</v>
      </c>
      <c r="G84" s="58">
        <v>-2.8947368421052631E-2</v>
      </c>
      <c r="H84" s="62">
        <f t="shared" si="3"/>
        <v>-3.6458848493530526E-3</v>
      </c>
      <c r="I84" s="49">
        <f t="shared" si="4"/>
        <v>-1.5196058686312701E-2</v>
      </c>
      <c r="J84" s="50">
        <f t="shared" si="8"/>
        <v>0.51489157485925841</v>
      </c>
      <c r="K84" s="50">
        <f t="shared" si="7"/>
        <v>0.62492589129202691</v>
      </c>
      <c r="L84" s="51">
        <f>MAX(J$25:J84)-J84</f>
        <v>7.342044637752343E-3</v>
      </c>
      <c r="M84" s="51">
        <f>MAX(K$25:K84)-K84</f>
        <v>2.3044551569912142E-2</v>
      </c>
    </row>
    <row r="85" spans="2:13" x14ac:dyDescent="0.25">
      <c r="B85" s="44">
        <f t="shared" si="5"/>
        <v>61</v>
      </c>
      <c r="C85" s="9">
        <v>3.7500000000012402E-3</v>
      </c>
      <c r="D85" s="9">
        <v>6.6999999999997797E-2</v>
      </c>
      <c r="E85" s="9">
        <v>9.9524022789567769E-3</v>
      </c>
      <c r="F85" s="9">
        <v>3.4461552776337445E-2</v>
      </c>
      <c r="G85" s="58">
        <v>-6.1578947368421053E-2</v>
      </c>
      <c r="H85" s="62">
        <f t="shared" si="3"/>
        <v>1.0717001537374444E-2</v>
      </c>
      <c r="I85" s="49">
        <f t="shared" si="4"/>
        <v>7.6266602706199227E-3</v>
      </c>
      <c r="J85" s="50">
        <f t="shared" si="8"/>
        <v>0.52560857639663283</v>
      </c>
      <c r="K85" s="50">
        <f t="shared" si="7"/>
        <v>0.63255255156264689</v>
      </c>
      <c r="L85" s="51">
        <f>MAX(J$25:J85)-J85</f>
        <v>0</v>
      </c>
      <c r="M85" s="51">
        <f>MAX(K$25:K85)-K85</f>
        <v>1.5417891299292164E-2</v>
      </c>
    </row>
    <row r="86" spans="2:13" x14ac:dyDescent="0.25">
      <c r="B86" s="44">
        <f t="shared" si="5"/>
        <v>62</v>
      </c>
      <c r="C86" s="9">
        <v>7.6250000000000415E-2</v>
      </c>
      <c r="D86" s="9">
        <v>-1.1333333333332973E-2</v>
      </c>
      <c r="E86" s="9">
        <v>2.1761951394657558E-2</v>
      </c>
      <c r="F86" s="9">
        <v>-6.7538489592910853E-2</v>
      </c>
      <c r="G86" s="58">
        <v>1.7894736842105262E-2</v>
      </c>
      <c r="H86" s="62">
        <f t="shared" si="3"/>
        <v>7.4069730621038818E-3</v>
      </c>
      <c r="I86" s="49">
        <f t="shared" si="4"/>
        <v>5.1363213338599433E-3</v>
      </c>
      <c r="J86" s="50">
        <f t="shared" si="8"/>
        <v>0.53301554945873675</v>
      </c>
      <c r="K86" s="50">
        <f t="shared" si="7"/>
        <v>0.63768887289650689</v>
      </c>
      <c r="L86" s="51">
        <f>MAX(J$25:J86)-J86</f>
        <v>0</v>
      </c>
      <c r="M86" s="51">
        <f>MAX(K$25:K86)-K86</f>
        <v>1.0281569965432169E-2</v>
      </c>
    </row>
    <row r="87" spans="2:13" x14ac:dyDescent="0.25">
      <c r="B87" s="44">
        <f t="shared" si="5"/>
        <v>63</v>
      </c>
      <c r="C87" s="9">
        <v>-3.4772727272725616E-2</v>
      </c>
      <c r="D87" s="9">
        <v>-1.7666666666670494E-2</v>
      </c>
      <c r="E87" s="9">
        <v>-1.9095279013693584E-2</v>
      </c>
      <c r="F87" s="9">
        <v>-3.4000014123082477E-2</v>
      </c>
      <c r="G87" s="58">
        <v>0.04</v>
      </c>
      <c r="H87" s="62">
        <f t="shared" si="3"/>
        <v>-1.3106937415234436E-2</v>
      </c>
      <c r="I87" s="49">
        <f t="shared" si="4"/>
        <v>-1.3795623469761813E-3</v>
      </c>
      <c r="J87" s="50">
        <f t="shared" si="8"/>
        <v>0.51990861204350236</v>
      </c>
      <c r="K87" s="50">
        <f t="shared" si="7"/>
        <v>0.63630931054953066</v>
      </c>
      <c r="L87" s="51">
        <f>MAX(J$25:J87)-J87</f>
        <v>1.3106937415234388E-2</v>
      </c>
      <c r="M87" s="51">
        <f>MAX(K$25:K87)-K87</f>
        <v>1.1661132312408395E-2</v>
      </c>
    </row>
    <row r="88" spans="2:13" x14ac:dyDescent="0.25">
      <c r="B88" s="44">
        <f t="shared" si="5"/>
        <v>64</v>
      </c>
      <c r="C88" s="9">
        <v>-1.4772727272719004E-3</v>
      </c>
      <c r="D88" s="9">
        <v>-1.1333333333335341E-2</v>
      </c>
      <c r="E88" s="9">
        <v>-3.0000064285852042E-3</v>
      </c>
      <c r="F88" s="9">
        <v>2.0000008307695057E-3</v>
      </c>
      <c r="G88" s="58">
        <v>-1.2631578947368421E-2</v>
      </c>
      <c r="H88" s="62">
        <f t="shared" si="3"/>
        <v>-5.2884381211582721E-3</v>
      </c>
      <c r="I88" s="49">
        <f t="shared" si="4"/>
        <v>-8.6262297300921283E-3</v>
      </c>
      <c r="J88" s="50">
        <f t="shared" si="8"/>
        <v>0.51462017392234405</v>
      </c>
      <c r="K88" s="50">
        <f t="shared" si="7"/>
        <v>0.62768308081943858</v>
      </c>
      <c r="L88" s="51">
        <f>MAX(J$25:J88)-J88</f>
        <v>1.83953755363927E-2</v>
      </c>
      <c r="M88" s="51">
        <f>MAX(K$25:K88)-K88</f>
        <v>2.0287362042500479E-2</v>
      </c>
    </row>
    <row r="89" spans="2:13" x14ac:dyDescent="0.25">
      <c r="B89" s="44">
        <f t="shared" si="5"/>
        <v>65</v>
      </c>
      <c r="C89" s="9">
        <v>-3.249999999999835E-2</v>
      </c>
      <c r="D89" s="9">
        <v>-4.8000000000001819E-2</v>
      </c>
      <c r="E89" s="9">
        <v>2.3285764183780637E-2</v>
      </c>
      <c r="F89" s="9">
        <v>5.0769251857994482E-3</v>
      </c>
      <c r="G89" s="58">
        <v>4.4210526315789471E-2</v>
      </c>
      <c r="H89" s="62">
        <f t="shared" si="3"/>
        <v>-1.5853568629261225E-3</v>
      </c>
      <c r="I89" s="49">
        <f t="shared" si="4"/>
        <v>-2.394731418523326E-3</v>
      </c>
      <c r="J89" s="50">
        <f t="shared" si="8"/>
        <v>0.51303481705941789</v>
      </c>
      <c r="K89" s="50">
        <f t="shared" si="7"/>
        <v>0.62528834940091527</v>
      </c>
      <c r="L89" s="51">
        <f>MAX(J$25:J89)-J89</f>
        <v>1.9980732399318857E-2</v>
      </c>
      <c r="M89" s="51">
        <f>MAX(K$25:K89)-K89</f>
        <v>2.2682093461023789E-2</v>
      </c>
    </row>
    <row r="90" spans="2:13" x14ac:dyDescent="0.25">
      <c r="B90" s="44">
        <f t="shared" si="5"/>
        <v>66</v>
      </c>
      <c r="C90" s="9">
        <v>2.5681818181818594E-2</v>
      </c>
      <c r="D90" s="9">
        <v>-9.6666666666678225E-3</v>
      </c>
      <c r="E90" s="9">
        <v>-1.5809557687147723E-2</v>
      </c>
      <c r="F90" s="9">
        <v>-1.8769238565683258E-2</v>
      </c>
      <c r="G90" s="58">
        <v>-4.7368421052631582E-3</v>
      </c>
      <c r="H90" s="62">
        <f t="shared" ref="H90:H134" si="9">C90*0.2+D90*0.2+E90*0.2+F90*0.2+G90*0.2</f>
        <v>-4.6600973685886737E-3</v>
      </c>
      <c r="I90" s="49">
        <f t="shared" ref="I90:I134" si="10">C90*$C$19+D90*$D$19+E90*$E$19+F90*$F$19+G90*$G$19</f>
        <v>-5.9659270879026637E-3</v>
      </c>
      <c r="J90" s="50">
        <f t="shared" si="8"/>
        <v>0.50837471969082926</v>
      </c>
      <c r="K90" s="50">
        <f t="shared" si="7"/>
        <v>0.6193224223130126</v>
      </c>
      <c r="L90" s="51">
        <f>MAX(J$25:J90)-J90</f>
        <v>2.4640829767907491E-2</v>
      </c>
      <c r="M90" s="51">
        <f>MAX(K$25:K90)-K90</f>
        <v>2.8648020548926456E-2</v>
      </c>
    </row>
    <row r="91" spans="2:13" x14ac:dyDescent="0.25">
      <c r="B91" s="44">
        <f t="shared" ref="B91:B134" si="11">B90+1</f>
        <v>67</v>
      </c>
      <c r="C91" s="9">
        <v>9.3181818181826449E-3</v>
      </c>
      <c r="D91" s="9">
        <v>3.33333333330188E-4</v>
      </c>
      <c r="E91" s="9">
        <v>3.1381019625994759E-2</v>
      </c>
      <c r="F91" s="9">
        <v>-1.7230776388168723E-2</v>
      </c>
      <c r="G91" s="58">
        <v>-4.1052631578947368E-2</v>
      </c>
      <c r="H91" s="62">
        <f t="shared" si="9"/>
        <v>-3.4501746379217001E-3</v>
      </c>
      <c r="I91" s="49">
        <f t="shared" si="10"/>
        <v>-1.1611076094366138E-2</v>
      </c>
      <c r="J91" s="50">
        <f t="shared" ref="J91:J122" si="12">J90+H91</f>
        <v>0.50492454505290751</v>
      </c>
      <c r="K91" s="50">
        <f t="shared" ref="K91:K134" si="13">K90+I91</f>
        <v>0.60771134621864642</v>
      </c>
      <c r="L91" s="51">
        <f>MAX(J$25:J91)-J91</f>
        <v>2.8091004405829234E-2</v>
      </c>
      <c r="M91" s="51">
        <f>MAX(K$25:K91)-K91</f>
        <v>4.0259096643292636E-2</v>
      </c>
    </row>
    <row r="92" spans="2:13" x14ac:dyDescent="0.25">
      <c r="B92" s="44">
        <f t="shared" si="11"/>
        <v>68</v>
      </c>
      <c r="C92" s="9">
        <v>-1.9659090909090082E-2</v>
      </c>
      <c r="D92" s="9">
        <v>0.10366666666666428</v>
      </c>
      <c r="E92" s="9">
        <v>1.8095276870837345E-3</v>
      </c>
      <c r="F92" s="9">
        <v>-2.3384625098228605E-2</v>
      </c>
      <c r="G92" s="58">
        <v>-1.5263157894736841E-2</v>
      </c>
      <c r="H92" s="62">
        <f t="shared" si="9"/>
        <v>9.4338640903384972E-3</v>
      </c>
      <c r="I92" s="49">
        <f t="shared" si="10"/>
        <v>2.7662197874559487E-2</v>
      </c>
      <c r="J92" s="50">
        <f t="shared" si="12"/>
        <v>0.51435840914324604</v>
      </c>
      <c r="K92" s="50">
        <f t="shared" si="13"/>
        <v>0.6353735440932059</v>
      </c>
      <c r="L92" s="51">
        <f>MAX(J$25:J92)-J92</f>
        <v>1.8657140315490706E-2</v>
      </c>
      <c r="M92" s="51">
        <f>MAX(K$25:K92)-K92</f>
        <v>1.2596898768733156E-2</v>
      </c>
    </row>
    <row r="93" spans="2:13" x14ac:dyDescent="0.25">
      <c r="B93" s="44">
        <f t="shared" si="11"/>
        <v>69</v>
      </c>
      <c r="C93" s="9">
        <v>-1.8522727272726445E-2</v>
      </c>
      <c r="D93" s="9">
        <v>-3.1333333333333734E-2</v>
      </c>
      <c r="E93" s="9">
        <v>9.0857337551437073E-2</v>
      </c>
      <c r="F93" s="9">
        <v>-6.3384641713620474E-2</v>
      </c>
      <c r="G93" s="58">
        <v>5.6842105263157895E-2</v>
      </c>
      <c r="H93" s="62">
        <f t="shared" si="9"/>
        <v>6.8917480989828649E-3</v>
      </c>
      <c r="I93" s="49">
        <f t="shared" si="10"/>
        <v>9.1970311436765408E-3</v>
      </c>
      <c r="J93" s="50">
        <f t="shared" si="12"/>
        <v>0.5212501572422289</v>
      </c>
      <c r="K93" s="50">
        <f t="shared" si="13"/>
        <v>0.64457057523688244</v>
      </c>
      <c r="L93" s="51">
        <f>MAX(J$25:J93)-J93</f>
        <v>1.1765392216507853E-2</v>
      </c>
      <c r="M93" s="51">
        <f>MAX(K$25:K93)-K93</f>
        <v>3.3998676250566184E-3</v>
      </c>
    </row>
    <row r="94" spans="2:13" x14ac:dyDescent="0.25">
      <c r="B94" s="44">
        <f t="shared" si="11"/>
        <v>70</v>
      </c>
      <c r="C94" s="9">
        <v>1.5227272727274381E-2</v>
      </c>
      <c r="D94" s="9">
        <v>-2.133333333333572E-2</v>
      </c>
      <c r="E94" s="9">
        <v>-3.8142938877726219E-2</v>
      </c>
      <c r="F94" s="9">
        <v>4.861540480947623E-2</v>
      </c>
      <c r="G94" s="58">
        <v>7.0526315789473687E-2</v>
      </c>
      <c r="H94" s="62">
        <f t="shared" si="9"/>
        <v>1.4978544223032473E-2</v>
      </c>
      <c r="I94" s="49">
        <f t="shared" si="10"/>
        <v>1.9135324348911915E-2</v>
      </c>
      <c r="J94" s="50">
        <f t="shared" si="12"/>
        <v>0.53622870146526136</v>
      </c>
      <c r="K94" s="50">
        <f t="shared" si="13"/>
        <v>0.6637058995857944</v>
      </c>
      <c r="L94" s="51">
        <f>MAX(J$25:J94)-J94</f>
        <v>0</v>
      </c>
      <c r="M94" s="51">
        <f>MAX(K$25:K94)-K94</f>
        <v>0</v>
      </c>
    </row>
    <row r="95" spans="2:13" x14ac:dyDescent="0.25">
      <c r="B95" s="44">
        <f t="shared" si="11"/>
        <v>71</v>
      </c>
      <c r="C95" s="9">
        <v>-1.9659090909090082E-2</v>
      </c>
      <c r="D95" s="9">
        <v>2.3333333333302639E-3</v>
      </c>
      <c r="E95" s="9">
        <v>9.000019285755315E-3</v>
      </c>
      <c r="F95" s="9">
        <v>3.9692324179888258E-2</v>
      </c>
      <c r="G95" s="58">
        <v>3.3684210526315789E-2</v>
      </c>
      <c r="H95" s="62">
        <f t="shared" si="9"/>
        <v>1.3010159283239911E-2</v>
      </c>
      <c r="I95" s="49">
        <f t="shared" si="10"/>
        <v>1.5286877836467747E-2</v>
      </c>
      <c r="J95" s="50">
        <f t="shared" si="12"/>
        <v>0.54923886074850126</v>
      </c>
      <c r="K95" s="50">
        <f t="shared" si="13"/>
        <v>0.67899277742226216</v>
      </c>
      <c r="L95" s="51">
        <f>MAX(J$25:J95)-J95</f>
        <v>0</v>
      </c>
      <c r="M95" s="51">
        <f>MAX(K$25:K95)-K95</f>
        <v>0</v>
      </c>
    </row>
    <row r="96" spans="2:13" x14ac:dyDescent="0.25">
      <c r="B96" s="44">
        <f t="shared" si="11"/>
        <v>72</v>
      </c>
      <c r="C96" s="9">
        <v>9.5000000000000417E-2</v>
      </c>
      <c r="D96" s="9">
        <v>-4.1000000000003922E-2</v>
      </c>
      <c r="E96" s="9">
        <v>-1.338098105448278E-2</v>
      </c>
      <c r="F96" s="9">
        <v>-2.4307702404737674E-2</v>
      </c>
      <c r="G96" s="58">
        <v>4.736842105263158E-2</v>
      </c>
      <c r="H96" s="62">
        <f t="shared" si="9"/>
        <v>1.2735947518681526E-2</v>
      </c>
      <c r="I96" s="49">
        <f t="shared" si="10"/>
        <v>7.3326729800741175E-3</v>
      </c>
      <c r="J96" s="50">
        <f t="shared" si="12"/>
        <v>0.56197480826718282</v>
      </c>
      <c r="K96" s="50">
        <f t="shared" si="13"/>
        <v>0.68632545040233628</v>
      </c>
      <c r="L96" s="51">
        <f>MAX(J$25:J96)-J96</f>
        <v>0</v>
      </c>
      <c r="M96" s="51">
        <f>MAX(K$25:K96)-K96</f>
        <v>0</v>
      </c>
    </row>
    <row r="97" spans="2:13" x14ac:dyDescent="0.25">
      <c r="B97" s="44">
        <f t="shared" si="11"/>
        <v>73</v>
      </c>
      <c r="C97" s="9">
        <v>8.0227272727273147E-2</v>
      </c>
      <c r="D97" s="9">
        <v>-9.6666666666678225E-3</v>
      </c>
      <c r="E97" s="9">
        <v>-5.7619171088697241E-3</v>
      </c>
      <c r="F97" s="9">
        <v>0.11276927761185353</v>
      </c>
      <c r="G97" s="58">
        <v>-8.9473684210526309E-3</v>
      </c>
      <c r="H97" s="62">
        <f t="shared" si="9"/>
        <v>3.3724119628507299E-2</v>
      </c>
      <c r="I97" s="49">
        <f t="shared" si="10"/>
        <v>1.2203444104118374E-2</v>
      </c>
      <c r="J97" s="50">
        <f t="shared" si="12"/>
        <v>0.59569892789569012</v>
      </c>
      <c r="K97" s="50">
        <f t="shared" si="13"/>
        <v>0.69852889450645461</v>
      </c>
      <c r="L97" s="51">
        <f>MAX(J$25:J97)-J97</f>
        <v>0</v>
      </c>
      <c r="M97" s="51">
        <f>MAX(K$25:K97)-K97</f>
        <v>0</v>
      </c>
    </row>
    <row r="98" spans="2:13" x14ac:dyDescent="0.25">
      <c r="B98" s="44">
        <f t="shared" si="11"/>
        <v>74</v>
      </c>
      <c r="C98" s="9">
        <v>8.0454545454546694E-2</v>
      </c>
      <c r="D98" s="9">
        <v>1.5333333333333124E-2</v>
      </c>
      <c r="E98" s="9">
        <v>-2.719053445590703E-2</v>
      </c>
      <c r="F98" s="9">
        <v>5.0769251857994482E-3</v>
      </c>
      <c r="G98" s="58">
        <v>-3.9473684210526314E-2</v>
      </c>
      <c r="H98" s="62">
        <f t="shared" si="9"/>
        <v>6.840117061449184E-3</v>
      </c>
      <c r="I98" s="49">
        <f t="shared" si="10"/>
        <v>-2.2259054092345926E-3</v>
      </c>
      <c r="J98" s="50">
        <f t="shared" si="12"/>
        <v>0.60253904495713928</v>
      </c>
      <c r="K98" s="50">
        <f t="shared" si="13"/>
        <v>0.69630298909721999</v>
      </c>
      <c r="L98" s="51">
        <f>MAX(J$25:J98)-J98</f>
        <v>0</v>
      </c>
      <c r="M98" s="51">
        <f>MAX(K$25:K98)-K98</f>
        <v>2.2259054092346187E-3</v>
      </c>
    </row>
    <row r="99" spans="2:13" x14ac:dyDescent="0.25">
      <c r="B99" s="44">
        <f t="shared" si="11"/>
        <v>75</v>
      </c>
      <c r="C99" s="9">
        <v>-1.5795454545454134E-2</v>
      </c>
      <c r="D99" s="9">
        <v>5.6999999999997421E-2</v>
      </c>
      <c r="E99" s="9">
        <v>1.7523847074909556E-2</v>
      </c>
      <c r="F99" s="9">
        <v>7.5076954262734766E-2</v>
      </c>
      <c r="G99" s="58">
        <v>-2.5789473684210525E-2</v>
      </c>
      <c r="H99" s="62">
        <f t="shared" si="9"/>
        <v>2.1603174621595417E-2</v>
      </c>
      <c r="I99" s="49">
        <f t="shared" si="10"/>
        <v>1.9192015021210894E-2</v>
      </c>
      <c r="J99" s="50">
        <f t="shared" si="12"/>
        <v>0.62414221957873472</v>
      </c>
      <c r="K99" s="50">
        <f t="shared" si="13"/>
        <v>0.71549500411843092</v>
      </c>
      <c r="L99" s="51">
        <f>MAX(J$25:J99)-J99</f>
        <v>0</v>
      </c>
      <c r="M99" s="51">
        <f>MAX(K$25:K99)-K99</f>
        <v>0</v>
      </c>
    </row>
    <row r="100" spans="2:13" x14ac:dyDescent="0.25">
      <c r="B100" s="44">
        <f t="shared" si="11"/>
        <v>76</v>
      </c>
      <c r="C100" s="9">
        <v>-2.4090909090907851E-2</v>
      </c>
      <c r="D100" s="9">
        <v>3.3333333333255649E-4</v>
      </c>
      <c r="E100" s="9">
        <v>-1.576193853748745E-2</v>
      </c>
      <c r="F100" s="9">
        <v>-3.030770489704707E-2</v>
      </c>
      <c r="G100" s="58">
        <v>1.9473684210526317E-2</v>
      </c>
      <c r="H100" s="62">
        <f t="shared" si="9"/>
        <v>-1.0070706996316701E-2</v>
      </c>
      <c r="I100" s="49">
        <f t="shared" si="10"/>
        <v>-2.1949349223812382E-4</v>
      </c>
      <c r="J100" s="50">
        <f t="shared" si="12"/>
        <v>0.61407151258241799</v>
      </c>
      <c r="K100" s="50">
        <f t="shared" si="13"/>
        <v>0.71527551062619277</v>
      </c>
      <c r="L100" s="51">
        <f>MAX(J$25:J100)-J100</f>
        <v>1.0070706996316736E-2</v>
      </c>
      <c r="M100" s="51">
        <f>MAX(K$25:K100)-K100</f>
        <v>2.1949349223815418E-4</v>
      </c>
    </row>
    <row r="101" spans="2:13" x14ac:dyDescent="0.25">
      <c r="B101" s="44">
        <f t="shared" si="11"/>
        <v>77</v>
      </c>
      <c r="C101" s="9">
        <v>8.0795454545454962E-2</v>
      </c>
      <c r="D101" s="9">
        <v>-1.9000000000000721E-2</v>
      </c>
      <c r="E101" s="9">
        <v>-8.6190660884747899E-3</v>
      </c>
      <c r="F101" s="9">
        <v>5.4307714866281137E-2</v>
      </c>
      <c r="G101" s="58">
        <v>7.8421052631578947E-2</v>
      </c>
      <c r="H101" s="62">
        <f t="shared" si="9"/>
        <v>3.7181031190967911E-2</v>
      </c>
      <c r="I101" s="49">
        <f t="shared" si="10"/>
        <v>3.2754100025251073E-2</v>
      </c>
      <c r="J101" s="50">
        <f t="shared" si="12"/>
        <v>0.65125254377338593</v>
      </c>
      <c r="K101" s="50">
        <f t="shared" si="13"/>
        <v>0.7480296106514438</v>
      </c>
      <c r="L101" s="51">
        <f>MAX(J$25:J101)-J101</f>
        <v>0</v>
      </c>
      <c r="M101" s="51">
        <f>MAX(K$25:K101)-K101</f>
        <v>0</v>
      </c>
    </row>
    <row r="102" spans="2:13" x14ac:dyDescent="0.25">
      <c r="B102" s="44">
        <f t="shared" si="11"/>
        <v>78</v>
      </c>
      <c r="C102" s="9">
        <v>-1.6249999999999175E-2</v>
      </c>
      <c r="D102" s="9">
        <v>0.12533333333333255</v>
      </c>
      <c r="E102" s="9">
        <v>-1.4809555544285986E-2</v>
      </c>
      <c r="F102" s="9">
        <v>0.1020000423692483</v>
      </c>
      <c r="G102" s="58">
        <v>-1.4210526315789474E-2</v>
      </c>
      <c r="H102" s="62">
        <f t="shared" si="9"/>
        <v>3.6412658768501242E-2</v>
      </c>
      <c r="I102" s="49">
        <f t="shared" si="10"/>
        <v>4.6977777150436419E-2</v>
      </c>
      <c r="J102" s="50">
        <f t="shared" si="12"/>
        <v>0.68766520254188712</v>
      </c>
      <c r="K102" s="50">
        <f t="shared" si="13"/>
        <v>0.79500738780188018</v>
      </c>
      <c r="L102" s="51">
        <f>MAX(J$25:J102)-J102</f>
        <v>0</v>
      </c>
      <c r="M102" s="51">
        <f>MAX(K$25:K102)-K102</f>
        <v>0</v>
      </c>
    </row>
    <row r="103" spans="2:13" x14ac:dyDescent="0.25">
      <c r="B103" s="44">
        <f t="shared" si="11"/>
        <v>79</v>
      </c>
      <c r="C103" s="9">
        <v>-2.0113636363635123E-2</v>
      </c>
      <c r="D103" s="9">
        <v>2.1999999999998465E-2</v>
      </c>
      <c r="E103" s="9">
        <v>7.5238256462931861E-3</v>
      </c>
      <c r="F103" s="9">
        <v>4.6153865325497225E-4</v>
      </c>
      <c r="G103" s="58">
        <v>6.6842105263157897E-2</v>
      </c>
      <c r="H103" s="62">
        <f t="shared" si="9"/>
        <v>1.534276663981388E-2</v>
      </c>
      <c r="I103" s="49">
        <f t="shared" si="10"/>
        <v>2.9563535634418561E-2</v>
      </c>
      <c r="J103" s="50">
        <f t="shared" si="12"/>
        <v>0.70300796918170105</v>
      </c>
      <c r="K103" s="50">
        <f t="shared" si="13"/>
        <v>0.82457092343629879</v>
      </c>
      <c r="L103" s="51">
        <f>MAX(J$25:J103)-J103</f>
        <v>0</v>
      </c>
      <c r="M103" s="51">
        <f>MAX(K$25:K103)-K103</f>
        <v>0</v>
      </c>
    </row>
    <row r="104" spans="2:13" x14ac:dyDescent="0.25">
      <c r="B104" s="44">
        <f t="shared" si="11"/>
        <v>80</v>
      </c>
      <c r="C104" s="9">
        <v>1.5568181818182645E-2</v>
      </c>
      <c r="D104" s="9">
        <v>-3.7666666666668881E-2</v>
      </c>
      <c r="E104" s="9">
        <v>8.5714469388159509E-4</v>
      </c>
      <c r="F104" s="9">
        <v>-4.3076940970420932E-2</v>
      </c>
      <c r="G104" s="58">
        <v>-6.842105263157895E-3</v>
      </c>
      <c r="H104" s="62">
        <f t="shared" si="9"/>
        <v>-1.4232077277636694E-2</v>
      </c>
      <c r="I104" s="49">
        <f t="shared" si="10"/>
        <v>-1.8462082607286202E-2</v>
      </c>
      <c r="J104" s="50">
        <f t="shared" si="12"/>
        <v>0.68877589190406441</v>
      </c>
      <c r="K104" s="50">
        <f t="shared" si="13"/>
        <v>0.80610884082901257</v>
      </c>
      <c r="L104" s="51">
        <f>MAX(J$25:J104)-J104</f>
        <v>1.4232077277636646E-2</v>
      </c>
      <c r="M104" s="51">
        <f>MAX(K$25:K104)-K104</f>
        <v>1.8462082607286212E-2</v>
      </c>
    </row>
    <row r="105" spans="2:13" x14ac:dyDescent="0.25">
      <c r="B105" s="44">
        <f t="shared" si="11"/>
        <v>81</v>
      </c>
      <c r="C105" s="9">
        <v>-6.8977272727269417E-2</v>
      </c>
      <c r="D105" s="9">
        <v>4.1999999999999225E-2</v>
      </c>
      <c r="E105" s="9">
        <v>-1.2428598061281992E-2</v>
      </c>
      <c r="F105" s="9">
        <v>-3.030770489704707E-2</v>
      </c>
      <c r="G105" s="58">
        <v>-7.4210526315789477E-2</v>
      </c>
      <c r="H105" s="62">
        <f t="shared" si="9"/>
        <v>-2.8784820400277748E-2</v>
      </c>
      <c r="I105" s="49">
        <f t="shared" si="10"/>
        <v>-2.1619959860282895E-2</v>
      </c>
      <c r="J105" s="50">
        <f t="shared" si="12"/>
        <v>0.65999107150378666</v>
      </c>
      <c r="K105" s="50">
        <f t="shared" si="13"/>
        <v>0.78448888096872971</v>
      </c>
      <c r="L105" s="51">
        <f>MAX(J$25:J105)-J105</f>
        <v>4.301689767791439E-2</v>
      </c>
      <c r="M105" s="51">
        <f>MAX(K$25:K105)-K105</f>
        <v>4.0082042467569079E-2</v>
      </c>
    </row>
    <row r="106" spans="2:13" x14ac:dyDescent="0.25">
      <c r="B106" s="44">
        <f t="shared" si="11"/>
        <v>82</v>
      </c>
      <c r="C106" s="9">
        <v>1.7840909090909917E-2</v>
      </c>
      <c r="D106" s="9">
        <v>-2.8000000000001062E-2</v>
      </c>
      <c r="E106" s="9">
        <v>6.6190618027513193E-3</v>
      </c>
      <c r="F106" s="9">
        <v>1.2307697420126764E-3</v>
      </c>
      <c r="G106" s="58">
        <v>-7.4736842105263157E-2</v>
      </c>
      <c r="H106" s="62">
        <f t="shared" si="9"/>
        <v>-1.5409220293918063E-2</v>
      </c>
      <c r="I106" s="49">
        <f t="shared" si="10"/>
        <v>-3.3056994249408445E-2</v>
      </c>
      <c r="J106" s="50">
        <f t="shared" si="12"/>
        <v>0.64458185120986855</v>
      </c>
      <c r="K106" s="50">
        <f t="shared" si="13"/>
        <v>0.75143188671932126</v>
      </c>
      <c r="L106" s="51">
        <f>MAX(J$25:J106)-J106</f>
        <v>5.8426117971832503E-2</v>
      </c>
      <c r="M106" s="51">
        <f>MAX(K$25:K106)-K106</f>
        <v>7.3139036716977524E-2</v>
      </c>
    </row>
    <row r="107" spans="2:13" x14ac:dyDescent="0.25">
      <c r="B107" s="44">
        <f t="shared" si="11"/>
        <v>83</v>
      </c>
      <c r="C107" s="9">
        <v>-1.1590909090907851E-2</v>
      </c>
      <c r="D107" s="9">
        <v>6.0333333333330096E-2</v>
      </c>
      <c r="E107" s="9">
        <v>-2.671434295930596E-2</v>
      </c>
      <c r="F107" s="9">
        <v>7.7538493746759252E-2</v>
      </c>
      <c r="G107" s="58">
        <v>-1.1578947368421053E-2</v>
      </c>
      <c r="H107" s="62">
        <f t="shared" si="9"/>
        <v>1.7597525532290898E-2</v>
      </c>
      <c r="I107" s="49">
        <f t="shared" si="10"/>
        <v>2.1497928518419751E-2</v>
      </c>
      <c r="J107" s="50">
        <f t="shared" si="12"/>
        <v>0.66217937674215943</v>
      </c>
      <c r="K107" s="50">
        <f t="shared" si="13"/>
        <v>0.77292981523774107</v>
      </c>
      <c r="L107" s="51">
        <f>MAX(J$25:J107)-J107</f>
        <v>4.0828592439541622E-2</v>
      </c>
      <c r="M107" s="51">
        <f>MAX(K$25:K107)-K107</f>
        <v>5.1641108198557717E-2</v>
      </c>
    </row>
    <row r="108" spans="2:13" x14ac:dyDescent="0.25">
      <c r="B108" s="44">
        <f t="shared" si="11"/>
        <v>84</v>
      </c>
      <c r="C108" s="9">
        <v>4.22727272727281E-2</v>
      </c>
      <c r="D108" s="9">
        <v>0.2103333333333334</v>
      </c>
      <c r="E108" s="9">
        <v>-1.3857172551083848E-2</v>
      </c>
      <c r="F108" s="9">
        <v>5.8923101398826491E-2</v>
      </c>
      <c r="G108" s="58">
        <v>-2.5789473684210525E-2</v>
      </c>
      <c r="H108" s="62">
        <f t="shared" si="9"/>
        <v>5.4376503153918725E-2</v>
      </c>
      <c r="I108" s="49">
        <f t="shared" si="10"/>
        <v>7.5000662374683461E-2</v>
      </c>
      <c r="J108" s="50">
        <f t="shared" si="12"/>
        <v>0.71655587989607816</v>
      </c>
      <c r="K108" s="50">
        <f t="shared" si="13"/>
        <v>0.84793047761242457</v>
      </c>
      <c r="L108" s="51">
        <f>MAX(J$25:J108)-J108</f>
        <v>0</v>
      </c>
      <c r="M108" s="51">
        <f>MAX(K$25:K108)-K108</f>
        <v>0</v>
      </c>
    </row>
    <row r="109" spans="2:13" x14ac:dyDescent="0.25">
      <c r="B109" s="44">
        <f t="shared" si="11"/>
        <v>85</v>
      </c>
      <c r="C109" s="9">
        <v>5.659090909091033E-2</v>
      </c>
      <c r="D109" s="9">
        <v>-2.7999999999996323E-2</v>
      </c>
      <c r="E109" s="9">
        <v>5.2333445476430998E-2</v>
      </c>
      <c r="F109" s="9">
        <v>-4.7538481285215789E-2</v>
      </c>
      <c r="G109" s="58">
        <v>6.8947368421052632E-2</v>
      </c>
      <c r="H109" s="62">
        <f t="shared" si="9"/>
        <v>2.046664834063637E-2</v>
      </c>
      <c r="I109" s="49">
        <f t="shared" si="10"/>
        <v>1.9781850653102152E-2</v>
      </c>
      <c r="J109" s="50">
        <f t="shared" si="12"/>
        <v>0.73702252823671455</v>
      </c>
      <c r="K109" s="50">
        <f t="shared" si="13"/>
        <v>0.86771232826552669</v>
      </c>
      <c r="L109" s="51">
        <f>MAX(J$25:J109)-J109</f>
        <v>0</v>
      </c>
      <c r="M109" s="51">
        <f>MAX(K$25:K109)-K109</f>
        <v>0</v>
      </c>
    </row>
    <row r="110" spans="2:13" x14ac:dyDescent="0.25">
      <c r="B110" s="44">
        <f t="shared" si="11"/>
        <v>86</v>
      </c>
      <c r="C110" s="9">
        <v>-4.9318181818179339E-2</v>
      </c>
      <c r="D110" s="9">
        <v>1.7000000000000643E-2</v>
      </c>
      <c r="E110" s="9">
        <v>-5.7714409388020874E-2</v>
      </c>
      <c r="F110" s="9">
        <v>7.3846184520725599E-3</v>
      </c>
      <c r="G110" s="58">
        <v>3.7368421052631579E-2</v>
      </c>
      <c r="H110" s="62">
        <f t="shared" si="9"/>
        <v>-9.0559103402990879E-3</v>
      </c>
      <c r="I110" s="49">
        <f t="shared" si="10"/>
        <v>8.9195365501747413E-3</v>
      </c>
      <c r="J110" s="50">
        <f t="shared" si="12"/>
        <v>0.72796661789641548</v>
      </c>
      <c r="K110" s="50">
        <f t="shared" si="13"/>
        <v>0.87663186481570143</v>
      </c>
      <c r="L110" s="51">
        <f>MAX(J$25:J110)-J110</f>
        <v>9.0559103402990671E-3</v>
      </c>
      <c r="M110" s="51">
        <f>MAX(K$25:K110)-K110</f>
        <v>0</v>
      </c>
    </row>
    <row r="111" spans="2:13" x14ac:dyDescent="0.25">
      <c r="B111" s="44">
        <f t="shared" si="11"/>
        <v>87</v>
      </c>
      <c r="C111" s="9">
        <v>-8.9772727272723132E-3</v>
      </c>
      <c r="D111" s="9">
        <v>8.7000000000003297E-2</v>
      </c>
      <c r="E111" s="9">
        <v>2.809529829945469E-3</v>
      </c>
      <c r="F111" s="9">
        <v>-4.9230789680480818E-3</v>
      </c>
      <c r="G111" s="58">
        <v>5.7894736842105266E-3</v>
      </c>
      <c r="H111" s="62">
        <f t="shared" si="9"/>
        <v>1.633973036376778E-2</v>
      </c>
      <c r="I111" s="49">
        <f t="shared" si="10"/>
        <v>3.1943819382246191E-2</v>
      </c>
      <c r="J111" s="50">
        <f t="shared" si="12"/>
        <v>0.74430634826018327</v>
      </c>
      <c r="K111" s="50">
        <f t="shared" si="13"/>
        <v>0.90857568419794765</v>
      </c>
      <c r="L111" s="51">
        <f>MAX(J$25:J111)-J111</f>
        <v>0</v>
      </c>
      <c r="M111" s="51">
        <f>MAX(K$25:K111)-K111</f>
        <v>0</v>
      </c>
    </row>
    <row r="112" spans="2:13" x14ac:dyDescent="0.25">
      <c r="B112" s="44">
        <f t="shared" si="11"/>
        <v>88</v>
      </c>
      <c r="C112" s="9">
        <v>-1.6249999999999175E-2</v>
      </c>
      <c r="D112" s="9">
        <v>0.10099999999999909</v>
      </c>
      <c r="E112" s="9">
        <v>-2.3381002483100505E-2</v>
      </c>
      <c r="F112" s="9">
        <v>-1.6461545299411021E-2</v>
      </c>
      <c r="G112" s="58">
        <v>0</v>
      </c>
      <c r="H112" s="62">
        <f t="shared" si="9"/>
        <v>8.9814904434976778E-3</v>
      </c>
      <c r="I112" s="49">
        <f t="shared" si="10"/>
        <v>3.0457834081433391E-2</v>
      </c>
      <c r="J112" s="50">
        <f t="shared" si="12"/>
        <v>0.75328783870368099</v>
      </c>
      <c r="K112" s="50">
        <f t="shared" si="13"/>
        <v>0.93903351827938109</v>
      </c>
      <c r="L112" s="51">
        <f>MAX(J$25:J112)-J112</f>
        <v>0</v>
      </c>
      <c r="M112" s="51">
        <f>MAX(K$25:K112)-K112</f>
        <v>0</v>
      </c>
    </row>
    <row r="113" spans="2:13" x14ac:dyDescent="0.25">
      <c r="B113" s="44">
        <f t="shared" si="11"/>
        <v>89</v>
      </c>
      <c r="C113" s="9">
        <v>7.9204545454546277E-2</v>
      </c>
      <c r="D113" s="9">
        <v>-6.3333333333304154E-3</v>
      </c>
      <c r="E113" s="9">
        <v>4.2333424047813269E-2</v>
      </c>
      <c r="F113" s="9">
        <v>-1.5230775557399219E-2</v>
      </c>
      <c r="G113" s="58">
        <v>7.8421052631578947E-2</v>
      </c>
      <c r="H113" s="62">
        <f t="shared" si="9"/>
        <v>3.567898264864177E-2</v>
      </c>
      <c r="I113" s="49">
        <f t="shared" si="10"/>
        <v>3.5259674356953701E-2</v>
      </c>
      <c r="J113" s="50">
        <f t="shared" si="12"/>
        <v>0.78896682135232277</v>
      </c>
      <c r="K113" s="50">
        <f t="shared" si="13"/>
        <v>0.97429319263633474</v>
      </c>
      <c r="L113" s="51">
        <f>MAX(J$25:J113)-J113</f>
        <v>0</v>
      </c>
      <c r="M113" s="51">
        <f>MAX(K$25:K113)-K113</f>
        <v>0</v>
      </c>
    </row>
    <row r="114" spans="2:13" x14ac:dyDescent="0.25">
      <c r="B114" s="44">
        <f t="shared" si="11"/>
        <v>90</v>
      </c>
      <c r="C114" s="9">
        <v>-1.7386363636362808E-2</v>
      </c>
      <c r="D114" s="9">
        <v>-4.9666666666662231E-2</v>
      </c>
      <c r="E114" s="9">
        <v>0.1266193189461593</v>
      </c>
      <c r="F114" s="9">
        <v>-3.9076939308882792E-2</v>
      </c>
      <c r="G114" s="58">
        <v>0.1436842105263158</v>
      </c>
      <c r="H114" s="62">
        <f t="shared" si="9"/>
        <v>3.2834711972113455E-2</v>
      </c>
      <c r="I114" s="49">
        <f t="shared" si="10"/>
        <v>3.8548972049530852E-2</v>
      </c>
      <c r="J114" s="50">
        <f t="shared" si="12"/>
        <v>0.82180153332443617</v>
      </c>
      <c r="K114" s="50">
        <f t="shared" si="13"/>
        <v>1.0128421646858656</v>
      </c>
      <c r="L114" s="51">
        <f>MAX(J$25:J114)-J114</f>
        <v>0</v>
      </c>
      <c r="M114" s="51">
        <f>MAX(K$25:K114)-K114</f>
        <v>0</v>
      </c>
    </row>
    <row r="115" spans="2:13" x14ac:dyDescent="0.25">
      <c r="B115" s="44">
        <f t="shared" si="11"/>
        <v>91</v>
      </c>
      <c r="C115" s="9">
        <v>-2.1818181818180578E-2</v>
      </c>
      <c r="D115" s="9">
        <v>-5.0999999999992461E-2</v>
      </c>
      <c r="E115" s="9">
        <v>2.4714338673582491E-2</v>
      </c>
      <c r="F115" s="9">
        <v>1.2000004984617035E-2</v>
      </c>
      <c r="G115" s="58">
        <v>-4.6842105263157893E-2</v>
      </c>
      <c r="H115" s="62">
        <f t="shared" si="9"/>
        <v>-1.6589188684626284E-2</v>
      </c>
      <c r="I115" s="49">
        <f t="shared" si="10"/>
        <v>-3.2784641252115838E-2</v>
      </c>
      <c r="J115" s="50">
        <f t="shared" si="12"/>
        <v>0.80521234463980984</v>
      </c>
      <c r="K115" s="50">
        <f t="shared" si="13"/>
        <v>0.98005752343374974</v>
      </c>
      <c r="L115" s="51">
        <f>MAX(J$25:J115)-J115</f>
        <v>1.6589188684626333E-2</v>
      </c>
      <c r="M115" s="51">
        <f>MAX(K$25:K115)-K115</f>
        <v>3.2784641252115887E-2</v>
      </c>
    </row>
    <row r="116" spans="2:13" x14ac:dyDescent="0.25">
      <c r="B116" s="44">
        <f t="shared" si="11"/>
        <v>92</v>
      </c>
      <c r="C116" s="9">
        <v>-1.3295454545453306E-2</v>
      </c>
      <c r="D116" s="9">
        <v>3.6666666666699634E-3</v>
      </c>
      <c r="E116" s="9">
        <v>2.1333379047717437E-2</v>
      </c>
      <c r="F116" s="9">
        <v>5.8461562745571512E-3</v>
      </c>
      <c r="G116" s="58">
        <v>5.263157894736842E-3</v>
      </c>
      <c r="H116" s="62">
        <f t="shared" si="9"/>
        <v>4.5627810676456184E-3</v>
      </c>
      <c r="I116" s="49">
        <f t="shared" si="10"/>
        <v>4.5025117625484582E-3</v>
      </c>
      <c r="J116" s="50">
        <f t="shared" si="12"/>
        <v>0.80977512570745547</v>
      </c>
      <c r="K116" s="50">
        <f t="shared" si="13"/>
        <v>0.9845600351962982</v>
      </c>
      <c r="L116" s="51">
        <f>MAX(J$25:J116)-J116</f>
        <v>1.2026407616980705E-2</v>
      </c>
      <c r="M116" s="51">
        <f>MAX(K$25:K116)-K116</f>
        <v>2.8282129489567431E-2</v>
      </c>
    </row>
    <row r="117" spans="2:13" x14ac:dyDescent="0.25">
      <c r="B117" s="44">
        <f t="shared" si="11"/>
        <v>93</v>
      </c>
      <c r="C117" s="9">
        <v>-1.9659090909090082E-2</v>
      </c>
      <c r="D117" s="9">
        <v>0.15033333333333587</v>
      </c>
      <c r="E117" s="9">
        <v>7.5238256462931861E-3</v>
      </c>
      <c r="F117" s="9">
        <v>-2.3076932662725876E-2</v>
      </c>
      <c r="G117" s="58">
        <v>-1.6315789473684211E-2</v>
      </c>
      <c r="H117" s="62">
        <f t="shared" si="9"/>
        <v>1.9761069186825776E-2</v>
      </c>
      <c r="I117" s="49">
        <f t="shared" si="10"/>
        <v>4.4568110948832292E-2</v>
      </c>
      <c r="J117" s="50">
        <f t="shared" si="12"/>
        <v>0.82953619489428121</v>
      </c>
      <c r="K117" s="50">
        <f t="shared" si="13"/>
        <v>1.0291281461451305</v>
      </c>
      <c r="L117" s="51">
        <f>MAX(J$25:J117)-J117</f>
        <v>0</v>
      </c>
      <c r="M117" s="51">
        <f>MAX(K$25:K117)-K117</f>
        <v>0</v>
      </c>
    </row>
    <row r="118" spans="2:13" x14ac:dyDescent="0.25">
      <c r="B118" s="44">
        <f t="shared" si="11"/>
        <v>94</v>
      </c>
      <c r="C118" s="9">
        <v>-2.0795454545453718E-2</v>
      </c>
      <c r="D118" s="9">
        <v>-4.3333333333256023E-3</v>
      </c>
      <c r="E118" s="9">
        <v>-2.2428619489899042E-2</v>
      </c>
      <c r="F118" s="9">
        <v>4.661540397870672E-2</v>
      </c>
      <c r="G118" s="58">
        <v>-4.1578947368421056E-2</v>
      </c>
      <c r="H118" s="62">
        <f t="shared" si="9"/>
        <v>-8.5041901516785395E-3</v>
      </c>
      <c r="I118" s="49">
        <f t="shared" si="10"/>
        <v>-1.5465725499823595E-2</v>
      </c>
      <c r="J118" s="50">
        <f t="shared" si="12"/>
        <v>0.82103200474260263</v>
      </c>
      <c r="K118" s="50">
        <f t="shared" si="13"/>
        <v>1.0136624206453069</v>
      </c>
      <c r="L118" s="51">
        <f>MAX(J$25:J118)-J118</f>
        <v>8.5041901516785812E-3</v>
      </c>
      <c r="M118" s="51">
        <f>MAX(K$25:K118)-K118</f>
        <v>1.5465725499823613E-2</v>
      </c>
    </row>
    <row r="119" spans="2:13" x14ac:dyDescent="0.25">
      <c r="B119" s="44">
        <f t="shared" si="11"/>
        <v>95</v>
      </c>
      <c r="C119" s="9">
        <v>-2.1363636363635537E-2</v>
      </c>
      <c r="D119" s="9">
        <v>-1.9000000000000721E-2</v>
      </c>
      <c r="E119" s="9">
        <v>-1.576193853748745E-2</v>
      </c>
      <c r="F119" s="9">
        <v>1.9692315872192327E-2</v>
      </c>
      <c r="G119" s="58">
        <v>5.0526315789473683E-2</v>
      </c>
      <c r="H119" s="62">
        <f t="shared" si="9"/>
        <v>2.81861135210846E-3</v>
      </c>
      <c r="I119" s="49">
        <f t="shared" si="10"/>
        <v>8.7972554500803067E-3</v>
      </c>
      <c r="J119" s="50">
        <f t="shared" si="12"/>
        <v>0.82385061609471111</v>
      </c>
      <c r="K119" s="50">
        <f t="shared" si="13"/>
        <v>1.0224596760953872</v>
      </c>
      <c r="L119" s="51">
        <f>MAX(J$25:J119)-J119</f>
        <v>5.6855787995701013E-3</v>
      </c>
      <c r="M119" s="51">
        <f>MAX(K$25:K119)-K119</f>
        <v>6.668470049743247E-3</v>
      </c>
    </row>
    <row r="120" spans="2:13" x14ac:dyDescent="0.25">
      <c r="B120" s="44">
        <f t="shared" si="11"/>
        <v>96</v>
      </c>
      <c r="C120" s="9">
        <v>0.12465909090909173</v>
      </c>
      <c r="D120" s="9">
        <v>7.5333333333337762E-2</v>
      </c>
      <c r="E120" s="9">
        <v>1.3333361904826649E-3</v>
      </c>
      <c r="F120" s="9">
        <v>-1.0769235242604359E-3</v>
      </c>
      <c r="G120" s="58">
        <v>-3.5263157894736843E-2</v>
      </c>
      <c r="H120" s="62">
        <f t="shared" si="9"/>
        <v>3.2997135802782976E-2</v>
      </c>
      <c r="I120" s="49">
        <f t="shared" si="10"/>
        <v>2.7301334649951398E-2</v>
      </c>
      <c r="J120" s="50">
        <f t="shared" si="12"/>
        <v>0.85684775189749407</v>
      </c>
      <c r="K120" s="50">
        <f t="shared" si="13"/>
        <v>1.0497610107453386</v>
      </c>
      <c r="L120" s="51">
        <f>MAX(J$25:J120)-J120</f>
        <v>0</v>
      </c>
      <c r="M120" s="51">
        <f>MAX(K$25:K120)-K120</f>
        <v>0</v>
      </c>
    </row>
    <row r="121" spans="2:13" x14ac:dyDescent="0.25">
      <c r="B121" s="44">
        <f t="shared" si="11"/>
        <v>97</v>
      </c>
      <c r="C121" s="9">
        <v>0.10011363636363678</v>
      </c>
      <c r="D121" s="9">
        <v>-2.9666666666661474E-2</v>
      </c>
      <c r="E121" s="9">
        <v>-3.3904834557978894E-2</v>
      </c>
      <c r="F121" s="9">
        <v>-4.2923094752669567E-2</v>
      </c>
      <c r="G121" s="58">
        <v>-4.9473684210526316E-2</v>
      </c>
      <c r="H121" s="62">
        <f t="shared" si="9"/>
        <v>-1.1170928764839893E-2</v>
      </c>
      <c r="I121" s="49">
        <f t="shared" si="10"/>
        <v>-2.5229924461872472E-2</v>
      </c>
      <c r="J121" s="50">
        <f t="shared" si="12"/>
        <v>0.84567682313265413</v>
      </c>
      <c r="K121" s="50">
        <f t="shared" si="13"/>
        <v>1.024531086283466</v>
      </c>
      <c r="L121" s="51">
        <f>MAX(J$25:J121)-J121</f>
        <v>1.1170928764839938E-2</v>
      </c>
      <c r="M121" s="51">
        <f>MAX(K$25:K121)-K121</f>
        <v>2.5229924461872555E-2</v>
      </c>
    </row>
    <row r="122" spans="2:13" x14ac:dyDescent="0.25">
      <c r="B122" s="44">
        <f t="shared" si="11"/>
        <v>98</v>
      </c>
      <c r="C122" s="9">
        <v>0.12681818181818222</v>
      </c>
      <c r="D122" s="9">
        <v>-1.1333333333330605E-2</v>
      </c>
      <c r="E122" s="9">
        <v>-2.671434295930664E-2</v>
      </c>
      <c r="F122" s="9">
        <v>1.8923084783435497E-2</v>
      </c>
      <c r="G122" s="58">
        <v>3.2631578947368421E-2</v>
      </c>
      <c r="H122" s="62">
        <f t="shared" si="9"/>
        <v>2.806503385126978E-2</v>
      </c>
      <c r="I122" s="49">
        <f t="shared" si="10"/>
        <v>1.9044932301287829E-2</v>
      </c>
      <c r="J122" s="50">
        <f t="shared" si="12"/>
        <v>0.87374185698392393</v>
      </c>
      <c r="K122" s="50">
        <f t="shared" si="13"/>
        <v>1.0435760185847538</v>
      </c>
      <c r="L122" s="51">
        <f>MAX(J$25:J122)-J122</f>
        <v>0</v>
      </c>
      <c r="M122" s="51">
        <f>MAX(K$25:K122)-K122</f>
        <v>6.184992160584768E-3</v>
      </c>
    </row>
    <row r="123" spans="2:13" x14ac:dyDescent="0.25">
      <c r="B123" s="44">
        <f t="shared" si="11"/>
        <v>99</v>
      </c>
      <c r="C123" s="9">
        <v>6.4886363636364047E-2</v>
      </c>
      <c r="D123" s="9">
        <v>-4.6333333333331929E-2</v>
      </c>
      <c r="E123" s="9">
        <v>5.5666785952636459E-2</v>
      </c>
      <c r="F123" s="9">
        <v>-2.3384625098229479E-2</v>
      </c>
      <c r="G123" s="58">
        <v>6.0526315789473685E-2</v>
      </c>
      <c r="H123" s="62">
        <f t="shared" si="9"/>
        <v>2.2272301389382555E-2</v>
      </c>
      <c r="I123" s="49">
        <f t="shared" si="10"/>
        <v>1.392570458659019E-2</v>
      </c>
      <c r="J123" s="50">
        <f t="shared" ref="J123:J134" si="14">J122+H123</f>
        <v>0.89601415837330645</v>
      </c>
      <c r="K123" s="50">
        <f t="shared" si="13"/>
        <v>1.0575017231713439</v>
      </c>
      <c r="L123" s="51">
        <f>MAX(J$25:J123)-J123</f>
        <v>0</v>
      </c>
      <c r="M123" s="51">
        <f>MAX(K$25:K123)-K123</f>
        <v>0</v>
      </c>
    </row>
    <row r="124" spans="2:13" x14ac:dyDescent="0.25">
      <c r="B124" s="44">
        <f t="shared" si="11"/>
        <v>100</v>
      </c>
      <c r="C124" s="9">
        <v>-2.0795454545453718E-2</v>
      </c>
      <c r="D124" s="9">
        <v>0.17366666666667166</v>
      </c>
      <c r="E124" s="9">
        <v>-5.2857256122693314E-3</v>
      </c>
      <c r="F124" s="9">
        <v>-8.0153879448535095E-2</v>
      </c>
      <c r="G124" s="58">
        <v>-2.1052631578947368E-2</v>
      </c>
      <c r="H124" s="62">
        <f t="shared" si="9"/>
        <v>9.2757950962932267E-3</v>
      </c>
      <c r="I124" s="49">
        <f t="shared" si="10"/>
        <v>4.417389186005366E-2</v>
      </c>
      <c r="J124" s="50">
        <f t="shared" si="14"/>
        <v>0.90528995346959973</v>
      </c>
      <c r="K124" s="50">
        <f t="shared" si="13"/>
        <v>1.1016756150313975</v>
      </c>
      <c r="L124" s="51">
        <f>MAX(J$25:J124)-J124</f>
        <v>0</v>
      </c>
      <c r="M124" s="51">
        <f>MAX(K$25:K124)-K124</f>
        <v>0</v>
      </c>
    </row>
    <row r="125" spans="2:13" x14ac:dyDescent="0.25">
      <c r="B125" s="44">
        <f t="shared" si="11"/>
        <v>101</v>
      </c>
      <c r="C125" s="9">
        <v>3.9431818181819012E-2</v>
      </c>
      <c r="D125" s="9">
        <v>8.9333333333333556E-2</v>
      </c>
      <c r="E125" s="9">
        <v>-2.5809579115765448E-2</v>
      </c>
      <c r="F125" s="9">
        <v>-1.9692315872193202E-2</v>
      </c>
      <c r="G125" s="58">
        <v>-2.2631578947368423E-2</v>
      </c>
      <c r="H125" s="62">
        <f t="shared" si="9"/>
        <v>1.2126335515965099E-2</v>
      </c>
      <c r="I125" s="49">
        <f t="shared" si="10"/>
        <v>2.353354488192012E-2</v>
      </c>
      <c r="J125" s="50">
        <f t="shared" si="14"/>
        <v>0.91741628898556482</v>
      </c>
      <c r="K125" s="50">
        <f t="shared" si="13"/>
        <v>1.1252091599133176</v>
      </c>
      <c r="L125" s="51">
        <f>MAX(J$25:J125)-J125</f>
        <v>0</v>
      </c>
      <c r="M125" s="51">
        <f>MAX(K$25:K125)-K125</f>
        <v>0</v>
      </c>
    </row>
    <row r="126" spans="2:13" x14ac:dyDescent="0.25">
      <c r="B126" s="44">
        <f t="shared" si="11"/>
        <v>102</v>
      </c>
      <c r="C126" s="9">
        <v>1.9431818181818595E-2</v>
      </c>
      <c r="D126" s="9">
        <v>5.2000000000001968E-2</v>
      </c>
      <c r="E126" s="9">
        <v>-7.0095388299641917E-2</v>
      </c>
      <c r="F126" s="9">
        <v>8.7384651682855419E-2</v>
      </c>
      <c r="G126" s="58">
        <v>3.1578947368421052E-3</v>
      </c>
      <c r="H126" s="62">
        <f t="shared" si="9"/>
        <v>1.8375795260375236E-2</v>
      </c>
      <c r="I126" s="49">
        <f t="shared" si="10"/>
        <v>2.3324144874475504E-2</v>
      </c>
      <c r="J126" s="50">
        <f t="shared" si="14"/>
        <v>0.93579208424594007</v>
      </c>
      <c r="K126" s="50">
        <f t="shared" si="13"/>
        <v>1.148533304787793</v>
      </c>
      <c r="L126" s="51">
        <f>MAX(J$25:J126)-J126</f>
        <v>0</v>
      </c>
      <c r="M126" s="51">
        <f>MAX(K$25:K126)-K126</f>
        <v>0</v>
      </c>
    </row>
    <row r="127" spans="2:13" x14ac:dyDescent="0.25">
      <c r="B127" s="44">
        <f t="shared" si="11"/>
        <v>103</v>
      </c>
      <c r="C127" s="9">
        <v>8.9431818181819014E-2</v>
      </c>
      <c r="D127" s="9">
        <v>0.23200000000000406</v>
      </c>
      <c r="E127" s="9">
        <v>-2.7714345102167696E-2</v>
      </c>
      <c r="F127" s="9">
        <v>-1.3384620944381077E-2</v>
      </c>
      <c r="G127" s="58">
        <v>-2.3157894736842106E-2</v>
      </c>
      <c r="H127" s="62">
        <f t="shared" si="9"/>
        <v>5.1434991479686436E-2</v>
      </c>
      <c r="I127" s="49">
        <f t="shared" si="10"/>
        <v>7.973961496431109E-2</v>
      </c>
      <c r="J127" s="50">
        <f t="shared" si="14"/>
        <v>0.98722707572562651</v>
      </c>
      <c r="K127" s="50">
        <f t="shared" si="13"/>
        <v>1.2282729197521041</v>
      </c>
      <c r="L127" s="51">
        <f>MAX(J$25:J127)-J127</f>
        <v>0</v>
      </c>
      <c r="M127" s="51">
        <f>MAX(K$25:K127)-K127</f>
        <v>0</v>
      </c>
    </row>
    <row r="128" spans="2:13" x14ac:dyDescent="0.25">
      <c r="B128" s="44">
        <f t="shared" si="11"/>
        <v>104</v>
      </c>
      <c r="C128" s="9">
        <v>-2.3409090909089256E-2</v>
      </c>
      <c r="D128" s="9">
        <v>4.5333333333336633E-2</v>
      </c>
      <c r="E128" s="9">
        <v>-2.2904810986500112E-2</v>
      </c>
      <c r="F128" s="9">
        <v>-9.2307730650906998E-4</v>
      </c>
      <c r="G128" s="58">
        <v>3.3684210526315789E-2</v>
      </c>
      <c r="H128" s="62">
        <f t="shared" si="9"/>
        <v>6.3561129315107961E-3</v>
      </c>
      <c r="I128" s="49">
        <f t="shared" si="10"/>
        <v>2.301514991769835E-2</v>
      </c>
      <c r="J128" s="50">
        <f t="shared" si="14"/>
        <v>0.99358318865713735</v>
      </c>
      <c r="K128" s="50">
        <f t="shared" si="13"/>
        <v>1.2512880696698023</v>
      </c>
      <c r="L128" s="51">
        <f>MAX(J$25:J128)-J128</f>
        <v>0</v>
      </c>
      <c r="M128" s="51">
        <f>MAX(K$25:K128)-K128</f>
        <v>0</v>
      </c>
    </row>
    <row r="129" spans="2:13" x14ac:dyDescent="0.25">
      <c r="B129" s="44">
        <f t="shared" si="11"/>
        <v>105</v>
      </c>
      <c r="C129" s="9">
        <v>6.13636363636529E-3</v>
      </c>
      <c r="D129" s="9">
        <v>4.3666666666671482E-2</v>
      </c>
      <c r="E129" s="9">
        <v>9.1381148197698409E-2</v>
      </c>
      <c r="F129" s="9">
        <v>-2.3384625098229479E-2</v>
      </c>
      <c r="G129" s="58">
        <v>5.2105263157894738E-2</v>
      </c>
      <c r="H129" s="62">
        <f t="shared" si="9"/>
        <v>3.3980963312080094E-2</v>
      </c>
      <c r="I129" s="49">
        <f t="shared" si="10"/>
        <v>4.0873551007872377E-2</v>
      </c>
      <c r="J129" s="50">
        <f t="shared" si="14"/>
        <v>1.0275641519692174</v>
      </c>
      <c r="K129" s="50">
        <f t="shared" si="13"/>
        <v>1.2921616206776747</v>
      </c>
      <c r="L129" s="51">
        <f>MAX(J$25:J129)-J129</f>
        <v>0</v>
      </c>
      <c r="M129" s="51">
        <f>MAX(K$25:K129)-K129</f>
        <v>0</v>
      </c>
    </row>
    <row r="130" spans="2:13" x14ac:dyDescent="0.25">
      <c r="B130" s="44">
        <f t="shared" si="11"/>
        <v>106</v>
      </c>
      <c r="C130" s="9">
        <v>4.2727272727273141E-2</v>
      </c>
      <c r="D130" s="9">
        <v>3.2000000000001215E-2</v>
      </c>
      <c r="E130" s="9">
        <v>-2.2428619489899042E-2</v>
      </c>
      <c r="F130" s="9">
        <v>9.6615424747945239E-2</v>
      </c>
      <c r="G130" s="58">
        <v>-2.368421052631579E-2</v>
      </c>
      <c r="H130" s="62">
        <f t="shared" si="9"/>
        <v>2.5045973491800957E-2</v>
      </c>
      <c r="I130" s="49">
        <f t="shared" si="10"/>
        <v>1.4997285867081876E-2</v>
      </c>
      <c r="J130" s="50">
        <f t="shared" si="14"/>
        <v>1.0526101254610183</v>
      </c>
      <c r="K130" s="50">
        <f t="shared" si="13"/>
        <v>1.3071589065447566</v>
      </c>
      <c r="L130" s="51">
        <f>MAX(J$25:J130)-J130</f>
        <v>0</v>
      </c>
      <c r="M130" s="51">
        <f>MAX(K$25:K130)-K130</f>
        <v>0</v>
      </c>
    </row>
    <row r="131" spans="2:13" x14ac:dyDescent="0.25">
      <c r="B131" s="44">
        <f t="shared" si="11"/>
        <v>107</v>
      </c>
      <c r="C131" s="9">
        <v>-3.1363636363634713E-2</v>
      </c>
      <c r="D131" s="9">
        <v>-4.6333333333331929E-2</v>
      </c>
      <c r="E131" s="9">
        <v>8.471446724528682E-2</v>
      </c>
      <c r="F131" s="9">
        <v>2.4000009969234945E-2</v>
      </c>
      <c r="G131" s="58">
        <v>1.0526315789473684E-2</v>
      </c>
      <c r="H131" s="62">
        <f t="shared" si="9"/>
        <v>8.3087646614057615E-3</v>
      </c>
      <c r="I131" s="49">
        <f t="shared" si="10"/>
        <v>-5.2010692924057376E-3</v>
      </c>
      <c r="J131" s="50">
        <f t="shared" si="14"/>
        <v>1.060918890122424</v>
      </c>
      <c r="K131" s="50">
        <f t="shared" si="13"/>
        <v>1.3019578372523508</v>
      </c>
      <c r="L131" s="51">
        <f>MAX(J$25:J131)-J131</f>
        <v>0</v>
      </c>
      <c r="M131" s="51">
        <f>MAX(K$25:K131)-K131</f>
        <v>5.2010692924058244E-3</v>
      </c>
    </row>
    <row r="132" spans="2:13" x14ac:dyDescent="0.25">
      <c r="B132" s="44">
        <f t="shared" si="11"/>
        <v>108</v>
      </c>
      <c r="C132" s="9">
        <v>-1.1704545454544628E-2</v>
      </c>
      <c r="D132" s="9">
        <v>-3.9666666666661854E-2</v>
      </c>
      <c r="E132" s="9">
        <v>-2.1571474796017447E-2</v>
      </c>
      <c r="F132" s="9">
        <v>3.7384630913616025E-2</v>
      </c>
      <c r="G132" s="58">
        <v>-0.05</v>
      </c>
      <c r="H132" s="62">
        <f t="shared" si="9"/>
        <v>-1.7111611200721584E-2</v>
      </c>
      <c r="I132" s="49">
        <f t="shared" si="10"/>
        <v>-3.0899106740127774E-2</v>
      </c>
      <c r="J132" s="50">
        <f t="shared" si="14"/>
        <v>1.0438072789217023</v>
      </c>
      <c r="K132" s="50">
        <f t="shared" si="13"/>
        <v>1.271058730512223</v>
      </c>
      <c r="L132" s="51">
        <f>MAX(J$25:J132)-J132</f>
        <v>1.7111611200721688E-2</v>
      </c>
      <c r="M132" s="51">
        <f>MAX(K$25:K132)-K132</f>
        <v>3.6100176032533682E-2</v>
      </c>
    </row>
    <row r="133" spans="2:13" x14ac:dyDescent="0.25">
      <c r="B133" s="44">
        <f t="shared" si="11"/>
        <v>109</v>
      </c>
      <c r="C133" s="9">
        <v>-2.3068181818180992E-2</v>
      </c>
      <c r="D133" s="9">
        <v>7.3666666666672612E-2</v>
      </c>
      <c r="E133" s="9">
        <v>1.0857166122498645E-2</v>
      </c>
      <c r="F133" s="9">
        <v>-4.1538478792912522E-3</v>
      </c>
      <c r="G133" s="58">
        <v>3.7368421052631579E-2</v>
      </c>
      <c r="H133" s="62">
        <f t="shared" si="9"/>
        <v>1.8934044828866119E-2</v>
      </c>
      <c r="I133" s="49">
        <f t="shared" si="10"/>
        <v>3.7483507884416838E-2</v>
      </c>
      <c r="J133" s="50">
        <f t="shared" si="14"/>
        <v>1.0627413237505685</v>
      </c>
      <c r="K133" s="50">
        <f t="shared" si="13"/>
        <v>1.3085422383966399</v>
      </c>
      <c r="L133" s="51">
        <f>MAX(J$25:J133)-J133</f>
        <v>0</v>
      </c>
      <c r="M133" s="51">
        <f>MAX(K$25:K133)-K133</f>
        <v>0</v>
      </c>
    </row>
    <row r="134" spans="2:13" x14ac:dyDescent="0.25">
      <c r="B134" s="45">
        <f t="shared" si="11"/>
        <v>110</v>
      </c>
      <c r="C134" s="10">
        <v>1.8409090909091735E-2</v>
      </c>
      <c r="D134" s="10">
        <v>-2.3333333333302639E-3</v>
      </c>
      <c r="E134" s="10">
        <v>-3.3000070714437023E-2</v>
      </c>
      <c r="F134" s="10">
        <v>2.8153857848526198E-2</v>
      </c>
      <c r="G134" s="59">
        <v>-2.6315789473684209E-2</v>
      </c>
      <c r="H134" s="63">
        <f t="shared" si="9"/>
        <v>-3.017248952766712E-3</v>
      </c>
      <c r="I134" s="52">
        <f t="shared" si="10"/>
        <v>-8.5006323848089843E-3</v>
      </c>
      <c r="J134" s="53">
        <f t="shared" si="14"/>
        <v>1.0597240747978018</v>
      </c>
      <c r="K134" s="53">
        <f t="shared" si="13"/>
        <v>1.3000416060118309</v>
      </c>
      <c r="L134" s="54">
        <f>MAX(J$25:J134)-J134</f>
        <v>3.0172489527666713E-3</v>
      </c>
      <c r="M134" s="54">
        <f>MAX(K$25:K134)-K134</f>
        <v>8.5006323848089149E-3</v>
      </c>
    </row>
  </sheetData>
  <mergeCells count="6">
    <mergeCell ref="L19:M19"/>
    <mergeCell ref="E9:F9"/>
    <mergeCell ref="B2:G2"/>
    <mergeCell ref="B11:G11"/>
    <mergeCell ref="L17:M17"/>
    <mergeCell ref="L18:M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118"/>
  <sheetViews>
    <sheetView workbookViewId="0">
      <selection activeCell="G29" sqref="G29"/>
    </sheetView>
  </sheetViews>
  <sheetFormatPr baseColWidth="10" defaultRowHeight="15" x14ac:dyDescent="0.25"/>
  <cols>
    <col min="10" max="17" width="7.7109375" customWidth="1"/>
  </cols>
  <sheetData>
    <row r="3" spans="1:9" x14ac:dyDescent="0.25">
      <c r="B3" s="71" t="s">
        <v>36</v>
      </c>
      <c r="C3" s="71"/>
      <c r="D3" s="71"/>
      <c r="E3" s="71"/>
      <c r="F3" s="71"/>
      <c r="G3" s="71"/>
      <c r="H3" s="71"/>
      <c r="I3" s="33"/>
    </row>
    <row r="5" spans="1:9" x14ac:dyDescent="0.25">
      <c r="A5" t="s">
        <v>46</v>
      </c>
      <c r="B5">
        <v>-0.01</v>
      </c>
      <c r="C5">
        <v>0</v>
      </c>
      <c r="D5">
        <v>0.01</v>
      </c>
      <c r="E5">
        <v>0.02</v>
      </c>
      <c r="F5">
        <v>0.03</v>
      </c>
      <c r="G5">
        <v>0.04</v>
      </c>
      <c r="H5">
        <v>0.05</v>
      </c>
    </row>
    <row r="6" spans="1:9" x14ac:dyDescent="0.25">
      <c r="A6" s="34" t="s">
        <v>37</v>
      </c>
      <c r="B6">
        <v>16.54</v>
      </c>
      <c r="C6">
        <v>3.64</v>
      </c>
      <c r="D6">
        <v>0.95</v>
      </c>
      <c r="E6">
        <v>0.28000000000000003</v>
      </c>
      <c r="F6">
        <v>8.3000000000000004E-2</v>
      </c>
      <c r="G6">
        <v>0.02</v>
      </c>
      <c r="H6">
        <v>1.9E-3</v>
      </c>
    </row>
    <row r="7" spans="1:9" x14ac:dyDescent="0.25">
      <c r="A7" s="34" t="s">
        <v>47</v>
      </c>
      <c r="B7">
        <v>20</v>
      </c>
      <c r="C7">
        <v>3.79</v>
      </c>
      <c r="D7">
        <v>1.19</v>
      </c>
      <c r="E7">
        <v>0.53</v>
      </c>
      <c r="F7">
        <v>0.27</v>
      </c>
      <c r="G7">
        <v>0.14000000000000001</v>
      </c>
      <c r="H7">
        <v>7.9000000000000001E-2</v>
      </c>
    </row>
    <row r="8" spans="1:9" x14ac:dyDescent="0.25">
      <c r="A8" s="34"/>
      <c r="B8" t="s">
        <v>38</v>
      </c>
      <c r="C8" t="s">
        <v>39</v>
      </c>
      <c r="D8" t="s">
        <v>40</v>
      </c>
      <c r="E8" t="s">
        <v>41</v>
      </c>
    </row>
    <row r="9" spans="1:9" x14ac:dyDescent="0.25">
      <c r="B9" s="35">
        <v>-1.0214080269025424E-3</v>
      </c>
      <c r="C9" s="35">
        <v>2.3639769549781533E-3</v>
      </c>
      <c r="D9" s="35">
        <v>1.0931212397363532E-2</v>
      </c>
      <c r="E9" s="35">
        <v>2.8968796144926159E-2</v>
      </c>
    </row>
    <row r="10" spans="1:9" x14ac:dyDescent="0.25">
      <c r="B10" s="35">
        <v>8.9445262796633163E-3</v>
      </c>
      <c r="C10" s="35">
        <v>1.4040177629906912E-2</v>
      </c>
      <c r="D10" s="35">
        <v>1.627162557706674E-2</v>
      </c>
      <c r="E10" s="35">
        <v>4.8797011024347511E-2</v>
      </c>
    </row>
    <row r="11" spans="1:9" x14ac:dyDescent="0.25">
      <c r="B11" s="35">
        <v>1.7833429126363959E-2</v>
      </c>
      <c r="C11" s="35">
        <v>2.9380072778604559E-2</v>
      </c>
      <c r="D11" s="35">
        <v>4.7159747844192607E-2</v>
      </c>
      <c r="E11" s="35">
        <v>8.9933042837475552E-2</v>
      </c>
    </row>
    <row r="12" spans="1:9" x14ac:dyDescent="0.25">
      <c r="B12" s="35">
        <v>4.7379313939245438E-2</v>
      </c>
      <c r="C12" s="35">
        <v>5.0532537251844784E-2</v>
      </c>
      <c r="D12" s="35">
        <v>7.2475107049195533E-2</v>
      </c>
      <c r="E12" s="35">
        <v>0.11322768748411205</v>
      </c>
    </row>
    <row r="13" spans="1:9" x14ac:dyDescent="0.25">
      <c r="B13" s="35">
        <v>5.1584729731947519E-2</v>
      </c>
      <c r="C13" s="35">
        <v>5.335019224642721E-2</v>
      </c>
      <c r="D13" s="35">
        <v>7.3732633128260547E-2</v>
      </c>
      <c r="E13" s="35">
        <v>0.11183302570532169</v>
      </c>
    </row>
    <row r="14" spans="1:9" x14ac:dyDescent="0.25">
      <c r="B14" s="35">
        <v>6.0918465991680298E-2</v>
      </c>
      <c r="C14" s="35">
        <v>6.7240465224693624E-2</v>
      </c>
      <c r="D14" s="35">
        <v>0.10411323506466763</v>
      </c>
      <c r="E14" s="35">
        <v>0.17605157544723379</v>
      </c>
    </row>
    <row r="15" spans="1:9" x14ac:dyDescent="0.25">
      <c r="B15" s="35">
        <v>9.0836019247203692E-2</v>
      </c>
      <c r="C15" s="35">
        <v>0.10326957955396616</v>
      </c>
      <c r="D15" s="35">
        <v>0.14924679198417773</v>
      </c>
      <c r="E15" s="35">
        <v>0.21961547016515634</v>
      </c>
    </row>
    <row r="16" spans="1:9" x14ac:dyDescent="0.25">
      <c r="B16" s="35">
        <v>6.6167742525302928E-2</v>
      </c>
      <c r="C16" s="35">
        <v>7.8047862624690725E-2</v>
      </c>
      <c r="D16" s="35">
        <v>0.11814959193864916</v>
      </c>
      <c r="E16" s="35">
        <v>0.18832431760621327</v>
      </c>
    </row>
    <row r="17" spans="2:17" x14ac:dyDescent="0.25">
      <c r="B17" s="35">
        <v>6.1586013445934666E-2</v>
      </c>
      <c r="C17" s="35">
        <v>7.4819250754184691E-2</v>
      </c>
      <c r="D17" s="35">
        <v>0.11305585197520229</v>
      </c>
      <c r="E17" s="35">
        <v>0.18021754789948827</v>
      </c>
    </row>
    <row r="18" spans="2:17" x14ac:dyDescent="0.25">
      <c r="B18" s="35">
        <v>4.9619249173067523E-2</v>
      </c>
      <c r="C18" s="35">
        <v>6.0809550208596422E-2</v>
      </c>
      <c r="D18" s="35">
        <v>9.9013973656788587E-2</v>
      </c>
      <c r="E18" s="35">
        <v>0.16232819297775655</v>
      </c>
    </row>
    <row r="19" spans="2:17" x14ac:dyDescent="0.25">
      <c r="B19" s="35">
        <v>4.5060368698988315E-2</v>
      </c>
      <c r="C19" s="35">
        <v>5.4630870864816237E-2</v>
      </c>
      <c r="D19" s="35">
        <v>8.661826020100058E-2</v>
      </c>
      <c r="E19" s="35">
        <v>0.14865600135228604</v>
      </c>
    </row>
    <row r="20" spans="2:17" x14ac:dyDescent="0.25">
      <c r="B20" s="35">
        <v>6.1837059835381902E-2</v>
      </c>
      <c r="C20" s="35">
        <v>6.6581708478144541E-2</v>
      </c>
      <c r="D20" s="35">
        <v>8.5346667404909954E-2</v>
      </c>
      <c r="E20" s="35">
        <v>0.13896777157871365</v>
      </c>
    </row>
    <row r="21" spans="2:17" x14ac:dyDescent="0.25">
      <c r="B21" s="35">
        <v>7.4997011208959713E-2</v>
      </c>
      <c r="C21" s="35">
        <v>8.6808997145486219E-2</v>
      </c>
      <c r="D21" s="35">
        <v>0.10347276501967927</v>
      </c>
      <c r="E21" s="35">
        <v>0.1264764352153756</v>
      </c>
      <c r="J21" s="69" t="s">
        <v>42</v>
      </c>
      <c r="K21" s="70"/>
      <c r="L21" s="27" t="s">
        <v>43</v>
      </c>
      <c r="M21" s="27" t="s">
        <v>31</v>
      </c>
      <c r="N21" s="27" t="s">
        <v>32</v>
      </c>
      <c r="O21" s="27" t="s">
        <v>44</v>
      </c>
      <c r="P21" s="27" t="s">
        <v>33</v>
      </c>
      <c r="Q21" s="27" t="s">
        <v>45</v>
      </c>
    </row>
    <row r="22" spans="2:17" x14ac:dyDescent="0.25">
      <c r="B22" s="35">
        <v>6.5080326580365458E-2</v>
      </c>
      <c r="C22" s="35">
        <v>8.2110110341797021E-2</v>
      </c>
      <c r="D22" s="35">
        <v>0.10339094230876694</v>
      </c>
      <c r="E22" s="35">
        <v>0.15327282244487994</v>
      </c>
      <c r="J22" s="69" t="str">
        <f>B8</f>
        <v>R = -0,01</v>
      </c>
      <c r="K22" s="70"/>
      <c r="L22" s="26">
        <v>1.0744868849772014</v>
      </c>
      <c r="M22" s="29">
        <v>5.7156102369733154E-2</v>
      </c>
      <c r="N22" s="28">
        <v>0.59090909090909094</v>
      </c>
      <c r="O22" s="31">
        <v>3.6552061025735401</v>
      </c>
      <c r="P22" s="30">
        <v>0.95215123461074802</v>
      </c>
      <c r="Q22" s="30">
        <v>0.47421232056967372</v>
      </c>
    </row>
    <row r="23" spans="2:17" x14ac:dyDescent="0.25">
      <c r="B23" s="35">
        <v>7.0647019907865136E-2</v>
      </c>
      <c r="C23" s="35">
        <v>8.5607356608195267E-2</v>
      </c>
      <c r="D23" s="35">
        <v>9.9509581903107755E-2</v>
      </c>
      <c r="E23" s="35">
        <v>0.13156136237577681</v>
      </c>
      <c r="J23" s="69" t="str">
        <f>C8</f>
        <v>R = 0</v>
      </c>
      <c r="K23" s="70"/>
      <c r="L23" s="26">
        <v>1.1110334108129927</v>
      </c>
      <c r="M23" s="29">
        <v>5.1797603595562403E-2</v>
      </c>
      <c r="N23" s="28">
        <v>0.6454545454545455</v>
      </c>
      <c r="O23" s="31">
        <v>3.7987623114394613</v>
      </c>
      <c r="P23" s="30">
        <v>0.96279315250288433</v>
      </c>
      <c r="Q23" s="30">
        <v>0.48781804447088056</v>
      </c>
    </row>
    <row r="24" spans="2:17" x14ac:dyDescent="0.25">
      <c r="B24" s="35">
        <v>6.5541635848154159E-2</v>
      </c>
      <c r="C24" s="35">
        <v>8.0648336873253124E-2</v>
      </c>
      <c r="D24" s="35">
        <v>8.3424748209148983E-2</v>
      </c>
      <c r="E24" s="35">
        <v>9.9518296299003828E-2</v>
      </c>
      <c r="J24" s="69" t="str">
        <f>D8</f>
        <v>R = 0,01</v>
      </c>
      <c r="K24" s="70"/>
      <c r="L24" s="40">
        <v>1.3000416057339903</v>
      </c>
      <c r="M24" s="41">
        <v>8.5873296902371499E-2</v>
      </c>
      <c r="N24" s="41">
        <v>0.62727272727272732</v>
      </c>
      <c r="O24" s="42">
        <v>3.3954490364093379</v>
      </c>
      <c r="P24" s="43">
        <v>0.96275135839857806</v>
      </c>
      <c r="Q24" s="43">
        <v>0.44185853808000741</v>
      </c>
    </row>
    <row r="25" spans="2:17" x14ac:dyDescent="0.25">
      <c r="B25" s="35">
        <v>5.5968142081498279E-2</v>
      </c>
      <c r="C25" s="35">
        <v>7.1850292150628214E-2</v>
      </c>
      <c r="D25" s="35">
        <v>7.6420876671802473E-2</v>
      </c>
      <c r="E25" s="35">
        <v>7.9713558876291113E-2</v>
      </c>
      <c r="J25" s="69" t="str">
        <f>E8</f>
        <v>R =0,02</v>
      </c>
      <c r="K25" s="70"/>
      <c r="L25" s="26">
        <v>1.3127567742410051</v>
      </c>
      <c r="M25" s="29">
        <v>0.15292286653798193</v>
      </c>
      <c r="N25" s="28">
        <v>0.59090909090909094</v>
      </c>
      <c r="O25" s="31">
        <v>2.5145152988575594</v>
      </c>
      <c r="P25" s="30">
        <v>0.94197698839580857</v>
      </c>
      <c r="Q25" s="30">
        <v>0.32822872040534007</v>
      </c>
    </row>
    <row r="26" spans="2:17" x14ac:dyDescent="0.25">
      <c r="B26" s="35">
        <v>5.5266293248417461E-2</v>
      </c>
      <c r="C26" s="35">
        <v>7.3131366490965619E-2</v>
      </c>
      <c r="D26" s="35">
        <v>6.9967243737376755E-2</v>
      </c>
      <c r="E26" s="35">
        <v>6.6692603627174427E-2</v>
      </c>
    </row>
    <row r="27" spans="2:17" x14ac:dyDescent="0.25">
      <c r="B27" s="35">
        <v>5.1229644764968843E-2</v>
      </c>
      <c r="C27" s="35">
        <v>7.3246843457710459E-2</v>
      </c>
      <c r="D27" s="35">
        <v>7.0334133741103741E-2</v>
      </c>
      <c r="E27" s="35">
        <v>7.8412481451010402E-2</v>
      </c>
    </row>
    <row r="28" spans="2:17" x14ac:dyDescent="0.25">
      <c r="B28" s="35">
        <v>6.5977587594214807E-2</v>
      </c>
      <c r="C28" s="35">
        <v>8.2552480764575262E-2</v>
      </c>
      <c r="D28" s="35">
        <v>8.9553899730653169E-2</v>
      </c>
      <c r="E28" s="35">
        <v>0.12778058696761893</v>
      </c>
    </row>
    <row r="29" spans="2:17" x14ac:dyDescent="0.25">
      <c r="B29" s="35">
        <v>6.0503578892442116E-2</v>
      </c>
      <c r="C29" s="35">
        <v>7.846377475977856E-2</v>
      </c>
      <c r="D29" s="35">
        <v>8.0548200575538589E-2</v>
      </c>
      <c r="E29" s="35">
        <v>0.1118151499474163</v>
      </c>
    </row>
    <row r="30" spans="2:17" x14ac:dyDescent="0.25">
      <c r="B30" s="35">
        <v>4.5021008949339733E-2</v>
      </c>
      <c r="C30" s="35">
        <v>6.5773219835284349E-2</v>
      </c>
      <c r="D30" s="35">
        <v>7.8039029885384734E-2</v>
      </c>
      <c r="E30" s="35">
        <v>0.11860667885403067</v>
      </c>
    </row>
    <row r="31" spans="2:17" x14ac:dyDescent="0.25">
      <c r="B31" s="35">
        <v>4.5752496156609139E-2</v>
      </c>
      <c r="C31" s="35">
        <v>7.0321058825119076E-2</v>
      </c>
      <c r="D31" s="35">
        <v>8.8039026776619178E-2</v>
      </c>
      <c r="E31" s="35">
        <v>0.14295916173794898</v>
      </c>
    </row>
    <row r="32" spans="2:17" x14ac:dyDescent="0.25">
      <c r="B32" s="35">
        <v>4.179291440593845E-2</v>
      </c>
      <c r="C32" s="35">
        <v>6.0578302132104918E-2</v>
      </c>
      <c r="D32" s="35">
        <v>6.3373490190822751E-2</v>
      </c>
      <c r="E32" s="35">
        <v>0.10953869890708653</v>
      </c>
    </row>
    <row r="33" spans="2:5" x14ac:dyDescent="0.25">
      <c r="B33" s="35">
        <v>3.3679916877470538E-2</v>
      </c>
      <c r="C33" s="35">
        <v>5.6352749049243075E-2</v>
      </c>
      <c r="D33" s="35">
        <v>6.9669571764900073E-2</v>
      </c>
      <c r="E33" s="35">
        <v>0.11690377456672892</v>
      </c>
    </row>
    <row r="34" spans="2:5" x14ac:dyDescent="0.25">
      <c r="B34" s="35">
        <v>8.4541057316737611E-2</v>
      </c>
      <c r="C34" s="35">
        <v>0.11818465879920102</v>
      </c>
      <c r="D34" s="35">
        <v>0.14390537165945366</v>
      </c>
      <c r="E34" s="35">
        <v>0.19728290756060105</v>
      </c>
    </row>
    <row r="35" spans="2:5" x14ac:dyDescent="0.25">
      <c r="B35" s="35">
        <v>8.1444983204662133E-2</v>
      </c>
      <c r="C35" s="35">
        <v>0.12066464123557408</v>
      </c>
      <c r="D35" s="35">
        <v>0.16711325874891683</v>
      </c>
      <c r="E35" s="35">
        <v>0.25128413904731478</v>
      </c>
    </row>
    <row r="36" spans="2:5" x14ac:dyDescent="0.25">
      <c r="B36" s="35">
        <v>7.5141053407400474E-2</v>
      </c>
      <c r="C36" s="35">
        <v>0.11281441548296167</v>
      </c>
      <c r="D36" s="35">
        <v>0.15184702009057277</v>
      </c>
      <c r="E36" s="35">
        <v>0.19405649963789012</v>
      </c>
    </row>
    <row r="37" spans="2:5" x14ac:dyDescent="0.25">
      <c r="B37" s="35">
        <v>0.11378722983831098</v>
      </c>
      <c r="C37" s="35">
        <v>0.14935330662565707</v>
      </c>
      <c r="D37" s="35">
        <v>0.22216033348656947</v>
      </c>
      <c r="E37" s="35">
        <v>0.30429696765589664</v>
      </c>
    </row>
    <row r="38" spans="2:5" x14ac:dyDescent="0.25">
      <c r="B38" s="35">
        <v>0.16740881609597505</v>
      </c>
      <c r="C38" s="35">
        <v>0.18250539821086348</v>
      </c>
      <c r="D38" s="35">
        <v>0.23542387455980032</v>
      </c>
      <c r="E38" s="35">
        <v>0.2995680302172421</v>
      </c>
    </row>
    <row r="39" spans="2:5" x14ac:dyDescent="0.25">
      <c r="B39" s="35">
        <v>0.20324723255015781</v>
      </c>
      <c r="C39" s="35">
        <v>0.22827854036799849</v>
      </c>
      <c r="D39" s="35">
        <v>0.32191186240057568</v>
      </c>
      <c r="E39" s="35">
        <v>0.43019600169233546</v>
      </c>
    </row>
    <row r="40" spans="2:5" x14ac:dyDescent="0.25">
      <c r="B40" s="35">
        <v>0.23618918023993377</v>
      </c>
      <c r="C40" s="35">
        <v>0.25250388875295005</v>
      </c>
      <c r="D40" s="35">
        <v>0.37359444977321565</v>
      </c>
      <c r="E40" s="35">
        <v>0.50418763863122706</v>
      </c>
    </row>
    <row r="41" spans="2:5" x14ac:dyDescent="0.25">
      <c r="B41" s="35">
        <v>0.22769119817674077</v>
      </c>
      <c r="C41" s="35">
        <v>0.25250335461937262</v>
      </c>
      <c r="D41" s="35">
        <v>0.40035535949015</v>
      </c>
      <c r="E41" s="35">
        <v>0.58318943231021614</v>
      </c>
    </row>
    <row r="42" spans="2:5" x14ac:dyDescent="0.25">
      <c r="B42" s="35">
        <v>0.20559408758333711</v>
      </c>
      <c r="C42" s="35">
        <v>0.22784001145257321</v>
      </c>
      <c r="D42" s="35">
        <v>0.36520646828845393</v>
      </c>
      <c r="E42" s="35">
        <v>0.52659751206728123</v>
      </c>
    </row>
    <row r="43" spans="2:5" x14ac:dyDescent="0.25">
      <c r="B43" s="35">
        <v>0.22102031289257076</v>
      </c>
      <c r="C43" s="35">
        <v>0.23746484523027592</v>
      </c>
      <c r="D43" s="35">
        <v>0.37026178549606559</v>
      </c>
      <c r="E43" s="35">
        <v>0.51753940103129992</v>
      </c>
    </row>
    <row r="44" spans="2:5" x14ac:dyDescent="0.25">
      <c r="B44" s="35">
        <v>0.23489862294392169</v>
      </c>
      <c r="C44" s="35">
        <v>0.26214330453774581</v>
      </c>
      <c r="D44" s="35">
        <v>0.44189759589886296</v>
      </c>
      <c r="E44" s="35">
        <v>0.64429831995596687</v>
      </c>
    </row>
    <row r="45" spans="2:5" x14ac:dyDescent="0.25">
      <c r="B45" s="35">
        <v>0.23039876495196146</v>
      </c>
      <c r="C45" s="35">
        <v>0.26444831250731826</v>
      </c>
      <c r="D45" s="35">
        <v>0.44376202931499764</v>
      </c>
      <c r="E45" s="35">
        <v>0.65615807359830736</v>
      </c>
    </row>
    <row r="46" spans="2:5" x14ac:dyDescent="0.25">
      <c r="B46" s="35">
        <v>0.2491424402118404</v>
      </c>
      <c r="C46" s="35">
        <v>0.28730546763107179</v>
      </c>
      <c r="D46" s="35">
        <v>0.4806606726677734</v>
      </c>
      <c r="E46" s="35">
        <v>0.69721090915701034</v>
      </c>
    </row>
    <row r="47" spans="2:5" x14ac:dyDescent="0.25">
      <c r="B47" s="35">
        <v>0.24548250455280254</v>
      </c>
      <c r="C47" s="35">
        <v>0.28081857750220612</v>
      </c>
      <c r="D47" s="35">
        <v>0.46027911184061143</v>
      </c>
      <c r="E47" s="35">
        <v>0.6778487266561668</v>
      </c>
    </row>
    <row r="48" spans="2:5" x14ac:dyDescent="0.25">
      <c r="B48" s="35">
        <v>0.20453661052024719</v>
      </c>
      <c r="C48" s="35">
        <v>0.24083565160119105</v>
      </c>
      <c r="D48" s="35">
        <v>0.41473111079724678</v>
      </c>
      <c r="E48" s="35">
        <v>0.63964836850471929</v>
      </c>
    </row>
    <row r="49" spans="2:5" x14ac:dyDescent="0.25">
      <c r="B49" s="35">
        <v>0.23535960062132352</v>
      </c>
      <c r="C49" s="35">
        <v>0.26131311726479639</v>
      </c>
      <c r="D49" s="35">
        <v>0.42612577933498019</v>
      </c>
      <c r="E49" s="35">
        <v>0.66613524890025255</v>
      </c>
    </row>
    <row r="50" spans="2:5" x14ac:dyDescent="0.25">
      <c r="B50" s="35">
        <v>0.28480847935214343</v>
      </c>
      <c r="C50" s="35">
        <v>0.30814110027403335</v>
      </c>
      <c r="D50" s="35">
        <v>0.4487166298210139</v>
      </c>
      <c r="E50" s="35">
        <v>0.64423429491367867</v>
      </c>
    </row>
    <row r="51" spans="2:5" x14ac:dyDescent="0.25">
      <c r="B51" s="35">
        <v>0.27011447897452717</v>
      </c>
      <c r="C51" s="35">
        <v>0.28692500789742637</v>
      </c>
      <c r="D51" s="35">
        <v>0.43771229666748568</v>
      </c>
      <c r="E51" s="35">
        <v>0.62037948011553701</v>
      </c>
    </row>
    <row r="52" spans="2:5" x14ac:dyDescent="0.25">
      <c r="B52" s="35">
        <v>0.28435858641340889</v>
      </c>
      <c r="C52" s="35">
        <v>0.30023029769341236</v>
      </c>
      <c r="D52" s="35">
        <v>0.44307656889853425</v>
      </c>
      <c r="E52" s="35">
        <v>0.62248715433064694</v>
      </c>
    </row>
    <row r="53" spans="2:5" x14ac:dyDescent="0.25">
      <c r="B53" s="35">
        <v>0.28129781771669848</v>
      </c>
      <c r="C53" s="35">
        <v>0.30022191557220679</v>
      </c>
      <c r="D53" s="35">
        <v>0.44147840314470788</v>
      </c>
      <c r="E53" s="35">
        <v>0.60113740587349973</v>
      </c>
    </row>
    <row r="54" spans="2:5" x14ac:dyDescent="0.25">
      <c r="B54" s="35">
        <v>0.30991835125305722</v>
      </c>
      <c r="C54" s="35">
        <v>0.32544467308724379</v>
      </c>
      <c r="D54" s="35">
        <v>0.46290079070161899</v>
      </c>
      <c r="E54" s="35">
        <v>0.64223018670951026</v>
      </c>
    </row>
    <row r="55" spans="2:5" x14ac:dyDescent="0.25">
      <c r="B55" s="35">
        <v>0.35004731563376484</v>
      </c>
      <c r="C55" s="35">
        <v>0.37960062803894767</v>
      </c>
      <c r="D55" s="35">
        <v>0.55503183999698724</v>
      </c>
      <c r="E55" s="35">
        <v>0.76181228243840282</v>
      </c>
    </row>
    <row r="56" spans="2:5" x14ac:dyDescent="0.25">
      <c r="B56" s="35">
        <v>0.35617949939999305</v>
      </c>
      <c r="C56" s="35">
        <v>0.39558369994257675</v>
      </c>
      <c r="D56" s="35">
        <v>0.57780049383759535</v>
      </c>
      <c r="E56" s="35">
        <v>0.8161816643948947</v>
      </c>
    </row>
    <row r="57" spans="2:5" x14ac:dyDescent="0.25">
      <c r="B57" s="35">
        <v>0.3939622919204952</v>
      </c>
      <c r="C57" s="35">
        <v>0.42395613354295952</v>
      </c>
      <c r="D57" s="35">
        <v>0.58419156177914211</v>
      </c>
      <c r="E57" s="35">
        <v>0.82104366484696223</v>
      </c>
    </row>
    <row r="58" spans="2:5" x14ac:dyDescent="0.25">
      <c r="B58" s="35">
        <v>0.39684455803430496</v>
      </c>
      <c r="C58" s="35">
        <v>0.42431269905118163</v>
      </c>
      <c r="D58" s="35">
        <v>0.57751691325855425</v>
      </c>
      <c r="E58" s="35">
        <v>0.80950216139673692</v>
      </c>
    </row>
    <row r="59" spans="2:5" x14ac:dyDescent="0.25">
      <c r="B59" s="35">
        <v>0.40704801568885229</v>
      </c>
      <c r="C59" s="35">
        <v>0.43856586713338608</v>
      </c>
      <c r="D59" s="35">
        <v>0.58034673877341325</v>
      </c>
      <c r="E59" s="35">
        <v>0.81247181314219641</v>
      </c>
    </row>
    <row r="60" spans="2:5" x14ac:dyDescent="0.25">
      <c r="B60" s="35">
        <v>0.39920173489993133</v>
      </c>
      <c r="C60" s="35">
        <v>0.43038721281438208</v>
      </c>
      <c r="D60" s="35">
        <v>0.5626267537302615</v>
      </c>
      <c r="E60" s="35">
        <v>0.81114307074436609</v>
      </c>
    </row>
    <row r="61" spans="2:5" x14ac:dyDescent="0.25">
      <c r="B61" s="35">
        <v>0.41062868886019765</v>
      </c>
      <c r="C61" s="35">
        <v>0.43872665286892615</v>
      </c>
      <c r="D61" s="35">
        <v>0.58470831368578047</v>
      </c>
      <c r="E61" s="35">
        <v>0.84716665904790112</v>
      </c>
    </row>
    <row r="62" spans="2:5" x14ac:dyDescent="0.25">
      <c r="B62" s="35">
        <v>0.44510265996995935</v>
      </c>
      <c r="C62" s="35">
        <v>0.48141966538364456</v>
      </c>
      <c r="D62" s="35">
        <v>0.63261634583142068</v>
      </c>
      <c r="E62" s="35">
        <v>0.87753326503843554</v>
      </c>
    </row>
    <row r="63" spans="2:5" x14ac:dyDescent="0.25">
      <c r="B63" s="35">
        <v>0.44184293799495927</v>
      </c>
      <c r="C63" s="35">
        <v>0.47740394908976913</v>
      </c>
      <c r="D63" s="35">
        <v>0.6249463248847319</v>
      </c>
      <c r="E63" s="35">
        <v>0.87910981740570104</v>
      </c>
    </row>
    <row r="64" spans="2:5" x14ac:dyDescent="0.25">
      <c r="B64" s="35">
        <v>0.4484417290283671</v>
      </c>
      <c r="C64" s="35">
        <v>0.49413289922932674</v>
      </c>
      <c r="D64" s="35">
        <v>0.64797048772680543</v>
      </c>
      <c r="E64" s="35">
        <v>0.89690628343271495</v>
      </c>
    </row>
    <row r="65" spans="2:5" x14ac:dyDescent="0.25">
      <c r="B65" s="35">
        <v>0.44804099024647753</v>
      </c>
      <c r="C65" s="35">
        <v>0.49452085186311745</v>
      </c>
      <c r="D65" s="35">
        <v>0.64265815744587862</v>
      </c>
      <c r="E65" s="35">
        <v>0.88106639114458429</v>
      </c>
    </row>
    <row r="66" spans="2:5" x14ac:dyDescent="0.25">
      <c r="B66" s="35">
        <v>0.43805065263421938</v>
      </c>
      <c r="C66" s="35">
        <v>0.48402004235188473</v>
      </c>
      <c r="D66" s="35">
        <v>0.63869436981425742</v>
      </c>
      <c r="E66" s="35">
        <v>0.89723758071954474</v>
      </c>
    </row>
    <row r="67" spans="2:5" x14ac:dyDescent="0.25">
      <c r="B67" s="35">
        <v>0.441216928187669</v>
      </c>
      <c r="C67" s="35">
        <v>0.48992725280819172</v>
      </c>
      <c r="D67" s="35">
        <v>0.64012199601949626</v>
      </c>
      <c r="E67" s="35">
        <v>0.8955845193279891</v>
      </c>
    </row>
    <row r="68" spans="2:5" x14ac:dyDescent="0.25">
      <c r="B68" s="35">
        <v>0.43625933619141777</v>
      </c>
      <c r="C68" s="35">
        <v>0.48798256091722603</v>
      </c>
      <c r="D68" s="35">
        <v>0.62492593713483191</v>
      </c>
      <c r="E68" s="35">
        <v>0.87928789269278629</v>
      </c>
    </row>
    <row r="69" spans="2:5" x14ac:dyDescent="0.25">
      <c r="B69" s="35">
        <v>0.45719031215191547</v>
      </c>
      <c r="C69" s="35">
        <v>0.507153946539314</v>
      </c>
      <c r="D69" s="35">
        <v>0.63255259144758613</v>
      </c>
      <c r="E69" s="35">
        <v>0.85385691977726297</v>
      </c>
    </row>
    <row r="70" spans="2:5" x14ac:dyDescent="0.25">
      <c r="B70" s="35">
        <v>0.46343237381119157</v>
      </c>
      <c r="C70" s="35">
        <v>0.50965087436244694</v>
      </c>
      <c r="D70" s="35">
        <v>0.63768891413576512</v>
      </c>
      <c r="E70" s="35">
        <v>0.86650777472936757</v>
      </c>
    </row>
    <row r="71" spans="2:5" x14ac:dyDescent="0.25">
      <c r="B71" s="35">
        <v>0.44601873800939507</v>
      </c>
      <c r="C71" s="35">
        <v>0.49667984602564241</v>
      </c>
      <c r="D71" s="35">
        <v>0.6363093544608458</v>
      </c>
      <c r="E71" s="35">
        <v>0.87995430602175029</v>
      </c>
    </row>
    <row r="72" spans="2:5" x14ac:dyDescent="0.25">
      <c r="B72" s="35">
        <v>0.44065688343283166</v>
      </c>
      <c r="C72" s="35">
        <v>0.49040258297996314</v>
      </c>
      <c r="D72" s="35">
        <v>0.62768312467059784</v>
      </c>
      <c r="E72" s="35">
        <v>0.87099429748748691</v>
      </c>
    </row>
    <row r="73" spans="2:5" x14ac:dyDescent="0.25">
      <c r="B73" s="35">
        <v>0.43061600645108394</v>
      </c>
      <c r="C73" s="35">
        <v>0.48454718043237549</v>
      </c>
      <c r="D73" s="35">
        <v>0.62528839752476417</v>
      </c>
      <c r="E73" s="35">
        <v>0.89230688221391852</v>
      </c>
    </row>
    <row r="74" spans="2:5" x14ac:dyDescent="0.25">
      <c r="B74" s="35">
        <v>0.42616575082571678</v>
      </c>
      <c r="C74" s="35">
        <v>0.47729852752123564</v>
      </c>
      <c r="D74" s="35">
        <v>0.61932247066529111</v>
      </c>
      <c r="E74" s="35">
        <v>0.88760841247699263</v>
      </c>
    </row>
    <row r="75" spans="2:5" x14ac:dyDescent="0.25">
      <c r="B75" s="35">
        <v>0.42560638166009668</v>
      </c>
      <c r="C75" s="35">
        <v>0.47551193594470692</v>
      </c>
      <c r="D75" s="35">
        <v>0.60771139265325469</v>
      </c>
      <c r="E75" s="35">
        <v>0.86535700936855808</v>
      </c>
    </row>
    <row r="76" spans="2:5" x14ac:dyDescent="0.25">
      <c r="B76" s="35">
        <v>0.44561882910190587</v>
      </c>
      <c r="C76" s="35">
        <v>0.49992507266105651</v>
      </c>
      <c r="D76" s="35">
        <v>0.63537358501705254</v>
      </c>
      <c r="E76" s="35">
        <v>0.86244236246635897</v>
      </c>
    </row>
    <row r="77" spans="2:5" x14ac:dyDescent="0.25">
      <c r="B77" s="35">
        <v>0.44443257830179517</v>
      </c>
      <c r="C77" s="35">
        <v>0.50660878012314436</v>
      </c>
      <c r="D77" s="35">
        <v>0.64457062024644785</v>
      </c>
      <c r="E77" s="35">
        <v>0.89430928914742935</v>
      </c>
    </row>
    <row r="78" spans="2:5" x14ac:dyDescent="0.25">
      <c r="B78" s="35">
        <v>0.45243789851766431</v>
      </c>
      <c r="C78" s="35">
        <v>0.51359831495052</v>
      </c>
      <c r="D78" s="35">
        <v>0.66370594885179102</v>
      </c>
      <c r="E78" s="35">
        <v>0.93706171915368242</v>
      </c>
    </row>
    <row r="79" spans="2:5" x14ac:dyDescent="0.25">
      <c r="B79" s="35">
        <v>0.46235089293164822</v>
      </c>
      <c r="C79" s="35">
        <v>0.52623167003855043</v>
      </c>
      <c r="D79" s="35">
        <v>0.67899282814094075</v>
      </c>
      <c r="E79" s="35">
        <v>0.96040890405846024</v>
      </c>
    </row>
    <row r="80" spans="2:5" x14ac:dyDescent="0.25">
      <c r="B80" s="35">
        <v>0.46931531970958201</v>
      </c>
      <c r="C80" s="35">
        <v>0.52623140431760618</v>
      </c>
      <c r="D80" s="35">
        <v>0.6863255052156757</v>
      </c>
      <c r="E80" s="35">
        <v>0.99046108834411672</v>
      </c>
    </row>
    <row r="81" spans="2:5" x14ac:dyDescent="0.25">
      <c r="B81" s="35">
        <v>0.50257399831151972</v>
      </c>
      <c r="C81" s="35">
        <v>0.54924044217472623</v>
      </c>
      <c r="D81" s="35">
        <v>0.69852894935312371</v>
      </c>
      <c r="E81" s="35">
        <v>1.002849463947844</v>
      </c>
    </row>
    <row r="82" spans="2:5" x14ac:dyDescent="0.25">
      <c r="B82" s="35">
        <v>0.51501694054057612</v>
      </c>
      <c r="C82" s="35">
        <v>0.55236411532641994</v>
      </c>
      <c r="D82" s="35">
        <v>0.69630304140433763</v>
      </c>
      <c r="E82" s="35">
        <v>0.98653268037330544</v>
      </c>
    </row>
    <row r="83" spans="2:5" x14ac:dyDescent="0.25">
      <c r="B83" s="35">
        <v>0.54247210680711677</v>
      </c>
      <c r="C83" s="35">
        <v>0.58046008685596184</v>
      </c>
      <c r="D83" s="35">
        <v>0.71549505258939505</v>
      </c>
      <c r="E83" s="35">
        <v>0.98443953084199787</v>
      </c>
    </row>
    <row r="84" spans="2:5" x14ac:dyDescent="0.25">
      <c r="B84" s="35">
        <v>0.53129141895809717</v>
      </c>
      <c r="C84" s="35">
        <v>0.57238566297246229</v>
      </c>
      <c r="D84" s="35">
        <v>0.7152755599840489</v>
      </c>
      <c r="E84" s="35">
        <v>0.98914101944910271</v>
      </c>
    </row>
    <row r="85" spans="2:5" x14ac:dyDescent="0.25">
      <c r="B85" s="35">
        <v>0.56129541974504715</v>
      </c>
      <c r="C85" s="35">
        <v>0.5970822161340652</v>
      </c>
      <c r="D85" s="35">
        <v>0.74802966452342579</v>
      </c>
      <c r="E85" s="35">
        <v>1.0469420613603762</v>
      </c>
    </row>
    <row r="86" spans="2:5" x14ac:dyDescent="0.25">
      <c r="B86" s="35">
        <v>0.60912656809970189</v>
      </c>
      <c r="C86" s="35">
        <v>0.64629548078801702</v>
      </c>
      <c r="D86" s="35">
        <v>0.79500743520792361</v>
      </c>
      <c r="E86" s="35">
        <v>1.0580431275867321</v>
      </c>
    </row>
    <row r="87" spans="2:5" x14ac:dyDescent="0.25">
      <c r="B87" s="35">
        <v>0.62111793663282566</v>
      </c>
      <c r="C87" s="35">
        <v>0.66394394780413912</v>
      </c>
      <c r="D87" s="35">
        <v>0.82457097292015691</v>
      </c>
      <c r="E87" s="35">
        <v>1.0991355635382181</v>
      </c>
    </row>
    <row r="88" spans="2:5" x14ac:dyDescent="0.25">
      <c r="B88" s="35">
        <v>0.60459419311994567</v>
      </c>
      <c r="C88" s="35">
        <v>0.6457334022047384</v>
      </c>
      <c r="D88" s="35">
        <v>0.80610889174116518</v>
      </c>
      <c r="E88" s="35">
        <v>1.0885984722678208</v>
      </c>
    </row>
    <row r="89" spans="2:5" x14ac:dyDescent="0.25">
      <c r="B89" s="35">
        <v>0.58496752832368182</v>
      </c>
      <c r="C89" s="35">
        <v>0.62997443474268855</v>
      </c>
      <c r="D89" s="35">
        <v>0.78448892649612278</v>
      </c>
      <c r="E89" s="35">
        <v>1.0371007989097871</v>
      </c>
    </row>
    <row r="90" spans="2:5" x14ac:dyDescent="0.25">
      <c r="B90" s="35">
        <v>0.57268650962078516</v>
      </c>
      <c r="C90" s="35">
        <v>0.61214634420857672</v>
      </c>
      <c r="D90" s="35">
        <v>0.75143193008110454</v>
      </c>
      <c r="E90" s="35">
        <v>0.99202776771019652</v>
      </c>
    </row>
    <row r="91" spans="2:5" x14ac:dyDescent="0.25">
      <c r="B91" s="35">
        <v>0.59610140079013729</v>
      </c>
      <c r="C91" s="35">
        <v>0.63502505539643239</v>
      </c>
      <c r="D91" s="35">
        <v>0.77292985526737912</v>
      </c>
      <c r="E91" s="35">
        <v>0.99503705679213139</v>
      </c>
    </row>
    <row r="92" spans="2:5" x14ac:dyDescent="0.25">
      <c r="B92" s="35">
        <v>0.67157452273412377</v>
      </c>
      <c r="C92" s="35">
        <v>0.70967116444342726</v>
      </c>
      <c r="D92" s="35">
        <v>0.84793050670101811</v>
      </c>
      <c r="E92" s="35">
        <v>1.0093305715269856</v>
      </c>
    </row>
    <row r="93" spans="2:5" x14ac:dyDescent="0.25">
      <c r="B93" s="35">
        <v>0.68461778013240571</v>
      </c>
      <c r="C93" s="35">
        <v>0.72314825830470475</v>
      </c>
      <c r="D93" s="35">
        <v>0.86771236184629741</v>
      </c>
      <c r="E93" s="35">
        <v>1.0540375799078301</v>
      </c>
    </row>
    <row r="94" spans="2:5" x14ac:dyDescent="0.25">
      <c r="B94" s="35">
        <v>0.67461778009421991</v>
      </c>
      <c r="C94" s="35">
        <v>0.7174183799526187</v>
      </c>
      <c r="D94" s="35">
        <v>0.87663189934026831</v>
      </c>
      <c r="E94" s="35">
        <v>1.0681938352639964</v>
      </c>
    </row>
    <row r="95" spans="2:5" x14ac:dyDescent="0.25">
      <c r="B95" s="35">
        <v>0.69834380743383651</v>
      </c>
      <c r="C95" s="35">
        <v>0.7447700441552807</v>
      </c>
      <c r="D95" s="35">
        <v>0.90857571495952361</v>
      </c>
      <c r="E95" s="35">
        <v>1.0792584372879854</v>
      </c>
    </row>
    <row r="96" spans="2:5" x14ac:dyDescent="0.25">
      <c r="B96" s="35">
        <v>0.71688323368280626</v>
      </c>
      <c r="C96" s="35">
        <v>0.76703609987107446</v>
      </c>
      <c r="D96" s="35">
        <v>0.93903354436099618</v>
      </c>
      <c r="E96" s="35">
        <v>1.0837491825097343</v>
      </c>
    </row>
    <row r="97" spans="2:5" x14ac:dyDescent="0.25">
      <c r="B97" s="35">
        <v>0.74645467889580874</v>
      </c>
      <c r="C97" s="35">
        <v>0.79507766381758038</v>
      </c>
      <c r="D97" s="35">
        <v>0.97429322264514995</v>
      </c>
      <c r="E97" s="35">
        <v>1.1407992001498446</v>
      </c>
    </row>
    <row r="98" spans="2:5" x14ac:dyDescent="0.25">
      <c r="B98" s="35">
        <v>0.76221528548212369</v>
      </c>
      <c r="C98" s="35">
        <v>0.82279985496376074</v>
      </c>
      <c r="D98" s="35">
        <v>1.0128422036538345</v>
      </c>
      <c r="E98" s="35">
        <v>1.2290586613990591</v>
      </c>
    </row>
    <row r="99" spans="2:5" x14ac:dyDescent="0.25">
      <c r="B99" s="35">
        <v>0.7437381281470572</v>
      </c>
      <c r="C99" s="35">
        <v>0.80319960454741601</v>
      </c>
      <c r="D99" s="35">
        <v>0.98005756259437993</v>
      </c>
      <c r="E99" s="35">
        <v>1.1973430144251669</v>
      </c>
    </row>
    <row r="100" spans="2:5" x14ac:dyDescent="0.25">
      <c r="B100" s="35">
        <v>0.74769135676542264</v>
      </c>
      <c r="C100" s="35">
        <v>0.80923036630577305</v>
      </c>
      <c r="D100" s="35">
        <v>0.98456007443090376</v>
      </c>
      <c r="E100" s="35">
        <v>1.202255983906358</v>
      </c>
    </row>
    <row r="101" spans="2:5" x14ac:dyDescent="0.25">
      <c r="B101" s="35">
        <v>0.78225749454985538</v>
      </c>
      <c r="C101" s="35">
        <v>0.84961622835006734</v>
      </c>
      <c r="D101" s="35">
        <v>1.0291281776578414</v>
      </c>
      <c r="E101" s="35">
        <v>1.2039786237629289</v>
      </c>
    </row>
    <row r="102" spans="2:5" x14ac:dyDescent="0.25">
      <c r="B102" s="35">
        <v>0.77610536677981301</v>
      </c>
      <c r="C102" s="35">
        <v>0.84139251967612427</v>
      </c>
      <c r="D102" s="35">
        <v>1.0136624504321958</v>
      </c>
      <c r="E102" s="35">
        <v>1.178937055002879</v>
      </c>
    </row>
    <row r="103" spans="2:5" x14ac:dyDescent="0.25">
      <c r="B103" s="35">
        <v>0.77321939143272378</v>
      </c>
      <c r="C103" s="35">
        <v>0.84116729603731533</v>
      </c>
      <c r="D103" s="35">
        <v>1.0224597091038645</v>
      </c>
      <c r="E103" s="35">
        <v>1.2056095185736702</v>
      </c>
    </row>
    <row r="104" spans="2:5" x14ac:dyDescent="0.25">
      <c r="B104" s="35">
        <v>0.81704668804027392</v>
      </c>
      <c r="C104" s="35">
        <v>0.87485010777041838</v>
      </c>
      <c r="D104" s="35">
        <v>1.0497610386291898</v>
      </c>
      <c r="E104" s="35">
        <v>1.2044765075276933</v>
      </c>
    </row>
    <row r="105" spans="2:5" x14ac:dyDescent="0.25">
      <c r="B105" s="35">
        <v>0.80897550370903537</v>
      </c>
      <c r="C105" s="35">
        <v>0.85492782180256444</v>
      </c>
      <c r="D105" s="35">
        <v>1.0245311132495345</v>
      </c>
      <c r="E105" s="35">
        <v>1.1741542010400101</v>
      </c>
    </row>
    <row r="106" spans="2:5" x14ac:dyDescent="0.25">
      <c r="B106" s="35">
        <v>0.83516120175805741</v>
      </c>
      <c r="C106" s="35">
        <v>0.87014125929055319</v>
      </c>
      <c r="D106" s="35">
        <v>1.0435760475879914</v>
      </c>
      <c r="E106" s="35">
        <v>1.2045025074393292</v>
      </c>
    </row>
    <row r="107" spans="2:5" x14ac:dyDescent="0.25">
      <c r="B107" s="35">
        <v>0.84875003620359413</v>
      </c>
      <c r="C107" s="35">
        <v>0.88213745299467594</v>
      </c>
      <c r="D107" s="35">
        <v>1.0575017571260565</v>
      </c>
      <c r="E107" s="35">
        <v>1.2459018160287574</v>
      </c>
    </row>
    <row r="108" spans="2:5" x14ac:dyDescent="0.25">
      <c r="B108" s="35">
        <v>0.87611607092329191</v>
      </c>
      <c r="C108" s="35">
        <v>0.91667929255084202</v>
      </c>
      <c r="D108" s="35">
        <v>1.1016756399635488</v>
      </c>
      <c r="E108" s="35">
        <v>1.2400133977874304</v>
      </c>
    </row>
    <row r="109" spans="2:5" x14ac:dyDescent="0.25">
      <c r="B109" s="35">
        <v>0.89911188847365975</v>
      </c>
      <c r="C109" s="35">
        <v>0.93726831284103918</v>
      </c>
      <c r="D109" s="35">
        <v>1.1252091796574353</v>
      </c>
      <c r="E109" s="35">
        <v>1.2347607760717287</v>
      </c>
    </row>
    <row r="110" spans="2:5" x14ac:dyDescent="0.25">
      <c r="B110" s="35">
        <v>0.92236719646881182</v>
      </c>
      <c r="C110" s="35">
        <v>0.95608804230342159</v>
      </c>
      <c r="D110" s="35">
        <v>1.148533322268751</v>
      </c>
      <c r="E110" s="35">
        <v>1.2455276210703374</v>
      </c>
    </row>
    <row r="111" spans="2:5" x14ac:dyDescent="0.25">
      <c r="B111" s="35">
        <v>0.99818432567484128</v>
      </c>
      <c r="C111" s="35">
        <v>1.0289077536944609</v>
      </c>
      <c r="D111" s="35">
        <v>1.2282729254100031</v>
      </c>
      <c r="E111" s="35">
        <v>1.2596661694417597</v>
      </c>
    </row>
    <row r="112" spans="2:5" x14ac:dyDescent="0.25">
      <c r="B112" s="35">
        <v>1.0062610450709035</v>
      </c>
      <c r="C112" s="35">
        <v>1.0410221971101037</v>
      </c>
      <c r="D112" s="35">
        <v>1.2512880747879249</v>
      </c>
      <c r="E112" s="35">
        <v>1.279686331170673</v>
      </c>
    </row>
    <row r="113" spans="2:5" x14ac:dyDescent="0.25">
      <c r="B113" s="35">
        <v>1.0391636983044492</v>
      </c>
      <c r="C113" s="35">
        <v>1.0806492963347065</v>
      </c>
      <c r="D113" s="35">
        <v>1.2921616261868101</v>
      </c>
      <c r="E113" s="35">
        <v>1.3227294444056603</v>
      </c>
    </row>
    <row r="114" spans="2:5" x14ac:dyDescent="0.25">
      <c r="B114" s="35">
        <v>1.0686716222118895</v>
      </c>
      <c r="C114" s="35">
        <v>1.1033643646134788</v>
      </c>
      <c r="D114" s="35">
        <v>1.3071589094736946</v>
      </c>
      <c r="E114" s="35">
        <v>1.3234103258884029</v>
      </c>
    </row>
    <row r="115" spans="2:5" x14ac:dyDescent="0.25">
      <c r="B115" s="35">
        <v>1.0700248578756095</v>
      </c>
      <c r="C115" s="35">
        <v>1.1089700735238954</v>
      </c>
      <c r="D115" s="35">
        <v>1.3019578428159515</v>
      </c>
      <c r="E115" s="35">
        <v>1.3328278661138426</v>
      </c>
    </row>
    <row r="116" spans="2:5" x14ac:dyDescent="0.25">
      <c r="B116" s="35">
        <v>1.052868504934702</v>
      </c>
      <c r="C116" s="35">
        <v>1.0878432280231916</v>
      </c>
      <c r="D116" s="35">
        <v>1.2710587355970158</v>
      </c>
      <c r="E116" s="35">
        <v>1.2992720605134818</v>
      </c>
    </row>
    <row r="117" spans="2:5" x14ac:dyDescent="0.25">
      <c r="B117" s="35">
        <v>1.0753209729433912</v>
      </c>
      <c r="C117" s="35">
        <v>1.1164766117885234</v>
      </c>
      <c r="D117" s="35">
        <v>1.3085422417995081</v>
      </c>
      <c r="E117" s="35">
        <v>1.3274232934542305</v>
      </c>
    </row>
    <row r="118" spans="2:5" x14ac:dyDescent="0.25">
      <c r="B118" s="35">
        <v>1.0744868849772014</v>
      </c>
      <c r="C118" s="35">
        <v>1.1110334108129927</v>
      </c>
      <c r="D118" s="35">
        <v>1.3000416083034421</v>
      </c>
      <c r="E118" s="35">
        <v>1.3127567742410051</v>
      </c>
    </row>
  </sheetData>
  <mergeCells count="6">
    <mergeCell ref="J25:K25"/>
    <mergeCell ref="B3:H3"/>
    <mergeCell ref="J21:K21"/>
    <mergeCell ref="J22:K22"/>
    <mergeCell ref="J23:K23"/>
    <mergeCell ref="J24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García</cp:lastModifiedBy>
  <dcterms:created xsi:type="dcterms:W3CDTF">2013-04-27T10:11:49Z</dcterms:created>
  <dcterms:modified xsi:type="dcterms:W3CDTF">2022-05-10T20:45:14Z</dcterms:modified>
</cp:coreProperties>
</file>