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harts/chart1.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omments2.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24226"/>
  <mc:AlternateContent xmlns:mc="http://schemas.openxmlformats.org/markup-compatibility/2006">
    <mc:Choice Requires="x15">
      <x15ac:absPath xmlns:x15ac="http://schemas.microsoft.com/office/spreadsheetml/2010/11/ac" url="C:\Users\vayam\Desktop\CX305\Diapositivas\Stonks\Tema 7\Práctica\"/>
    </mc:Choice>
  </mc:AlternateContent>
  <xr:revisionPtr revIDLastSave="0" documentId="8_{7061D2FE-D5FE-419B-A113-A67F379D5444}" xr6:coauthVersionLast="47" xr6:coauthVersionMax="47" xr10:uidLastSave="{00000000-0000-0000-0000-000000000000}"/>
  <bookViews>
    <workbookView xWindow="-120" yWindow="-120" windowWidth="19800" windowHeight="11760" tabRatio="974" firstSheet="1" activeTab="1" xr2:uid="{00000000-000D-0000-FFFF-FFFF00000000}"/>
  </bookViews>
  <sheets>
    <sheet name="CarteraARYSA(MSA)" sheetId="14" r:id="rId1"/>
    <sheet name="DATOS EN BASE DIARIA" sheetId="11" r:id="rId2"/>
    <sheet name="PONDERACION R CALMAR" sheetId="15" r:id="rId3"/>
    <sheet name="ENFOQUE" sheetId="1" r:id="rId4"/>
    <sheet name="Limitacion Garantías" sheetId="2" r:id="rId5"/>
    <sheet name="OPTIMIZACION IN SAMPLE" sheetId="3" r:id="rId6"/>
    <sheet name="WALKFORWARD" sheetId="4" r:id="rId7"/>
    <sheet name="TRADES" sheetId="13" r:id="rId8"/>
    <sheet name="ESTADISTICAS CARTERA ARYSA MM" sheetId="8" r:id="rId9"/>
    <sheet name="ANALISIS DE MONTECARLO" sheetId="9" r:id="rId10"/>
    <sheet name="FINAL PROFILE" sheetId="10" r:id="rId11"/>
  </sheets>
  <definedNames>
    <definedName name="solver_adj" localSheetId="2" hidden="1">'PONDERACION R CALMAR'!#REF!</definedName>
    <definedName name="solver_cvg" localSheetId="2" hidden="1">0.0001</definedName>
    <definedName name="solver_drv" localSheetId="2" hidden="1">1</definedName>
    <definedName name="solver_est" localSheetId="2" hidden="1">1</definedName>
    <definedName name="solver_itr" localSheetId="2" hidden="1">100</definedName>
    <definedName name="solver_lhs1" localSheetId="2" hidden="1">'PONDERACION R CALMAR'!#REF!</definedName>
    <definedName name="solver_lhs2" localSheetId="2" hidden="1">'PONDERACION R CALMAR'!#REF!</definedName>
    <definedName name="solver_lhs3" localSheetId="2" hidden="1">'PONDERACION R CALMAR'!#REF!</definedName>
    <definedName name="solver_lin" localSheetId="2" hidden="1">2</definedName>
    <definedName name="solver_neg" localSheetId="2" hidden="1">2</definedName>
    <definedName name="solver_num" localSheetId="2" hidden="1">3</definedName>
    <definedName name="solver_nwt" localSheetId="2" hidden="1">1</definedName>
    <definedName name="solver_opt" localSheetId="2" hidden="1">'PONDERACION R CALMAR'!#REF!</definedName>
    <definedName name="solver_pre" localSheetId="2" hidden="1">0.000001</definedName>
    <definedName name="solver_rel1" localSheetId="2" hidden="1">1</definedName>
    <definedName name="solver_rel2" localSheetId="2" hidden="1">3</definedName>
    <definedName name="solver_rel3" localSheetId="2" hidden="1">2</definedName>
    <definedName name="solver_rhs1" localSheetId="2" hidden="1">'PONDERACION R CALMAR'!#REF!</definedName>
    <definedName name="solver_rhs2" localSheetId="2" hidden="1">'PONDERACION R CALMAR'!#REF!</definedName>
    <definedName name="solver_rhs3" localSheetId="2" hidden="1">1</definedName>
    <definedName name="solver_scl" localSheetId="2" hidden="1">2</definedName>
    <definedName name="solver_sho" localSheetId="2" hidden="1">2</definedName>
    <definedName name="solver_tim" localSheetId="2" hidden="1">100</definedName>
    <definedName name="solver_tol" localSheetId="2" hidden="1">0.05</definedName>
    <definedName name="solver_typ" localSheetId="2" hidden="1">1</definedName>
    <definedName name="solver_val" localSheetId="2" hidden="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62" i="10" l="1"/>
  <c r="C15" i="10"/>
  <c r="E22" i="4" l="1"/>
  <c r="E24" i="4"/>
  <c r="E25" i="4"/>
  <c r="E26" i="4"/>
  <c r="E27" i="4"/>
  <c r="E28" i="4"/>
  <c r="E29" i="4"/>
  <c r="E31" i="4"/>
  <c r="F25" i="4"/>
  <c r="F26" i="4"/>
  <c r="F27" i="4"/>
  <c r="F28" i="4"/>
  <c r="F29" i="4"/>
  <c r="F31" i="4"/>
  <c r="F24" i="4"/>
  <c r="F22" i="4"/>
  <c r="B15" i="4" l="1"/>
  <c r="I12" i="2" l="1"/>
  <c r="I10" i="2" l="1"/>
  <c r="C19" i="2" l="1"/>
  <c r="H35" i="2"/>
  <c r="H36" i="2" s="1"/>
  <c r="H37" i="2" s="1"/>
  <c r="B63" i="10"/>
  <c r="D41" i="10"/>
  <c r="C41" i="10"/>
  <c r="B41" i="10"/>
  <c r="D30" i="10"/>
  <c r="C30" i="10"/>
  <c r="D26" i="10"/>
  <c r="C26" i="10"/>
  <c r="D22" i="10"/>
  <c r="C22" i="10"/>
  <c r="D15" i="10"/>
  <c r="B23" i="4"/>
  <c r="D30" i="4"/>
  <c r="C30" i="4"/>
  <c r="B30" i="4"/>
  <c r="F30" i="4" l="1"/>
  <c r="E30" i="4"/>
  <c r="B21" i="4"/>
  <c r="D33" i="4"/>
  <c r="E35" i="2"/>
  <c r="E36" i="2" s="1"/>
  <c r="E37" i="2" s="1"/>
  <c r="C33" i="4"/>
  <c r="C23" i="4" l="1"/>
  <c r="D34" i="4"/>
  <c r="G35" i="2"/>
  <c r="G36" i="2" s="1"/>
  <c r="G37" i="2" s="1"/>
  <c r="F35" i="2"/>
  <c r="F36" i="2" s="1"/>
  <c r="F37" i="2" s="1"/>
  <c r="D35" i="2"/>
  <c r="D36" i="2" s="1"/>
  <c r="D37" i="2" s="1"/>
  <c r="C35" i="2"/>
  <c r="C36" i="2" s="1"/>
  <c r="C37" i="2" s="1"/>
  <c r="C21" i="4" l="1"/>
  <c r="D23" i="4"/>
  <c r="E23" i="4" s="1"/>
  <c r="F23" i="4" l="1"/>
  <c r="D21" i="4"/>
  <c r="F21" i="4" s="1"/>
  <c r="E21"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CPM</author>
  </authors>
  <commentList>
    <comment ref="C34" authorId="0" shapeId="0" xr:uid="{00000000-0006-0000-0400-000001000000}">
      <text>
        <r>
          <rPr>
            <sz val="9"/>
            <color indexed="81"/>
            <rFont val="Tahoma"/>
            <family val="2"/>
          </rPr>
          <t xml:space="preserve">Mínimo necesario para la operativa de la Cartera sin MM.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CPM</author>
  </authors>
  <commentList>
    <comment ref="B24" authorId="0" shapeId="0" xr:uid="{00000000-0006-0000-0600-000001000000}">
      <text>
        <r>
          <rPr>
            <b/>
            <sz val="9"/>
            <color indexed="81"/>
            <rFont val="Tahoma"/>
            <family val="2"/>
          </rPr>
          <t>CPM:</t>
        </r>
        <r>
          <rPr>
            <sz val="9"/>
            <color indexed="81"/>
            <rFont val="Tahoma"/>
            <family val="2"/>
          </rPr>
          <t xml:space="preserve">
Ok. Es menor al 35%</t>
        </r>
      </text>
    </comment>
  </commentList>
</comments>
</file>

<file path=xl/sharedStrings.xml><?xml version="1.0" encoding="utf-8"?>
<sst xmlns="http://schemas.openxmlformats.org/spreadsheetml/2006/main" count="1291" uniqueCount="610">
  <si>
    <t>Sistema</t>
  </si>
  <si>
    <t>Periodo</t>
  </si>
  <si>
    <t>Tipo de WF</t>
  </si>
  <si>
    <t>Mercado</t>
  </si>
  <si>
    <t>IBEX</t>
  </si>
  <si>
    <t>BUND</t>
  </si>
  <si>
    <t>MAX GARANTIAS PORTFOLIO</t>
  </si>
  <si>
    <t>Nº contratos</t>
  </si>
  <si>
    <t>Garantías</t>
  </si>
  <si>
    <t>Peor Perdida</t>
  </si>
  <si>
    <t>Max DD. Montecarlo 95%</t>
  </si>
  <si>
    <t>Redondeamos al alza</t>
  </si>
  <si>
    <t>CAPITAL ESTIMADO</t>
  </si>
  <si>
    <t>Out of Sample:</t>
  </si>
  <si>
    <t>In Sample:</t>
  </si>
  <si>
    <t xml:space="preserve">Money Management Empleado: </t>
  </si>
  <si>
    <t>FIXED RATIO</t>
  </si>
  <si>
    <t>FORMULA</t>
  </si>
  <si>
    <t>Límite de las garantías:</t>
  </si>
  <si>
    <t>δ =</t>
  </si>
  <si>
    <r>
      <rPr>
        <sz val="14"/>
        <color theme="1"/>
        <rFont val="Calibri"/>
        <family val="2"/>
        <scheme val="minor"/>
      </rPr>
      <t>n</t>
    </r>
    <r>
      <rPr>
        <sz val="11"/>
        <color theme="1"/>
        <rFont val="Calibri"/>
        <family val="2"/>
        <scheme val="minor"/>
      </rPr>
      <t xml:space="preserve"> </t>
    </r>
    <r>
      <rPr>
        <sz val="8"/>
        <color theme="1"/>
        <rFont val="Calibri"/>
        <family val="2"/>
        <scheme val="minor"/>
      </rPr>
      <t xml:space="preserve">(max) </t>
    </r>
    <r>
      <rPr>
        <sz val="12"/>
        <color theme="1"/>
        <rFont val="Calibri"/>
        <family val="2"/>
        <scheme val="minor"/>
      </rPr>
      <t>=</t>
    </r>
  </si>
  <si>
    <r>
      <t xml:space="preserve">δ </t>
    </r>
    <r>
      <rPr>
        <b/>
        <sz val="10"/>
        <color theme="1"/>
        <rFont val="Calibri"/>
        <family val="2"/>
      </rPr>
      <t>mínima operativa</t>
    </r>
    <r>
      <rPr>
        <b/>
        <sz val="14"/>
        <color theme="1"/>
        <rFont val="Calibri"/>
        <family val="2"/>
      </rPr>
      <t xml:space="preserve">  =</t>
    </r>
  </si>
  <si>
    <t>Cartera</t>
  </si>
  <si>
    <t xml:space="preserve">Mercados: </t>
  </si>
  <si>
    <t>Riesgo Máximo Permitido</t>
  </si>
  <si>
    <t>CAPITAL</t>
  </si>
  <si>
    <r>
      <t xml:space="preserve">TABLA DE ASIGNACION DEL CAPITAL </t>
    </r>
    <r>
      <rPr>
        <sz val="11"/>
        <color theme="1"/>
        <rFont val="Calibri"/>
        <family val="2"/>
        <scheme val="minor"/>
      </rPr>
      <t>(ver pags 324-326 del Manual I)</t>
    </r>
  </si>
  <si>
    <t>CAPITAL :</t>
  </si>
  <si>
    <t>Parametro óptimo</t>
  </si>
  <si>
    <t>Limite mínimo delta:</t>
  </si>
  <si>
    <r>
      <t xml:space="preserve">δ </t>
    </r>
    <r>
      <rPr>
        <b/>
        <sz val="10"/>
        <color theme="1"/>
        <rFont val="Calibri"/>
        <family val="2"/>
      </rPr>
      <t>óptima In sample</t>
    </r>
    <r>
      <rPr>
        <b/>
        <sz val="14"/>
        <color theme="1"/>
        <rFont val="Calibri"/>
        <family val="2"/>
      </rPr>
      <t xml:space="preserve"> =</t>
    </r>
  </si>
  <si>
    <t>WALK-FORWARD</t>
  </si>
  <si>
    <t>MEDIAS</t>
  </si>
  <si>
    <t>DesvTipica</t>
  </si>
  <si>
    <t>Ratio</t>
  </si>
  <si>
    <t>Net Profit</t>
  </si>
  <si>
    <t>Net Profit Porc.</t>
  </si>
  <si>
    <t>DD Porc. Ptos</t>
  </si>
  <si>
    <t>Peor Negocio</t>
  </si>
  <si>
    <t>Gan/Neg.</t>
  </si>
  <si>
    <t>Profit Factor</t>
  </si>
  <si>
    <t>Win/Loss</t>
  </si>
  <si>
    <t>Fiabilidad (%)</t>
  </si>
  <si>
    <t>ESM</t>
  </si>
  <si>
    <t>Nº Negocios</t>
  </si>
  <si>
    <t>CARTERA</t>
  </si>
  <si>
    <t>ANALISIS DE MONTECARLO</t>
  </si>
  <si>
    <t>CAPITAL INICIAL</t>
  </si>
  <si>
    <t>ACCOUNT SETTINGS</t>
  </si>
  <si>
    <t>Trading Vehicle:  Futures</t>
  </si>
  <si>
    <t>Round-turn slippage per contract: 0,00 €</t>
  </si>
  <si>
    <t>Round-turn commissions and fees per contract: 0,00 €</t>
  </si>
  <si>
    <t>INPUT DATA SETTINGS</t>
  </si>
  <si>
    <t>Profit/loss and risk calculated from P/L and risk inputs.</t>
  </si>
  <si>
    <t>POSITION SIZING SETTINGS &amp; RULES</t>
  </si>
  <si>
    <t>Position Sizing Method: Fixed Ratio</t>
  </si>
  <si>
    <t>Initial Contracts: 1</t>
  </si>
  <si>
    <t>ALL TRADES</t>
  </si>
  <si>
    <t>0 sec</t>
  </si>
  <si>
    <t>Capital Final</t>
  </si>
  <si>
    <r>
      <t xml:space="preserve">δ </t>
    </r>
    <r>
      <rPr>
        <b/>
        <sz val="10"/>
        <color theme="1"/>
        <rFont val="Calibri"/>
        <family val="2"/>
      </rPr>
      <t>seleccionada</t>
    </r>
  </si>
  <si>
    <t xml:space="preserve">δ óptima </t>
  </si>
  <si>
    <t>ANNUAL RETURNS</t>
  </si>
  <si>
    <t>YEAR</t>
  </si>
  <si>
    <t xml:space="preserve">NET PROFIT </t>
  </si>
  <si>
    <t xml:space="preserve">END EQUITY </t>
  </si>
  <si>
    <t>RETURN(%)</t>
  </si>
  <si>
    <t>DRAWDOWN(%)</t>
  </si>
  <si>
    <t>TRADES</t>
  </si>
  <si>
    <t>WINS(%)</t>
  </si>
  <si>
    <t>P FAC</t>
  </si>
  <si>
    <t>SHARPE</t>
  </si>
  <si>
    <t xml:space="preserve">AVE </t>
  </si>
  <si>
    <t xml:space="preserve">SD </t>
  </si>
  <si>
    <t>MONTHLY RETURNS</t>
  </si>
  <si>
    <t xml:space="preserve">MONTH </t>
  </si>
  <si>
    <t xml:space="preserve">AVE  </t>
  </si>
  <si>
    <t xml:space="preserve">SD   </t>
  </si>
  <si>
    <t>WEEKLY RETURNS</t>
  </si>
  <si>
    <t xml:space="preserve">WEEK   </t>
  </si>
  <si>
    <t xml:space="preserve">AVE    </t>
  </si>
  <si>
    <t xml:space="preserve">SD    </t>
  </si>
  <si>
    <t>DAILY RETURNS</t>
  </si>
  <si>
    <t xml:space="preserve">DAY    </t>
  </si>
  <si>
    <t>DEPENDENCY ANALYSIS RESULTS FOR ALL TRADES</t>
  </si>
  <si>
    <t>SIGNIFICANCE TEST SETTINGS</t>
  </si>
  <si>
    <t>Number of rules and/or restrictions in trading system or method: 0</t>
  </si>
  <si>
    <t>Confidence level for confidence intervals around average trade: 95.00%</t>
  </si>
  <si>
    <t>SIGNIFICANCE TEST RESULTS</t>
  </si>
  <si>
    <t>Capital Inicial</t>
  </si>
  <si>
    <t>TRADE</t>
  </si>
  <si>
    <t xml:space="preserve">PL/CNTR </t>
  </si>
  <si>
    <t>DELTA</t>
  </si>
  <si>
    <t>CONTRACTS</t>
  </si>
  <si>
    <t xml:space="preserve">POS PL  </t>
  </si>
  <si>
    <t>EQUITY</t>
  </si>
  <si>
    <t>DEPENDENCY:  POSITIVE</t>
  </si>
  <si>
    <t>Periodo Opt In sample</t>
  </si>
  <si>
    <t>&gt;TRADES PASS STATISTICAL SIGNIFICANCE TEST AT SPECIFIED CONFIDENCE LEVEL&lt;</t>
  </si>
  <si>
    <t xml:space="preserve">OBTENCIÓN DE LOS DATOS DE LA TABLA </t>
  </si>
  <si>
    <t xml:space="preserve">END EQUITY  </t>
  </si>
  <si>
    <t>Average Length of Winning Runs: 1.8</t>
  </si>
  <si>
    <t>12/31/2010</t>
  </si>
  <si>
    <t>12/30/2010</t>
  </si>
  <si>
    <t>12/29/2010</t>
  </si>
  <si>
    <t>12/28/2010</t>
  </si>
  <si>
    <t>12/20/2010</t>
  </si>
  <si>
    <t>12/17/2010</t>
  </si>
  <si>
    <t>12/16/2010</t>
  </si>
  <si>
    <t>12/15/2010</t>
  </si>
  <si>
    <t>12/14/2010</t>
  </si>
  <si>
    <t>11/30/2010</t>
  </si>
  <si>
    <t>11/29/2010</t>
  </si>
  <si>
    <t>11/26/2010</t>
  </si>
  <si>
    <t>11/19/2010</t>
  </si>
  <si>
    <t>11/16/2010</t>
  </si>
  <si>
    <t>11/15/2010</t>
  </si>
  <si>
    <t>10/29/2010</t>
  </si>
  <si>
    <t>10/28/2010</t>
  </si>
  <si>
    <t>10/27/2010</t>
  </si>
  <si>
    <t>10/26/2010</t>
  </si>
  <si>
    <t>10/25/2010</t>
  </si>
  <si>
    <t>10/22/2010</t>
  </si>
  <si>
    <t>10/21/2010</t>
  </si>
  <si>
    <t>10/20/2010</t>
  </si>
  <si>
    <t>10/19/2010</t>
  </si>
  <si>
    <t>10/18/2010</t>
  </si>
  <si>
    <t>10/15/2010</t>
  </si>
  <si>
    <t xml:space="preserve">6/25/2010 </t>
  </si>
  <si>
    <t xml:space="preserve">6/18/2010 </t>
  </si>
  <si>
    <t xml:space="preserve">5/28/2010 </t>
  </si>
  <si>
    <t xml:space="preserve">4/16/2010 </t>
  </si>
  <si>
    <t xml:space="preserve">3/26/2010 </t>
  </si>
  <si>
    <t xml:space="preserve">3/19/2010 </t>
  </si>
  <si>
    <t xml:space="preserve">1/15/2010 </t>
  </si>
  <si>
    <t>Por Trade</t>
  </si>
  <si>
    <t>Por Fecha</t>
  </si>
  <si>
    <t>Position Sizing Method: None</t>
  </si>
  <si>
    <t>No. Contracts: From input data</t>
  </si>
  <si>
    <t>TRADING PARAMETERS</t>
  </si>
  <si>
    <t>Number of Monte Carlo Samples: 500</t>
  </si>
  <si>
    <t>KEY RESULTS AT SELECT CONFIDENCE LEVELS</t>
  </si>
  <si>
    <t>CONFIDENCE (%)</t>
  </si>
  <si>
    <t>RATE OF RETURN (%)</t>
  </si>
  <si>
    <t>MAX DRAWDOWN (%)</t>
  </si>
  <si>
    <t>RETURN-DD RATIO</t>
  </si>
  <si>
    <t>MOD. SHARPE RATIO</t>
  </si>
  <si>
    <t>MONTE CARLO RESULTS AT 95,00% CONFIDENCE</t>
  </si>
  <si>
    <t>Minimum Number of Contracts: 1</t>
  </si>
  <si>
    <t>Periodo WF</t>
  </si>
  <si>
    <t>Test Profile</t>
  </si>
  <si>
    <t xml:space="preserve"> </t>
  </si>
  <si>
    <t>Resultados en su Divisa</t>
  </si>
  <si>
    <t>Nominal</t>
  </si>
  <si>
    <t>Banda sup</t>
  </si>
  <si>
    <t>Banda inf</t>
  </si>
  <si>
    <t>Max</t>
  </si>
  <si>
    <t>Min.</t>
  </si>
  <si>
    <t xml:space="preserve">Desviacion típica anual </t>
  </si>
  <si>
    <t>Bº Anual</t>
  </si>
  <si>
    <t>Medio</t>
  </si>
  <si>
    <t>B.Sup</t>
  </si>
  <si>
    <t>B.Inf</t>
  </si>
  <si>
    <t>(+/- 2 Desv.Tipicas)</t>
  </si>
  <si>
    <t>Bº Mensual</t>
  </si>
  <si>
    <t>Desv.Tipica</t>
  </si>
  <si>
    <t>Bº Semanal</t>
  </si>
  <si>
    <t>Bº Diario</t>
  </si>
  <si>
    <t>Estadísticos por Negocio</t>
  </si>
  <si>
    <t>Media</t>
  </si>
  <si>
    <t>Número de Negocios por Año</t>
  </si>
  <si>
    <t>Número Total Negocios</t>
  </si>
  <si>
    <t>Fiabilidad</t>
  </si>
  <si>
    <t>Negocio Medio</t>
  </si>
  <si>
    <t>(Incluido Slippage y Comisiones)</t>
  </si>
  <si>
    <t>Desviación típica</t>
  </si>
  <si>
    <t>Bandas de Negocio(Media+/- 3 Desv.)</t>
  </si>
  <si>
    <t>Mejor Negocio</t>
  </si>
  <si>
    <t>Media Negocios ganadores</t>
  </si>
  <si>
    <t>Max. Nº Negocios Ganadores Consec.</t>
  </si>
  <si>
    <t>Media Negocios perdedores</t>
  </si>
  <si>
    <t>Max. Nº Negocios Perdedores Consec.</t>
  </si>
  <si>
    <t>Drawdowns</t>
  </si>
  <si>
    <t>DrawDown Medio (en% Equity)</t>
  </si>
  <si>
    <t>Número de diás en DD</t>
  </si>
  <si>
    <t>Número de Negocios en DD</t>
  </si>
  <si>
    <t>Ratios Estadísticos</t>
  </si>
  <si>
    <t>RIESGO MAX.SISTEMA</t>
  </si>
  <si>
    <t>(Al 95%)</t>
  </si>
  <si>
    <t>Sharpe Ratio</t>
  </si>
  <si>
    <t>Modified Sharpe Ratio</t>
  </si>
  <si>
    <t>SQN</t>
  </si>
  <si>
    <t>Mercados</t>
  </si>
  <si>
    <t>Divisas</t>
  </si>
  <si>
    <t>€/$</t>
  </si>
  <si>
    <t>Bº anual %</t>
  </si>
  <si>
    <t>Max DD %</t>
  </si>
  <si>
    <t>CAPTURAS DE PANTALLA DE  OUT OF SAMPLE DE CARTERA DOGEN</t>
  </si>
  <si>
    <t>2010-2012</t>
  </si>
  <si>
    <t>WF I: 2 años-6 meses</t>
  </si>
  <si>
    <t>DAX</t>
  </si>
  <si>
    <t>Factor Corrector DD</t>
  </si>
  <si>
    <t>Capital Mínimo Portfolio</t>
  </si>
  <si>
    <t>Contratos</t>
  </si>
  <si>
    <t>OPTIMIZACION IN SAMPLE</t>
  </si>
  <si>
    <t>Periodo Opt</t>
  </si>
  <si>
    <t>01/01/08-01/01/10</t>
  </si>
  <si>
    <t>01/01/09-01/01/11</t>
  </si>
  <si>
    <t>Periodo OS</t>
  </si>
  <si>
    <t xml:space="preserve">5/21/2010 </t>
  </si>
  <si>
    <t xml:space="preserve">5/14/2010 </t>
  </si>
  <si>
    <t xml:space="preserve">4/30/2010 </t>
  </si>
  <si>
    <t xml:space="preserve">4/23/2010 </t>
  </si>
  <si>
    <t xml:space="preserve">2/26/2010 </t>
  </si>
  <si>
    <t>12/21/2010</t>
  </si>
  <si>
    <t>11/25/2010</t>
  </si>
  <si>
    <t>11/24/2010</t>
  </si>
  <si>
    <t>11/23/2010</t>
  </si>
  <si>
    <t>11/22/2010</t>
  </si>
  <si>
    <t>11/18/2010</t>
  </si>
  <si>
    <t>10/13/2010</t>
  </si>
  <si>
    <t>&lt;SYSTEM/METHOD MAY NOT BE PROFITABLE AT SPECIFIED CONFIDENCE LEVEL&gt;</t>
  </si>
  <si>
    <t xml:space="preserve">6/29/2011 </t>
  </si>
  <si>
    <t xml:space="preserve">6/28/2011 </t>
  </si>
  <si>
    <t xml:space="preserve">6/27/2011 </t>
  </si>
  <si>
    <t xml:space="preserve">6/20/2011 </t>
  </si>
  <si>
    <t xml:space="preserve">6/13/2011 </t>
  </si>
  <si>
    <t xml:space="preserve">5/30/2011 </t>
  </si>
  <si>
    <t xml:space="preserve">5/23/2011 </t>
  </si>
  <si>
    <t xml:space="preserve">5/16/2011 </t>
  </si>
  <si>
    <t xml:space="preserve">4/26/2011 </t>
  </si>
  <si>
    <t xml:space="preserve">4/18/2011 </t>
  </si>
  <si>
    <t xml:space="preserve">3/28/2011 </t>
  </si>
  <si>
    <t xml:space="preserve">3/21/2011 </t>
  </si>
  <si>
    <t xml:space="preserve">3/14/2011 </t>
  </si>
  <si>
    <t xml:space="preserve">2/28/2011 </t>
  </si>
  <si>
    <t xml:space="preserve">2/21/2011 </t>
  </si>
  <si>
    <t xml:space="preserve">1/31/2011 </t>
  </si>
  <si>
    <t xml:space="preserve">1/24/2011 </t>
  </si>
  <si>
    <t xml:space="preserve">1/19/2011 </t>
  </si>
  <si>
    <t>12/30/2011</t>
  </si>
  <si>
    <t>12/29/2011</t>
  </si>
  <si>
    <t>12/22/2011</t>
  </si>
  <si>
    <t>12/21/2011</t>
  </si>
  <si>
    <t>12/20/2011</t>
  </si>
  <si>
    <t>12/19/2011</t>
  </si>
  <si>
    <t>12/16/2011</t>
  </si>
  <si>
    <t>12/15/2011</t>
  </si>
  <si>
    <t>12/14/2011</t>
  </si>
  <si>
    <t>12/13/2011</t>
  </si>
  <si>
    <t>11/29/2011</t>
  </si>
  <si>
    <t>11/28/2011</t>
  </si>
  <si>
    <t>11/23/2011</t>
  </si>
  <si>
    <t>11/22/2011</t>
  </si>
  <si>
    <t>11/21/2011</t>
  </si>
  <si>
    <t>11/18/2011</t>
  </si>
  <si>
    <t>11/17/2011</t>
  </si>
  <si>
    <t>11/16/2011</t>
  </si>
  <si>
    <t>11/15/2011</t>
  </si>
  <si>
    <t>11/14/2011</t>
  </si>
  <si>
    <t>10/31/2011</t>
  </si>
  <si>
    <t>10/27/2011</t>
  </si>
  <si>
    <t>10/26/2011</t>
  </si>
  <si>
    <t>10/25/2011</t>
  </si>
  <si>
    <t>10/24/2011</t>
  </si>
  <si>
    <t>10/21/2011</t>
  </si>
  <si>
    <t>10/20/2011</t>
  </si>
  <si>
    <t>10/19/2011</t>
  </si>
  <si>
    <t>10/18/2011</t>
  </si>
  <si>
    <t>10/14/2011</t>
  </si>
  <si>
    <t xml:space="preserve">9/30/2011 </t>
  </si>
  <si>
    <t xml:space="preserve">9/28/2011 </t>
  </si>
  <si>
    <t xml:space="preserve">9/27/2011 </t>
  </si>
  <si>
    <t xml:space="preserve">9/26/2011 </t>
  </si>
  <si>
    <t xml:space="preserve">9/21/2011 </t>
  </si>
  <si>
    <t xml:space="preserve">9/20/2011 </t>
  </si>
  <si>
    <t xml:space="preserve">9/19/2011 </t>
  </si>
  <si>
    <t xml:space="preserve">9/15/2011 </t>
  </si>
  <si>
    <t xml:space="preserve">9/14/2011 </t>
  </si>
  <si>
    <t xml:space="preserve">8/31/2011 </t>
  </si>
  <si>
    <t xml:space="preserve">8/30/2011 </t>
  </si>
  <si>
    <t xml:space="preserve">8/25/2011 </t>
  </si>
  <si>
    <t xml:space="preserve">8/24/2011 </t>
  </si>
  <si>
    <t xml:space="preserve">8/23/2011 </t>
  </si>
  <si>
    <t xml:space="preserve">8/22/2011 </t>
  </si>
  <si>
    <t xml:space="preserve">8/18/2011 </t>
  </si>
  <si>
    <t xml:space="preserve">8/17/2011 </t>
  </si>
  <si>
    <t xml:space="preserve">8/16/2011 </t>
  </si>
  <si>
    <t xml:space="preserve">7/25/2011 </t>
  </si>
  <si>
    <t xml:space="preserve">7/21/2011 </t>
  </si>
  <si>
    <t xml:space="preserve">7/20/2011 </t>
  </si>
  <si>
    <t xml:space="preserve">7/19/2011 </t>
  </si>
  <si>
    <t>FINAL PROFILE MONEY MANAGEMENT</t>
  </si>
  <si>
    <t>En esta hoja tenemos los resultados diarios de la cartera ponderada y en Euros tanto del periodo IS como del periodo OS.</t>
  </si>
  <si>
    <t>Date</t>
  </si>
  <si>
    <t>PL</t>
  </si>
  <si>
    <t>Serie In Sample</t>
  </si>
  <si>
    <t>Serie Out Sample</t>
  </si>
  <si>
    <t>2. Optimización por R/R</t>
  </si>
  <si>
    <t>1. Optimización por R CALMAR (Reduce considerablemente el Max. DD. al  -14,7%). Nos quedariamos con esta opción.</t>
  </si>
  <si>
    <t>FTI</t>
  </si>
  <si>
    <t>ZS</t>
  </si>
  <si>
    <t>ARYSA</t>
  </si>
  <si>
    <t>2006-2009</t>
  </si>
  <si>
    <t>Delta Mínima Operativa</t>
  </si>
  <si>
    <t>MARKET SYSTEM:  ARYSA_RCALMAR.MSA</t>
  </si>
  <si>
    <t>Initial Margin: 72.000,00 €</t>
  </si>
  <si>
    <t>Profit/loss input data include slippage/commissions/fees.</t>
  </si>
  <si>
    <t>Trades File: C:\Users\VA\Desktop\CNT_Edic3_MM\Datos_Diarios_ARYSA_IS_OS_paraMSA.txt</t>
  </si>
  <si>
    <t xml:space="preserve">                </t>
  </si>
  <si>
    <t xml:space="preserve">Total Net Profit       </t>
  </si>
  <si>
    <t xml:space="preserve">  Gross Profit        </t>
  </si>
  <si>
    <t xml:space="preserve">  Gross Loss         </t>
  </si>
  <si>
    <t xml:space="preserve">Profit Factor        </t>
  </si>
  <si>
    <t xml:space="preserve">Trading Period        </t>
  </si>
  <si>
    <t xml:space="preserve">Highest Closed Trade Equity </t>
  </si>
  <si>
    <t xml:space="preserve">Lowest Closed Trade Equity  </t>
  </si>
  <si>
    <t xml:space="preserve">Final Account Equity     </t>
  </si>
  <si>
    <t xml:space="preserve">Return on Starting Equity  </t>
  </si>
  <si>
    <t xml:space="preserve">Total Number of Trades    </t>
  </si>
  <si>
    <t xml:space="preserve">  Number of Winning Trades  </t>
  </si>
  <si>
    <t xml:space="preserve">  Number of Losing Trades  </t>
  </si>
  <si>
    <t xml:space="preserve">  Trades Not Taken      </t>
  </si>
  <si>
    <t xml:space="preserve">Percent Profitable      </t>
  </si>
  <si>
    <t xml:space="preserve">Max Number of Contracts   </t>
  </si>
  <si>
    <t xml:space="preserve">Minimum Number of Contracts </t>
  </si>
  <si>
    <t xml:space="preserve">Average Number of Contracts </t>
  </si>
  <si>
    <t xml:space="preserve">Largest Winning Trade    </t>
  </si>
  <si>
    <t xml:space="preserve">  /Percent of Equity     </t>
  </si>
  <si>
    <t xml:space="preserve">Largest Winnning Trade (%)  </t>
  </si>
  <si>
    <t xml:space="preserve">  /Trade Value        </t>
  </si>
  <si>
    <t xml:space="preserve">Average Winning Trade    </t>
  </si>
  <si>
    <t xml:space="preserve">Average Winning Trade (%)  </t>
  </si>
  <si>
    <t xml:space="preserve">Average Length of Wins    </t>
  </si>
  <si>
    <t xml:space="preserve">Max Number Consecutive Wins </t>
  </si>
  <si>
    <t xml:space="preserve">Largest Losing Trade     </t>
  </si>
  <si>
    <t xml:space="preserve">Largest Losing Trade (%)   </t>
  </si>
  <si>
    <t xml:space="preserve">Average Losing Trade     </t>
  </si>
  <si>
    <t xml:space="preserve">Average Losing Trade (%)   </t>
  </si>
  <si>
    <t xml:space="preserve">Average Length of Losses   </t>
  </si>
  <si>
    <t>Max Number Consecutive Losses</t>
  </si>
  <si>
    <t xml:space="preserve">Average Trade        </t>
  </si>
  <si>
    <t xml:space="preserve">Average Trade (%)      </t>
  </si>
  <si>
    <t xml:space="preserve">Trade Standard Deviation   </t>
  </si>
  <si>
    <t xml:space="preserve">Trade Standard Deviation (%) </t>
  </si>
  <si>
    <t xml:space="preserve">Win/Loss Ratio        </t>
  </si>
  <si>
    <t xml:space="preserve">Win/Loss Ratio (%/%)     </t>
  </si>
  <si>
    <t xml:space="preserve">Return/Drawdown Ratio    </t>
  </si>
  <si>
    <t xml:space="preserve">Modified Sharpe Ratio    </t>
  </si>
  <si>
    <t xml:space="preserve">Sharpe Ratio         </t>
  </si>
  <si>
    <t xml:space="preserve">Average Annual Profit/Loss  </t>
  </si>
  <si>
    <t xml:space="preserve">Ave Annual Compounded Return </t>
  </si>
  <si>
    <t xml:space="preserve">Average Monthly Profit/Loss </t>
  </si>
  <si>
    <t>Ave Monthly Compounded Return</t>
  </si>
  <si>
    <t xml:space="preserve">Average Weekly Profit/Loss  </t>
  </si>
  <si>
    <t xml:space="preserve">Ave Weekly Compounded Return </t>
  </si>
  <si>
    <t xml:space="preserve">Average Daily Profit/Loss  </t>
  </si>
  <si>
    <t xml:space="preserve">Ave Daily Compounded Return </t>
  </si>
  <si>
    <t xml:space="preserve">CLOSED TRADE DRAWDOWNS    </t>
  </si>
  <si>
    <t xml:space="preserve">Number of Drawdowns     </t>
  </si>
  <si>
    <t xml:space="preserve">Average Drawdown       </t>
  </si>
  <si>
    <t xml:space="preserve">Average Drawdown (%)     </t>
  </si>
  <si>
    <t xml:space="preserve">Average Length of Drawdowns </t>
  </si>
  <si>
    <t xml:space="preserve">Average Trades in Drawdowns </t>
  </si>
  <si>
    <t xml:space="preserve">Worst Case Drawdown     </t>
  </si>
  <si>
    <t xml:space="preserve">Date at Trough        </t>
  </si>
  <si>
    <t xml:space="preserve">Trade Number at Trough    </t>
  </si>
  <si>
    <t xml:space="preserve">Length of Drawdown      </t>
  </si>
  <si>
    <t xml:space="preserve">Trades in Drawdown      </t>
  </si>
  <si>
    <t xml:space="preserve">Worst Case Drawdown (%)   </t>
  </si>
  <si>
    <t xml:space="preserve">  /Equity Value       </t>
  </si>
  <si>
    <t xml:space="preserve">Longest Drawdown       </t>
  </si>
  <si>
    <t xml:space="preserve">  Start of Drawdown     </t>
  </si>
  <si>
    <t xml:space="preserve">  End of Drawdown      </t>
  </si>
  <si>
    <t xml:space="preserve">  Percent of Equity     </t>
  </si>
  <si>
    <t xml:space="preserve">2/19/2010 </t>
  </si>
  <si>
    <t>12/31/2009</t>
  </si>
  <si>
    <t>Average Length of Losing Runs: 2.7</t>
  </si>
  <si>
    <t>WF : 3 años-1 año</t>
  </si>
  <si>
    <t>2007-2009</t>
  </si>
  <si>
    <t>01/01/10-01/01/11</t>
  </si>
  <si>
    <t>01/01/11-01/01/12</t>
  </si>
  <si>
    <t>01/01/010-01/01/12</t>
  </si>
  <si>
    <t>01/01/12-01/01/13</t>
  </si>
  <si>
    <t>Starting Equity: 655.545,00 €</t>
  </si>
  <si>
    <t>Initial Contracts: 5</t>
  </si>
  <si>
    <t>Delta: 29.768,00 €</t>
  </si>
  <si>
    <t>30/12/2011 to 03/01/2013 (1 years 4 days)</t>
  </si>
  <si>
    <t>18 days 0 min</t>
  </si>
  <si>
    <t>48 days 0 min</t>
  </si>
  <si>
    <t>53 days 0 min</t>
  </si>
  <si>
    <t>12/30/2012</t>
  </si>
  <si>
    <t>12/24/2012</t>
  </si>
  <si>
    <t>12/17/2012</t>
  </si>
  <si>
    <t>11/26/2012</t>
  </si>
  <si>
    <t>11/19/2012</t>
  </si>
  <si>
    <t>10/29/2012</t>
  </si>
  <si>
    <t>10/22/2012</t>
  </si>
  <si>
    <t>10/15/2012</t>
  </si>
  <si>
    <t xml:space="preserve">9/24/2012 </t>
  </si>
  <si>
    <t xml:space="preserve">9/17/2012 </t>
  </si>
  <si>
    <t xml:space="preserve">8/27/2012 </t>
  </si>
  <si>
    <t xml:space="preserve">8/20/2012 </t>
  </si>
  <si>
    <t xml:space="preserve">8/13/2012 </t>
  </si>
  <si>
    <t xml:space="preserve">7/31/2012 </t>
  </si>
  <si>
    <t xml:space="preserve">7/24/2012 </t>
  </si>
  <si>
    <t xml:space="preserve">7/17/2012 </t>
  </si>
  <si>
    <t xml:space="preserve">6/25/2012 </t>
  </si>
  <si>
    <t xml:space="preserve">6/18/2012 </t>
  </si>
  <si>
    <t xml:space="preserve">5/28/2012 </t>
  </si>
  <si>
    <t xml:space="preserve">5/21/2012 </t>
  </si>
  <si>
    <t xml:space="preserve">5/14/2012 </t>
  </si>
  <si>
    <t xml:space="preserve">4/30/2012 </t>
  </si>
  <si>
    <t xml:space="preserve">4/23/2012 </t>
  </si>
  <si>
    <t xml:space="preserve">4/16/2012 </t>
  </si>
  <si>
    <t xml:space="preserve">3/26/2012 </t>
  </si>
  <si>
    <t xml:space="preserve">3/19/2012 </t>
  </si>
  <si>
    <t xml:space="preserve">2/27/2012 </t>
  </si>
  <si>
    <t xml:space="preserve">2/20/2012 </t>
  </si>
  <si>
    <t xml:space="preserve">2/13/2012 </t>
  </si>
  <si>
    <t xml:space="preserve">1/30/2012 </t>
  </si>
  <si>
    <t xml:space="preserve">1/23/2012 </t>
  </si>
  <si>
    <t xml:space="preserve">1/16/2012 </t>
  </si>
  <si>
    <t>12/31/2012</t>
  </si>
  <si>
    <t>12/28/2012</t>
  </si>
  <si>
    <t>12/27/2012</t>
  </si>
  <si>
    <t>12/21/2012</t>
  </si>
  <si>
    <t>12/18/2012</t>
  </si>
  <si>
    <t>12/14/2012</t>
  </si>
  <si>
    <t>12/13/2012</t>
  </si>
  <si>
    <t>11/30/2012</t>
  </si>
  <si>
    <t>11/29/2012</t>
  </si>
  <si>
    <t>11/28/2012</t>
  </si>
  <si>
    <t>11/27/2012</t>
  </si>
  <si>
    <t>11/23/2012</t>
  </si>
  <si>
    <t>11/21/2012</t>
  </si>
  <si>
    <t>11/20/2012</t>
  </si>
  <si>
    <t>11/16/2012</t>
  </si>
  <si>
    <t>11/15/2012</t>
  </si>
  <si>
    <t>11/14/2012</t>
  </si>
  <si>
    <t>11/13/2012</t>
  </si>
  <si>
    <t>10/31/2012</t>
  </si>
  <si>
    <t>10/30/2012</t>
  </si>
  <si>
    <t>10/26/2012</t>
  </si>
  <si>
    <t>10/25/2012</t>
  </si>
  <si>
    <t>10/24/2012</t>
  </si>
  <si>
    <t>10/23/2012</t>
  </si>
  <si>
    <t>10/19/2012</t>
  </si>
  <si>
    <t>10/18/2012</t>
  </si>
  <si>
    <t>10/16/2012</t>
  </si>
  <si>
    <t xml:space="preserve">9/28/2012 </t>
  </si>
  <si>
    <t xml:space="preserve">9/27/2012 </t>
  </si>
  <si>
    <t xml:space="preserve">9/26/2012 </t>
  </si>
  <si>
    <t xml:space="preserve">9/25/2012 </t>
  </si>
  <si>
    <t xml:space="preserve">9/21/2012 </t>
  </si>
  <si>
    <t xml:space="preserve">9/19/2012 </t>
  </si>
  <si>
    <t xml:space="preserve">9/18/2012 </t>
  </si>
  <si>
    <t xml:space="preserve">9/14/2012 </t>
  </si>
  <si>
    <t xml:space="preserve">8/31/2012 </t>
  </si>
  <si>
    <t xml:space="preserve">8/30/2012 </t>
  </si>
  <si>
    <t xml:space="preserve">8/29/2012 </t>
  </si>
  <si>
    <t xml:space="preserve">8/28/2012 </t>
  </si>
  <si>
    <t xml:space="preserve">8/24/2012 </t>
  </si>
  <si>
    <t xml:space="preserve">8/23/2012 </t>
  </si>
  <si>
    <t xml:space="preserve">8/21/2012 </t>
  </si>
  <si>
    <t xml:space="preserve">8/16/2012 </t>
  </si>
  <si>
    <t xml:space="preserve">8/15/2012 </t>
  </si>
  <si>
    <t xml:space="preserve">8/14/2012 </t>
  </si>
  <si>
    <t xml:space="preserve">7/27/2012 </t>
  </si>
  <si>
    <t xml:space="preserve">7/26/2012 </t>
  </si>
  <si>
    <t xml:space="preserve">7/25/2012 </t>
  </si>
  <si>
    <t>Confidence Level: 85.25%</t>
  </si>
  <si>
    <t>Total Number of Runs: 96</t>
  </si>
  <si>
    <t>Number of Runs of Wins: 48</t>
  </si>
  <si>
    <t>Number of Runs of Losses: 48</t>
  </si>
  <si>
    <t>Number of Trades: 219</t>
  </si>
  <si>
    <t>Number of Degrees of Freedom: 219</t>
  </si>
  <si>
    <t>Average trade at 95.00% confidence: $2271.25 +/- 2063.46</t>
  </si>
  <si>
    <t>Worst-case average trade at 95.00% confidence: $207.80</t>
  </si>
  <si>
    <t>Probability that average trade is greater than zero: 96.31%</t>
  </si>
  <si>
    <t>Starting Equity: 300.000,00 €</t>
  </si>
  <si>
    <t>31/12/2009 to 03/01/2011 (1 years 2 days)</t>
  </si>
  <si>
    <t>36 days 16 hours</t>
  </si>
  <si>
    <t>111 days 0 min</t>
  </si>
  <si>
    <t>12/27/2010</t>
  </si>
  <si>
    <t xml:space="preserve">9/24/2010 </t>
  </si>
  <si>
    <t xml:space="preserve">9/17/2010 </t>
  </si>
  <si>
    <t xml:space="preserve">8/27/2010 </t>
  </si>
  <si>
    <t xml:space="preserve">8/23/2010 </t>
  </si>
  <si>
    <t xml:space="preserve">8/13/2010 </t>
  </si>
  <si>
    <t xml:space="preserve">7/30/2010 </t>
  </si>
  <si>
    <t xml:space="preserve">7/23/2010 </t>
  </si>
  <si>
    <t xml:space="preserve">7/16/2010 </t>
  </si>
  <si>
    <t>12/23/2010</t>
  </si>
  <si>
    <t>11/17/2010</t>
  </si>
  <si>
    <t>10/14/2010</t>
  </si>
  <si>
    <t xml:space="preserve">9/30/2010 </t>
  </si>
  <si>
    <t xml:space="preserve">9/29/2010 </t>
  </si>
  <si>
    <t xml:space="preserve">9/28/2010 </t>
  </si>
  <si>
    <t xml:space="preserve">9/27/2010 </t>
  </si>
  <si>
    <t xml:space="preserve">9/23/2010 </t>
  </si>
  <si>
    <t xml:space="preserve">9/22/2010 </t>
  </si>
  <si>
    <t xml:space="preserve">9/21/2010 </t>
  </si>
  <si>
    <t xml:space="preserve">9/20/2010 </t>
  </si>
  <si>
    <t xml:space="preserve">9/16/2010 </t>
  </si>
  <si>
    <t xml:space="preserve">9/15/2010 </t>
  </si>
  <si>
    <t xml:space="preserve">9/14/2010 </t>
  </si>
  <si>
    <t xml:space="preserve">9/13/2010 </t>
  </si>
  <si>
    <t xml:space="preserve">8/31/2010 </t>
  </si>
  <si>
    <t xml:space="preserve">8/30/2010 </t>
  </si>
  <si>
    <t xml:space="preserve">8/26/2010 </t>
  </si>
  <si>
    <t xml:space="preserve">8/25/2010 </t>
  </si>
  <si>
    <t xml:space="preserve">8/19/2010 </t>
  </si>
  <si>
    <t xml:space="preserve">8/18/2010 </t>
  </si>
  <si>
    <t xml:space="preserve">8/17/2010 </t>
  </si>
  <si>
    <t xml:space="preserve">8/16/2010 </t>
  </si>
  <si>
    <t>DEPENDENCY:  NEGATIVE</t>
  </si>
  <si>
    <t>Confidence Level: 29.45%</t>
  </si>
  <si>
    <t>Total Number of Runs: 107</t>
  </si>
  <si>
    <t>Number of Runs of Wins: 53</t>
  </si>
  <si>
    <t>Number of Runs of Losses: 54</t>
  </si>
  <si>
    <t>Average Length of Winning Runs: 1.6</t>
  </si>
  <si>
    <t>Average Length of Losing Runs: 2.5</t>
  </si>
  <si>
    <t>Number of Trades: 220</t>
  </si>
  <si>
    <t>Number of Degrees of Freedom: 220</t>
  </si>
  <si>
    <t>Average trade at 95.00% confidence: $152.66 +/- 377.13</t>
  </si>
  <si>
    <t>Worst-case average trade at 95.00% confidence: $-224.46</t>
  </si>
  <si>
    <t>Probability that average trade is greater than zero: 74.71%</t>
  </si>
  <si>
    <t>Starting Equity: 333.586,00 €</t>
  </si>
  <si>
    <t>Initial Contracts: 2</t>
  </si>
  <si>
    <t>Delta: 33.320,00 €</t>
  </si>
  <si>
    <t>31/12/2010 to 30/12/2011 (364 days 0 min)</t>
  </si>
  <si>
    <t>46 days 13 hours</t>
  </si>
  <si>
    <t>73 days 0 min</t>
  </si>
  <si>
    <t>187 days 0 min</t>
  </si>
  <si>
    <t>12/28/2011</t>
  </si>
  <si>
    <t>10/17/2011</t>
  </si>
  <si>
    <t xml:space="preserve">2/14/2011 </t>
  </si>
  <si>
    <t>12/23/2011</t>
  </si>
  <si>
    <t>11/30/2011</t>
  </si>
  <si>
    <t>10/28/2011</t>
  </si>
  <si>
    <t xml:space="preserve">9/22/2011 </t>
  </si>
  <si>
    <t xml:space="preserve">9/16/2011 </t>
  </si>
  <si>
    <t xml:space="preserve">7/27/2011 </t>
  </si>
  <si>
    <t xml:space="preserve">7/26/2011 </t>
  </si>
  <si>
    <t xml:space="preserve">7/22/2011 </t>
  </si>
  <si>
    <t xml:space="preserve">6/30/2011 </t>
  </si>
  <si>
    <t xml:space="preserve">6/24/2011 </t>
  </si>
  <si>
    <t>Confidence Level: 67.66%</t>
  </si>
  <si>
    <t>Total Number of Runs: 87</t>
  </si>
  <si>
    <t>Number of Runs of Wins: 44</t>
  </si>
  <si>
    <t>Number of Runs of Losses: 43</t>
  </si>
  <si>
    <t>Average Length of Losing Runs: 3.0</t>
  </si>
  <si>
    <t>Number of Trades: 201</t>
  </si>
  <si>
    <t>Number of Degrees of Freedom: 201</t>
  </si>
  <si>
    <t>Average trade at 95.00% confidence: $1601.79 +/- 1808.48</t>
  </si>
  <si>
    <t>Worst-case average trade at 95.00% confidence: $-206.69</t>
  </si>
  <si>
    <t>Probability that average trade is greater than zero: 92.41%</t>
  </si>
  <si>
    <t xml:space="preserve">DATE   </t>
  </si>
  <si>
    <t>RISK/CNTR</t>
  </si>
  <si>
    <t>ESTADÍSTICAS DE LA CARTERA ARYSA</t>
  </si>
  <si>
    <t>MARKET SYSTEM:  MARKETSYSTEMARYSA.MSA</t>
  </si>
  <si>
    <t>Trades File: C:\Users\VA\Desktop\CNT_Edic3_MM\WF\WF_OS3A.txt</t>
  </si>
  <si>
    <t>31/12/2009 to 03/01/2013 (3 years 3 days)</t>
  </si>
  <si>
    <t>32 days 20 hours</t>
  </si>
  <si>
    <t>177 days 0 min</t>
  </si>
  <si>
    <t>Confidence Level: 74.22%</t>
  </si>
  <si>
    <t>Total Number of Runs: 289</t>
  </si>
  <si>
    <t>Number of Runs of Wins: 144</t>
  </si>
  <si>
    <t>Number of Runs of Losses: 145</t>
  </si>
  <si>
    <t>Average Length of Winning Runs: 1.7</t>
  </si>
  <si>
    <t>Number of Trades: 640</t>
  </si>
  <si>
    <t>Number of Degrees of Freedom: 640</t>
  </si>
  <si>
    <t>Average trade at 95.00% confidence: $1332.74 +/- 915.81</t>
  </si>
  <si>
    <t>Worst-case average trade at 95.00% confidence: $416.92</t>
  </si>
  <si>
    <t>Probability that average trade is greater than zero: 99.14%</t>
  </si>
  <si>
    <t>MARKET SYSTEM: ARYSA_RCALMAR.MSA</t>
  </si>
  <si>
    <t>Initial Account Equity: 300.000,00 €</t>
  </si>
  <si>
    <t xml:space="preserve">Total Net Profit: 606.421,55 €    </t>
  </si>
  <si>
    <t>Max Number of Contracts: 7</t>
  </si>
  <si>
    <t xml:space="preserve">Final Account Equity: 906.421,55 €  </t>
  </si>
  <si>
    <t xml:space="preserve">Return on Starting Equity: 202,1%  </t>
  </si>
  <si>
    <t>Average Number of Contracts: 2</t>
  </si>
  <si>
    <t>Profit Factor: 1,251</t>
  </si>
  <si>
    <t xml:space="preserve">Largest Winning Trade: 94.012,00 €  </t>
  </si>
  <si>
    <t>Largest Losing Trade: -62.819,92 €</t>
  </si>
  <si>
    <t xml:space="preserve">Largest Winnning Trade (%): 15,66%  </t>
  </si>
  <si>
    <t>Largest Losing Trade (%): -6,376%</t>
  </si>
  <si>
    <t xml:space="preserve">Average Winning Trade: 8.659,53 €  </t>
  </si>
  <si>
    <t>Average Losing Trade: -7.761,76 €</t>
  </si>
  <si>
    <t xml:space="preserve">Average Winning Trade (%): 1,760%  </t>
  </si>
  <si>
    <t>Average Losing Trade (%): -0,991%</t>
  </si>
  <si>
    <t xml:space="preserve">Average Trade: 952,00 €       </t>
  </si>
  <si>
    <t>Win/Loss Ratio: 2,056</t>
  </si>
  <si>
    <t xml:space="preserve">Average Trade (%): 0,197%      </t>
  </si>
  <si>
    <t>Win/Loss Ratio (%/%): 2,227</t>
  </si>
  <si>
    <t>Trade Standard Deviation: 19.894,47 €</t>
  </si>
  <si>
    <t>Max Consecutive Wins: 5</t>
  </si>
  <si>
    <t xml:space="preserve">Trade Standard Deviation (%): 2,593% </t>
  </si>
  <si>
    <t>Max Consecutive Losses: 16</t>
  </si>
  <si>
    <t xml:space="preserve">Worst Case Drawdown: -435.522,00 €  </t>
  </si>
  <si>
    <t>Return/Drawdown Ratio: 6,152</t>
  </si>
  <si>
    <t xml:space="preserve">Worst Case Drawdown (%): 38,53%   </t>
  </si>
  <si>
    <t>Modified Sharpe Ratio: 0,0856</t>
  </si>
  <si>
    <t>Average Drawdown: -43.345,30 €</t>
  </si>
  <si>
    <t>Average Drawdown (%): 5,758%</t>
  </si>
  <si>
    <t>(Percent of Equity)</t>
  </si>
  <si>
    <t>35 Dias</t>
  </si>
  <si>
    <t>177 Dias</t>
  </si>
  <si>
    <t>IBEX, BUND, FTI, DAX,ZS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</si>
</sst>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0\ &quot;€&quot;;[Red]\-#,##0\ &quot;€&quot;"/>
    <numFmt numFmtId="8" formatCode="#,##0.00\ &quot;€&quot;;[Red]\-#,##0.00\ &quot;€&quot;"/>
    <numFmt numFmtId="164" formatCode="_-* #,##0.00\ _€_-;\-* #,##0.00\ _€_-;_-* &quot;-&quot;??\ _€_-;_-@_-"/>
    <numFmt numFmtId="165" formatCode="#,##0\ &quot;€&quot;"/>
    <numFmt numFmtId="166" formatCode="#,##0.00_ ;[Red]\-#,##0.00\ "/>
    <numFmt numFmtId="167" formatCode="0.0000_ ;[Red]\-0.0000\ "/>
  </numFmts>
  <fonts count="47" x14ac:knownFonts="1">
    <font>
      <sz val="11"/>
      <color theme="1"/>
      <name val="Calibri"/>
      <family val="2"/>
      <scheme val="minor"/>
    </font>
    <font>
      <b/>
      <sz val="11"/>
      <color theme="1"/>
      <name val="Calibri"/>
      <family val="2"/>
      <scheme val="minor"/>
    </font>
    <font>
      <b/>
      <sz val="10"/>
      <name val="Arial"/>
      <family val="2"/>
    </font>
    <font>
      <sz val="7"/>
      <name val="Arial"/>
      <family val="2"/>
    </font>
    <font>
      <sz val="10"/>
      <name val="Arial"/>
      <family val="2"/>
    </font>
    <font>
      <sz val="9"/>
      <name val="Arial"/>
      <family val="2"/>
    </font>
    <font>
      <b/>
      <sz val="9"/>
      <name val="Arial"/>
      <family val="2"/>
    </font>
    <font>
      <sz val="8"/>
      <name val="Arial"/>
      <family val="2"/>
    </font>
    <font>
      <b/>
      <sz val="12"/>
      <name val="Arial"/>
      <family val="2"/>
    </font>
    <font>
      <b/>
      <sz val="14"/>
      <color theme="1"/>
      <name val="Calibri"/>
      <family val="2"/>
    </font>
    <font>
      <sz val="8"/>
      <color theme="1"/>
      <name val="Calibri"/>
      <family val="2"/>
      <scheme val="minor"/>
    </font>
    <font>
      <sz val="12"/>
      <color theme="1"/>
      <name val="Calibri"/>
      <family val="2"/>
      <scheme val="minor"/>
    </font>
    <font>
      <sz val="14"/>
      <color theme="1"/>
      <name val="Calibri"/>
      <family val="2"/>
      <scheme val="minor"/>
    </font>
    <font>
      <b/>
      <sz val="12"/>
      <color theme="1"/>
      <name val="Calibri"/>
      <family val="2"/>
      <scheme val="minor"/>
    </font>
    <font>
      <sz val="10"/>
      <color theme="1"/>
      <name val="Calibri"/>
      <family val="2"/>
      <scheme val="minor"/>
    </font>
    <font>
      <b/>
      <sz val="10"/>
      <color theme="1"/>
      <name val="Calibri"/>
      <family val="2"/>
    </font>
    <font>
      <sz val="16"/>
      <color theme="0"/>
      <name val="Calibri"/>
      <family val="2"/>
      <scheme val="minor"/>
    </font>
    <font>
      <b/>
      <sz val="14"/>
      <name val="Arial"/>
      <family val="2"/>
    </font>
    <font>
      <sz val="9"/>
      <color indexed="81"/>
      <name val="Tahoma"/>
      <family val="2"/>
    </font>
    <font>
      <sz val="14"/>
      <name val="Arial"/>
      <family val="2"/>
    </font>
    <font>
      <b/>
      <sz val="8"/>
      <name val="Arial"/>
      <family val="2"/>
    </font>
    <font>
      <sz val="12"/>
      <color theme="1"/>
      <name val="Calibri"/>
      <family val="2"/>
    </font>
    <font>
      <b/>
      <sz val="14"/>
      <color theme="1"/>
      <name val="Calibri"/>
      <family val="2"/>
      <scheme val="minor"/>
    </font>
    <font>
      <b/>
      <sz val="16"/>
      <name val="Arial"/>
      <family val="2"/>
    </font>
    <font>
      <b/>
      <sz val="11"/>
      <name val="Arial"/>
      <family val="2"/>
    </font>
    <font>
      <b/>
      <sz val="9"/>
      <color indexed="81"/>
      <name val="Tahoma"/>
      <family val="2"/>
    </font>
    <font>
      <sz val="11"/>
      <name val="Calibri"/>
      <family val="2"/>
      <scheme val="minor"/>
    </font>
    <font>
      <b/>
      <sz val="11"/>
      <name val="Calibri"/>
      <family val="2"/>
      <scheme val="minor"/>
    </font>
    <font>
      <sz val="8.25"/>
      <color rgb="FF333333"/>
      <name val="Verdana"/>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rgb="FF000000"/>
      <name val="Arial"/>
      <family val="2"/>
    </font>
    <font>
      <sz val="8"/>
      <color rgb="FF000000"/>
      <name val="Tahoma"/>
      <family val="2"/>
    </font>
  </fonts>
  <fills count="59">
    <fill>
      <patternFill patternType="none"/>
    </fill>
    <fill>
      <patternFill patternType="gray125"/>
    </fill>
    <fill>
      <patternFill patternType="solid">
        <fgColor theme="2" tint="-9.9978637043366805E-2"/>
        <bgColor indexed="64"/>
      </patternFill>
    </fill>
    <fill>
      <patternFill patternType="solid">
        <fgColor theme="9" tint="0.59999389629810485"/>
        <bgColor indexed="64"/>
      </patternFill>
    </fill>
    <fill>
      <patternFill patternType="solid">
        <fgColor theme="0"/>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rgb="FFFFC000"/>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rgb="FF990033"/>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rgb="FFFFFF00"/>
        <bgColor indexed="64"/>
      </patternFill>
    </fill>
    <fill>
      <patternFill patternType="solid">
        <fgColor indexed="47"/>
        <bgColor indexed="64"/>
      </patternFill>
    </fill>
    <fill>
      <patternFill patternType="solid">
        <fgColor indexed="41"/>
        <bgColor indexed="64"/>
      </patternFill>
    </fill>
    <fill>
      <patternFill patternType="solid">
        <fgColor indexed="42"/>
        <bgColor indexed="64"/>
      </patternFill>
    </fill>
    <fill>
      <patternFill patternType="solid">
        <fgColor theme="2"/>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rgb="FF92D05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6">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30" fillId="0" borderId="0" applyNumberFormat="0" applyFill="0" applyBorder="0" applyAlignment="0" applyProtection="0"/>
    <xf numFmtId="0" fontId="31" fillId="0" borderId="17" applyNumberFormat="0" applyFill="0" applyAlignment="0" applyProtection="0"/>
    <xf numFmtId="0" fontId="32" fillId="0" borderId="18" applyNumberFormat="0" applyFill="0" applyAlignment="0" applyProtection="0"/>
    <xf numFmtId="0" fontId="33" fillId="0" borderId="19" applyNumberFormat="0" applyFill="0" applyAlignment="0" applyProtection="0"/>
    <xf numFmtId="0" fontId="33" fillId="0" borderId="0" applyNumberFormat="0" applyFill="0" applyBorder="0" applyAlignment="0" applyProtection="0"/>
    <xf numFmtId="0" fontId="34" fillId="28" borderId="0" applyNumberFormat="0" applyBorder="0" applyAlignment="0" applyProtection="0"/>
    <xf numFmtId="0" fontId="35" fillId="29" borderId="0" applyNumberFormat="0" applyBorder="0" applyAlignment="0" applyProtection="0"/>
    <xf numFmtId="0" fontId="36" fillId="30" borderId="0" applyNumberFormat="0" applyBorder="0" applyAlignment="0" applyProtection="0"/>
    <xf numFmtId="0" fontId="37" fillId="31" borderId="20" applyNumberFormat="0" applyAlignment="0" applyProtection="0"/>
    <xf numFmtId="0" fontId="38" fillId="32" borderId="21" applyNumberFormat="0" applyAlignment="0" applyProtection="0"/>
    <xf numFmtId="0" fontId="39" fillId="32" borderId="20" applyNumberFormat="0" applyAlignment="0" applyProtection="0"/>
    <xf numFmtId="0" fontId="40" fillId="0" borderId="22" applyNumberFormat="0" applyFill="0" applyAlignment="0" applyProtection="0"/>
    <xf numFmtId="0" fontId="41" fillId="33" borderId="23" applyNumberFormat="0" applyAlignment="0" applyProtection="0"/>
    <xf numFmtId="0" fontId="42" fillId="0" borderId="0" applyNumberFormat="0" applyFill="0" applyBorder="0" applyAlignment="0" applyProtection="0"/>
    <xf numFmtId="0" fontId="29" fillId="34" borderId="24" applyNumberFormat="0" applyFont="0" applyAlignment="0" applyProtection="0"/>
    <xf numFmtId="0" fontId="43" fillId="0" borderId="0" applyNumberFormat="0" applyFill="0" applyBorder="0" applyAlignment="0" applyProtection="0"/>
    <xf numFmtId="0" fontId="1" fillId="0" borderId="25" applyNumberFormat="0" applyFill="0" applyAlignment="0" applyProtection="0"/>
    <xf numFmtId="0" fontId="44" fillId="35" borderId="0" applyNumberFormat="0" applyBorder="0" applyAlignment="0" applyProtection="0"/>
    <xf numFmtId="0" fontId="29" fillId="36" borderId="0" applyNumberFormat="0" applyBorder="0" applyAlignment="0" applyProtection="0"/>
    <xf numFmtId="0" fontId="29" fillId="37" borderId="0" applyNumberFormat="0" applyBorder="0" applyAlignment="0" applyProtection="0"/>
    <xf numFmtId="0" fontId="44" fillId="38" borderId="0" applyNumberFormat="0" applyBorder="0" applyAlignment="0" applyProtection="0"/>
    <xf numFmtId="0" fontId="44" fillId="39" borderId="0" applyNumberFormat="0" applyBorder="0" applyAlignment="0" applyProtection="0"/>
    <xf numFmtId="0" fontId="29" fillId="40" borderId="0" applyNumberFormat="0" applyBorder="0" applyAlignment="0" applyProtection="0"/>
    <xf numFmtId="0" fontId="29" fillId="41" borderId="0" applyNumberFormat="0" applyBorder="0" applyAlignment="0" applyProtection="0"/>
    <xf numFmtId="0" fontId="44" fillId="42" borderId="0" applyNumberFormat="0" applyBorder="0" applyAlignment="0" applyProtection="0"/>
    <xf numFmtId="0" fontId="44" fillId="43" borderId="0" applyNumberFormat="0" applyBorder="0" applyAlignment="0" applyProtection="0"/>
    <xf numFmtId="0" fontId="29" fillId="44" borderId="0" applyNumberFormat="0" applyBorder="0" applyAlignment="0" applyProtection="0"/>
    <xf numFmtId="0" fontId="29" fillId="45" borderId="0" applyNumberFormat="0" applyBorder="0" applyAlignment="0" applyProtection="0"/>
    <xf numFmtId="0" fontId="44" fillId="46" borderId="0" applyNumberFormat="0" applyBorder="0" applyAlignment="0" applyProtection="0"/>
    <xf numFmtId="0" fontId="44" fillId="47" borderId="0" applyNumberFormat="0" applyBorder="0" applyAlignment="0" applyProtection="0"/>
    <xf numFmtId="0" fontId="29" fillId="48" borderId="0" applyNumberFormat="0" applyBorder="0" applyAlignment="0" applyProtection="0"/>
    <xf numFmtId="0" fontId="29" fillId="49" borderId="0" applyNumberFormat="0" applyBorder="0" applyAlignment="0" applyProtection="0"/>
    <xf numFmtId="0" fontId="44" fillId="50" borderId="0" applyNumberFormat="0" applyBorder="0" applyAlignment="0" applyProtection="0"/>
    <xf numFmtId="0" fontId="44" fillId="51" borderId="0" applyNumberFormat="0" applyBorder="0" applyAlignment="0" applyProtection="0"/>
    <xf numFmtId="0" fontId="29" fillId="52" borderId="0" applyNumberFormat="0" applyBorder="0" applyAlignment="0" applyProtection="0"/>
    <xf numFmtId="0" fontId="29" fillId="53" borderId="0" applyNumberFormat="0" applyBorder="0" applyAlignment="0" applyProtection="0"/>
    <xf numFmtId="0" fontId="44" fillId="54" borderId="0" applyNumberFormat="0" applyBorder="0" applyAlignment="0" applyProtection="0"/>
    <xf numFmtId="0" fontId="44" fillId="55" borderId="0" applyNumberFormat="0" applyBorder="0" applyAlignment="0" applyProtection="0"/>
    <xf numFmtId="0" fontId="29" fillId="56" borderId="0" applyNumberFormat="0" applyBorder="0" applyAlignment="0" applyProtection="0"/>
    <xf numFmtId="0" fontId="29" fillId="57" borderId="0" applyNumberFormat="0" applyBorder="0" applyAlignment="0" applyProtection="0"/>
    <xf numFmtId="0" fontId="44" fillId="58" borderId="0" applyNumberFormat="0" applyBorder="0" applyAlignment="0" applyProtection="0"/>
    <xf numFmtId="164" fontId="29" fillId="0" borderId="0" applyFont="0" applyFill="0" applyBorder="0" applyAlignment="0" applyProtection="0"/>
  </cellStyleXfs>
  <cellXfs count="162">
    <xf numFmtId="0" fontId="0" fillId="0" borderId="0" xfId="0"/>
    <xf numFmtId="0" fontId="2" fillId="0" borderId="0" xfId="0" applyFont="1"/>
    <xf numFmtId="0" fontId="3" fillId="0" borderId="0" xfId="0" applyFont="1"/>
    <xf numFmtId="0" fontId="4" fillId="0" borderId="0" xfId="0" applyFont="1"/>
    <xf numFmtId="0" fontId="5" fillId="0" borderId="0" xfId="0" applyFont="1" applyAlignment="1">
      <alignment horizontal="center"/>
    </xf>
    <xf numFmtId="0" fontId="6" fillId="0" borderId="0" xfId="0" applyFont="1" applyAlignment="1">
      <alignment horizontal="center"/>
    </xf>
    <xf numFmtId="3" fontId="5" fillId="2" borderId="1" xfId="0" applyNumberFormat="1" applyFont="1" applyFill="1" applyBorder="1" applyAlignment="1">
      <alignment horizontal="center"/>
    </xf>
    <xf numFmtId="165" fontId="2" fillId="3" borderId="1" xfId="0" applyNumberFormat="1" applyFont="1" applyFill="1" applyBorder="1" applyAlignment="1">
      <alignment horizontal="center"/>
    </xf>
    <xf numFmtId="3" fontId="0" fillId="5" borderId="2" xfId="0" applyNumberFormat="1" applyFill="1" applyBorder="1" applyAlignment="1">
      <alignment horizontal="center"/>
    </xf>
    <xf numFmtId="165" fontId="2" fillId="6" borderId="2" xfId="0" applyNumberFormat="1" applyFont="1" applyFill="1" applyBorder="1" applyAlignment="1">
      <alignment horizontal="center"/>
    </xf>
    <xf numFmtId="165" fontId="2" fillId="7" borderId="1" xfId="0" applyNumberFormat="1" applyFont="1" applyFill="1" applyBorder="1" applyAlignment="1">
      <alignment horizontal="center"/>
    </xf>
    <xf numFmtId="165" fontId="2" fillId="4" borderId="0" xfId="0" applyNumberFormat="1" applyFont="1" applyFill="1" applyBorder="1" applyAlignment="1">
      <alignment horizontal="center"/>
    </xf>
    <xf numFmtId="165" fontId="2" fillId="8" borderId="1" xfId="0" applyNumberFormat="1" applyFont="1" applyFill="1" applyBorder="1" applyAlignment="1">
      <alignment horizontal="center"/>
    </xf>
    <xf numFmtId="0" fontId="0" fillId="4" borderId="0" xfId="0" applyFill="1"/>
    <xf numFmtId="6" fontId="8" fillId="9" borderId="1" xfId="0" applyNumberFormat="1" applyFont="1" applyFill="1" applyBorder="1"/>
    <xf numFmtId="0" fontId="4" fillId="0" borderId="0" xfId="0" applyFont="1" applyAlignment="1">
      <alignment horizontal="left"/>
    </xf>
    <xf numFmtId="0" fontId="1" fillId="10" borderId="1" xfId="0" applyFont="1" applyFill="1" applyBorder="1" applyAlignment="1">
      <alignment horizontal="center"/>
    </xf>
    <xf numFmtId="0" fontId="1" fillId="0" borderId="0" xfId="0" applyFont="1"/>
    <xf numFmtId="0" fontId="9" fillId="0" borderId="0" xfId="0" applyFont="1" applyAlignment="1">
      <alignment horizontal="right"/>
    </xf>
    <xf numFmtId="0" fontId="0" fillId="0" borderId="0" xfId="0" applyAlignment="1">
      <alignment horizontal="right"/>
    </xf>
    <xf numFmtId="3" fontId="1" fillId="0" borderId="0" xfId="0" applyNumberFormat="1" applyFont="1" applyAlignment="1">
      <alignment horizontal="center"/>
    </xf>
    <xf numFmtId="165" fontId="16" fillId="13" borderId="1" xfId="0" applyNumberFormat="1" applyFont="1" applyFill="1" applyBorder="1"/>
    <xf numFmtId="0" fontId="17" fillId="0" borderId="0" xfId="0" applyFont="1" applyAlignment="1">
      <alignment horizontal="left"/>
    </xf>
    <xf numFmtId="0" fontId="0" fillId="0" borderId="0" xfId="0" applyAlignment="1">
      <alignment horizontal="center"/>
    </xf>
    <xf numFmtId="14" fontId="4" fillId="0" borderId="0" xfId="0" applyNumberFormat="1" applyFont="1" applyAlignment="1">
      <alignment wrapText="1"/>
    </xf>
    <xf numFmtId="14" fontId="0" fillId="0" borderId="0" xfId="0" applyNumberFormat="1" applyAlignment="1">
      <alignment wrapText="1"/>
    </xf>
    <xf numFmtId="14" fontId="0" fillId="0" borderId="0" xfId="0" applyNumberFormat="1"/>
    <xf numFmtId="165" fontId="0" fillId="11" borderId="1" xfId="0" applyNumberFormat="1" applyFont="1" applyFill="1" applyBorder="1" applyAlignment="1">
      <alignment horizontal="center"/>
    </xf>
    <xf numFmtId="166" fontId="14" fillId="7" borderId="2" xfId="0" applyNumberFormat="1" applyFont="1" applyFill="1" applyBorder="1" applyAlignment="1">
      <alignment horizontal="center"/>
    </xf>
    <xf numFmtId="165" fontId="1" fillId="0" borderId="1" xfId="0" applyNumberFormat="1" applyFont="1" applyBorder="1" applyAlignment="1">
      <alignment horizontal="center"/>
    </xf>
    <xf numFmtId="0" fontId="19" fillId="0" borderId="0" xfId="0" applyFont="1"/>
    <xf numFmtId="0" fontId="0" fillId="0" borderId="0" xfId="0" applyAlignment="1">
      <alignment horizontal="left"/>
    </xf>
    <xf numFmtId="0" fontId="4" fillId="4" borderId="0" xfId="0" applyFont="1" applyFill="1"/>
    <xf numFmtId="0" fontId="0" fillId="4" borderId="0" xfId="0" applyFill="1" applyBorder="1" applyAlignment="1">
      <alignment horizontal="center"/>
    </xf>
    <xf numFmtId="0" fontId="2" fillId="0" borderId="0" xfId="0" applyFont="1" applyAlignment="1">
      <alignment horizontal="center"/>
    </xf>
    <xf numFmtId="0" fontId="20" fillId="0" borderId="2" xfId="0" applyFont="1" applyFill="1" applyBorder="1" applyAlignment="1">
      <alignment horizontal="center"/>
    </xf>
    <xf numFmtId="0" fontId="4" fillId="0" borderId="2" xfId="0" applyFont="1" applyBorder="1"/>
    <xf numFmtId="2" fontId="0" fillId="18" borderId="2" xfId="0" applyNumberFormat="1" applyFill="1" applyBorder="1" applyAlignment="1">
      <alignment horizontal="center"/>
    </xf>
    <xf numFmtId="10" fontId="7" fillId="8" borderId="2" xfId="0" applyNumberFormat="1" applyFont="1" applyFill="1" applyBorder="1" applyAlignment="1">
      <alignment horizontal="center"/>
    </xf>
    <xf numFmtId="165" fontId="0" fillId="21" borderId="1" xfId="0" applyNumberFormat="1" applyFill="1" applyBorder="1" applyAlignment="1">
      <alignment horizontal="center"/>
    </xf>
    <xf numFmtId="0" fontId="4" fillId="0" borderId="3" xfId="0" applyFont="1" applyBorder="1"/>
    <xf numFmtId="4" fontId="7" fillId="0" borderId="2" xfId="0" applyNumberFormat="1" applyFont="1" applyBorder="1" applyAlignment="1">
      <alignment horizontal="center"/>
    </xf>
    <xf numFmtId="10" fontId="7" fillId="0" borderId="2" xfId="0" applyNumberFormat="1" applyFont="1" applyBorder="1" applyAlignment="1">
      <alignment horizontal="center"/>
    </xf>
    <xf numFmtId="4" fontId="7" fillId="20" borderId="2" xfId="0" applyNumberFormat="1" applyFont="1" applyFill="1" applyBorder="1" applyAlignment="1">
      <alignment horizontal="center"/>
    </xf>
    <xf numFmtId="8" fontId="0" fillId="0" borderId="0" xfId="0" applyNumberFormat="1"/>
    <xf numFmtId="17" fontId="0" fillId="0" borderId="0" xfId="0" applyNumberFormat="1"/>
    <xf numFmtId="0" fontId="20" fillId="0" borderId="0" xfId="0" applyFont="1" applyFill="1" applyBorder="1" applyAlignment="1">
      <alignment horizontal="center"/>
    </xf>
    <xf numFmtId="0" fontId="0" fillId="15" borderId="0" xfId="0" applyFill="1"/>
    <xf numFmtId="8" fontId="0" fillId="15" borderId="0" xfId="0" applyNumberFormat="1" applyFill="1"/>
    <xf numFmtId="10" fontId="0" fillId="15" borderId="0" xfId="0" applyNumberFormat="1" applyFill="1"/>
    <xf numFmtId="14" fontId="0" fillId="15" borderId="0" xfId="0" applyNumberFormat="1" applyFill="1"/>
    <xf numFmtId="4" fontId="20" fillId="19" borderId="2" xfId="0" applyNumberFormat="1" applyFont="1" applyFill="1" applyBorder="1" applyAlignment="1">
      <alignment horizontal="center"/>
    </xf>
    <xf numFmtId="0" fontId="7" fillId="0" borderId="2" xfId="0" applyFont="1" applyBorder="1" applyAlignment="1">
      <alignment horizontal="center"/>
    </xf>
    <xf numFmtId="0" fontId="21" fillId="0" borderId="0" xfId="0" applyFont="1" applyAlignment="1">
      <alignment horizontal="right"/>
    </xf>
    <xf numFmtId="165" fontId="4" fillId="0" borderId="5" xfId="0" applyNumberFormat="1" applyFont="1" applyBorder="1" applyAlignment="1">
      <alignment horizontal="center"/>
    </xf>
    <xf numFmtId="3" fontId="7" fillId="0" borderId="2" xfId="0" applyNumberFormat="1" applyFont="1" applyBorder="1" applyAlignment="1">
      <alignment horizontal="center"/>
    </xf>
    <xf numFmtId="2" fontId="0" fillId="15" borderId="0" xfId="0" applyNumberFormat="1" applyFill="1"/>
    <xf numFmtId="1" fontId="0" fillId="15" borderId="0" xfId="0" applyNumberFormat="1" applyFill="1"/>
    <xf numFmtId="165" fontId="0" fillId="0" borderId="2" xfId="0" applyNumberFormat="1" applyBorder="1" applyAlignment="1">
      <alignment horizontal="center"/>
    </xf>
    <xf numFmtId="165" fontId="0" fillId="21" borderId="2" xfId="0" applyNumberFormat="1" applyFont="1" applyFill="1" applyBorder="1" applyAlignment="1">
      <alignment horizontal="center"/>
    </xf>
    <xf numFmtId="165" fontId="0" fillId="5" borderId="2" xfId="0" applyNumberFormat="1" applyFill="1" applyBorder="1" applyAlignment="1">
      <alignment horizontal="center"/>
    </xf>
    <xf numFmtId="10" fontId="0" fillId="0" borderId="0" xfId="0" applyNumberFormat="1"/>
    <xf numFmtId="0" fontId="20" fillId="0" borderId="9" xfId="0" applyFont="1" applyFill="1" applyBorder="1" applyAlignment="1">
      <alignment horizontal="center"/>
    </xf>
    <xf numFmtId="4" fontId="0" fillId="17" borderId="9" xfId="0" applyNumberFormat="1" applyFill="1" applyBorder="1" applyAlignment="1">
      <alignment horizontal="center"/>
    </xf>
    <xf numFmtId="9" fontId="0" fillId="0" borderId="0" xfId="0" applyNumberFormat="1"/>
    <xf numFmtId="3" fontId="0" fillId="0" borderId="0" xfId="0" applyNumberFormat="1"/>
    <xf numFmtId="0" fontId="22" fillId="0" borderId="0" xfId="0" applyFont="1"/>
    <xf numFmtId="0" fontId="23" fillId="0" borderId="0" xfId="0" applyFont="1"/>
    <xf numFmtId="0" fontId="5" fillId="0" borderId="0" xfId="0" applyFont="1"/>
    <xf numFmtId="4" fontId="0" fillId="0" borderId="0" xfId="0" applyNumberFormat="1" applyAlignment="1">
      <alignment horizontal="center"/>
    </xf>
    <xf numFmtId="4" fontId="7" fillId="0" borderId="0" xfId="0" applyNumberFormat="1" applyFont="1"/>
    <xf numFmtId="0" fontId="7" fillId="0" borderId="0" xfId="0" applyFont="1"/>
    <xf numFmtId="0" fontId="6" fillId="0" borderId="0" xfId="0" applyFont="1" applyAlignment="1">
      <alignment horizontal="left"/>
    </xf>
    <xf numFmtId="0" fontId="5" fillId="0" borderId="2" xfId="0" applyFont="1" applyBorder="1" applyAlignment="1">
      <alignment horizontal="center"/>
    </xf>
    <xf numFmtId="6" fontId="5" fillId="0" borderId="2" xfId="0" applyNumberFormat="1" applyFont="1" applyBorder="1" applyAlignment="1">
      <alignment horizontal="center"/>
    </xf>
    <xf numFmtId="0" fontId="5" fillId="0" borderId="0" xfId="0" applyFont="1" applyFill="1" applyBorder="1" applyAlignment="1">
      <alignment horizontal="center"/>
    </xf>
    <xf numFmtId="4" fontId="5" fillId="0" borderId="0" xfId="0" applyNumberFormat="1" applyFont="1" applyAlignment="1">
      <alignment horizontal="center"/>
    </xf>
    <xf numFmtId="0" fontId="17" fillId="0" borderId="0" xfId="0" applyFont="1"/>
    <xf numFmtId="0" fontId="24" fillId="0" borderId="0" xfId="0" applyFont="1"/>
    <xf numFmtId="17" fontId="7" fillId="0" borderId="0" xfId="0" applyNumberFormat="1" applyFont="1"/>
    <xf numFmtId="8" fontId="7" fillId="0" borderId="0" xfId="0" applyNumberFormat="1" applyFont="1"/>
    <xf numFmtId="4" fontId="6" fillId="0" borderId="0" xfId="0" applyNumberFormat="1" applyFont="1" applyAlignment="1">
      <alignment horizontal="center"/>
    </xf>
    <xf numFmtId="0" fontId="5" fillId="0" borderId="0" xfId="0" applyFont="1" applyAlignment="1">
      <alignment horizontal="left"/>
    </xf>
    <xf numFmtId="10" fontId="6" fillId="0" borderId="0" xfId="0" applyNumberFormat="1" applyFont="1" applyAlignment="1">
      <alignment horizontal="center"/>
    </xf>
    <xf numFmtId="1" fontId="5" fillId="0" borderId="0" xfId="0" applyNumberFormat="1" applyFont="1" applyAlignment="1">
      <alignment horizontal="center"/>
    </xf>
    <xf numFmtId="4" fontId="5" fillId="0" borderId="0" xfId="0" applyNumberFormat="1" applyFont="1"/>
    <xf numFmtId="4" fontId="5" fillId="0" borderId="0" xfId="0" applyNumberFormat="1" applyFont="1" applyAlignment="1">
      <alignment horizontal="left"/>
    </xf>
    <xf numFmtId="4" fontId="6" fillId="22" borderId="0" xfId="0" applyNumberFormat="1" applyFont="1" applyFill="1" applyAlignment="1">
      <alignment horizontal="center"/>
    </xf>
    <xf numFmtId="0" fontId="7" fillId="0" borderId="0" xfId="0" applyFont="1" applyAlignment="1">
      <alignment horizontal="right"/>
    </xf>
    <xf numFmtId="3" fontId="5" fillId="0" borderId="0" xfId="0" applyNumberFormat="1" applyFont="1" applyAlignment="1">
      <alignment horizontal="center"/>
    </xf>
    <xf numFmtId="10" fontId="5" fillId="0" borderId="0" xfId="0" applyNumberFormat="1" applyFont="1" applyAlignment="1">
      <alignment horizontal="center"/>
    </xf>
    <xf numFmtId="49" fontId="5" fillId="0" borderId="0" xfId="0" applyNumberFormat="1" applyFont="1" applyAlignment="1">
      <alignment horizontal="center"/>
    </xf>
    <xf numFmtId="3" fontId="6" fillId="0" borderId="0" xfId="0" applyNumberFormat="1" applyFont="1" applyAlignment="1">
      <alignment horizontal="center"/>
    </xf>
    <xf numFmtId="0" fontId="24" fillId="20" borderId="0" xfId="0" applyFont="1" applyFill="1"/>
    <xf numFmtId="4" fontId="5" fillId="20" borderId="0" xfId="0" applyNumberFormat="1" applyFont="1" applyFill="1" applyAlignment="1">
      <alignment horizontal="center"/>
    </xf>
    <xf numFmtId="4" fontId="6" fillId="23" borderId="0" xfId="0" applyNumberFormat="1" applyFont="1" applyFill="1"/>
    <xf numFmtId="0" fontId="5" fillId="23" borderId="0" xfId="0" applyFont="1" applyFill="1"/>
    <xf numFmtId="0" fontId="0" fillId="20" borderId="0" xfId="0" applyFill="1"/>
    <xf numFmtId="4" fontId="6" fillId="20" borderId="0" xfId="0" applyNumberFormat="1" applyFont="1" applyFill="1" applyAlignment="1">
      <alignment horizontal="center"/>
    </xf>
    <xf numFmtId="4" fontId="5" fillId="23" borderId="0" xfId="0" applyNumberFormat="1" applyFont="1" applyFill="1"/>
    <xf numFmtId="3" fontId="5" fillId="0" borderId="0" xfId="0" applyNumberFormat="1" applyFont="1"/>
    <xf numFmtId="10" fontId="5" fillId="0" borderId="0" xfId="0" applyNumberFormat="1" applyFont="1"/>
    <xf numFmtId="0" fontId="2" fillId="20" borderId="0" xfId="0" applyFont="1" applyFill="1"/>
    <xf numFmtId="4" fontId="6" fillId="20" borderId="10" xfId="0" applyNumberFormat="1" applyFont="1" applyFill="1" applyBorder="1" applyAlignment="1">
      <alignment horizontal="center"/>
    </xf>
    <xf numFmtId="4" fontId="6" fillId="20" borderId="1" xfId="0" applyNumberFormat="1" applyFont="1" applyFill="1" applyBorder="1" applyAlignment="1">
      <alignment horizontal="center"/>
    </xf>
    <xf numFmtId="2" fontId="5" fillId="0" borderId="0" xfId="0" applyNumberFormat="1" applyFont="1" applyAlignment="1">
      <alignment horizontal="center"/>
    </xf>
    <xf numFmtId="2" fontId="5" fillId="0" borderId="0" xfId="0" applyNumberFormat="1" applyFont="1"/>
    <xf numFmtId="6" fontId="5" fillId="0" borderId="0" xfId="0" applyNumberFormat="1" applyFont="1" applyBorder="1" applyAlignment="1">
      <alignment horizontal="center"/>
    </xf>
    <xf numFmtId="10" fontId="5" fillId="17" borderId="0" xfId="0" applyNumberFormat="1" applyFont="1" applyFill="1" applyAlignment="1">
      <alignment horizontal="center"/>
    </xf>
    <xf numFmtId="10" fontId="5" fillId="0" borderId="0" xfId="0" applyNumberFormat="1" applyFont="1" applyAlignment="1">
      <alignment horizontal="left"/>
    </xf>
    <xf numFmtId="10" fontId="20" fillId="0" borderId="0" xfId="0" applyNumberFormat="1" applyFont="1" applyAlignment="1">
      <alignment horizontal="center"/>
    </xf>
    <xf numFmtId="10" fontId="7" fillId="0" borderId="0" xfId="0" applyNumberFormat="1" applyFont="1" applyAlignment="1">
      <alignment horizontal="center"/>
    </xf>
    <xf numFmtId="10" fontId="5" fillId="18" borderId="0" xfId="0" applyNumberFormat="1" applyFont="1" applyFill="1" applyAlignment="1">
      <alignment horizontal="center"/>
    </xf>
    <xf numFmtId="10" fontId="8" fillId="23" borderId="0" xfId="0" applyNumberFormat="1" applyFont="1" applyFill="1"/>
    <xf numFmtId="0" fontId="2" fillId="21" borderId="2" xfId="0" applyFont="1" applyFill="1" applyBorder="1" applyAlignment="1">
      <alignment horizontal="center"/>
    </xf>
    <xf numFmtId="9" fontId="0" fillId="24" borderId="1" xfId="0" applyNumberFormat="1" applyFill="1" applyBorder="1" applyAlignment="1">
      <alignment horizontal="center"/>
    </xf>
    <xf numFmtId="165" fontId="8" fillId="7" borderId="1" xfId="0" applyNumberFormat="1" applyFont="1" applyFill="1" applyBorder="1" applyAlignment="1">
      <alignment horizontal="center"/>
    </xf>
    <xf numFmtId="165" fontId="11" fillId="12" borderId="1" xfId="0" applyNumberFormat="1" applyFont="1" applyFill="1" applyBorder="1" applyAlignment="1">
      <alignment horizontal="center"/>
    </xf>
    <xf numFmtId="165" fontId="2" fillId="14" borderId="2" xfId="0" applyNumberFormat="1" applyFont="1" applyFill="1" applyBorder="1" applyAlignment="1">
      <alignment horizontal="center"/>
    </xf>
    <xf numFmtId="165" fontId="2" fillId="14" borderId="11" xfId="0" applyNumberFormat="1" applyFont="1" applyFill="1" applyBorder="1" applyAlignment="1">
      <alignment horizontal="center"/>
    </xf>
    <xf numFmtId="0" fontId="20" fillId="0" borderId="2" xfId="0" applyFont="1" applyBorder="1" applyAlignment="1">
      <alignment horizontal="center"/>
    </xf>
    <xf numFmtId="17" fontId="0" fillId="15" borderId="0" xfId="0" applyNumberFormat="1" applyFill="1"/>
    <xf numFmtId="10" fontId="7" fillId="25" borderId="2" xfId="0" applyNumberFormat="1" applyFont="1" applyFill="1" applyBorder="1" applyAlignment="1">
      <alignment horizontal="center"/>
    </xf>
    <xf numFmtId="0" fontId="5" fillId="0" borderId="4" xfId="0" applyFont="1" applyBorder="1" applyAlignment="1">
      <alignment horizontal="center"/>
    </xf>
    <xf numFmtId="0" fontId="5" fillId="0" borderId="5" xfId="0" applyFont="1" applyBorder="1" applyAlignment="1">
      <alignment horizontal="center"/>
    </xf>
    <xf numFmtId="0" fontId="5" fillId="0" borderId="6" xfId="0" applyFont="1" applyBorder="1" applyAlignment="1">
      <alignment horizontal="center"/>
    </xf>
    <xf numFmtId="0" fontId="5" fillId="0" borderId="7" xfId="0" applyFont="1" applyBorder="1" applyAlignment="1">
      <alignment horizontal="center"/>
    </xf>
    <xf numFmtId="0" fontId="5" fillId="0" borderId="8" xfId="0" applyFont="1" applyBorder="1" applyAlignment="1">
      <alignment horizontal="center"/>
    </xf>
    <xf numFmtId="0" fontId="5" fillId="0" borderId="12" xfId="0" applyFont="1" applyBorder="1" applyAlignment="1">
      <alignment horizontal="center"/>
    </xf>
    <xf numFmtId="0" fontId="5" fillId="0" borderId="13" xfId="0" applyFont="1" applyBorder="1" applyAlignment="1">
      <alignment horizontal="center"/>
    </xf>
    <xf numFmtId="0" fontId="5" fillId="0" borderId="14" xfId="0" applyFont="1" applyBorder="1" applyAlignment="1">
      <alignment horizontal="center"/>
    </xf>
    <xf numFmtId="0" fontId="5" fillId="0" borderId="15" xfId="0" applyFont="1" applyBorder="1" applyAlignment="1">
      <alignment horizontal="center"/>
    </xf>
    <xf numFmtId="9" fontId="13" fillId="25" borderId="1" xfId="0" applyNumberFormat="1" applyFont="1" applyFill="1" applyBorder="1" applyAlignment="1">
      <alignment horizontal="center"/>
    </xf>
    <xf numFmtId="0" fontId="26" fillId="16" borderId="3" xfId="0" applyFont="1" applyFill="1" applyBorder="1"/>
    <xf numFmtId="0" fontId="26" fillId="16" borderId="16" xfId="0" applyFont="1" applyFill="1" applyBorder="1"/>
    <xf numFmtId="0" fontId="0" fillId="16" borderId="16" xfId="0" applyFill="1" applyBorder="1"/>
    <xf numFmtId="0" fontId="0" fillId="16" borderId="9" xfId="0" applyFill="1" applyBorder="1"/>
    <xf numFmtId="0" fontId="26" fillId="0" borderId="0" xfId="0" applyFont="1" applyFill="1"/>
    <xf numFmtId="0" fontId="27" fillId="9" borderId="2" xfId="0" applyFont="1" applyFill="1" applyBorder="1" applyAlignment="1">
      <alignment horizontal="center"/>
    </xf>
    <xf numFmtId="14" fontId="4" fillId="26" borderId="2" xfId="0" applyNumberFormat="1" applyFont="1" applyFill="1" applyBorder="1" applyAlignment="1">
      <alignment horizontal="left"/>
    </xf>
    <xf numFmtId="8" fontId="4" fillId="26" borderId="2" xfId="0" applyNumberFormat="1" applyFont="1" applyFill="1" applyBorder="1" applyAlignment="1">
      <alignment horizontal="right"/>
    </xf>
    <xf numFmtId="14" fontId="4" fillId="27" borderId="2" xfId="0" applyNumberFormat="1" applyFont="1" applyFill="1" applyBorder="1" applyAlignment="1">
      <alignment horizontal="left"/>
    </xf>
    <xf numFmtId="8" fontId="4" fillId="27" borderId="2" xfId="0" applyNumberFormat="1" applyFont="1" applyFill="1" applyBorder="1" applyAlignment="1">
      <alignment horizontal="right"/>
    </xf>
    <xf numFmtId="167" fontId="0" fillId="0" borderId="0" xfId="0" applyNumberFormat="1" applyAlignment="1">
      <alignment horizontal="center"/>
    </xf>
    <xf numFmtId="0" fontId="0" fillId="0" borderId="0" xfId="0" applyProtection="1">
      <protection hidden="1"/>
    </xf>
    <xf numFmtId="0" fontId="28" fillId="0" borderId="0" xfId="0" applyFont="1"/>
    <xf numFmtId="3" fontId="0" fillId="17" borderId="9" xfId="0" applyNumberFormat="1" applyFill="1" applyBorder="1" applyAlignment="1">
      <alignment horizontal="center"/>
    </xf>
    <xf numFmtId="3" fontId="0" fillId="18" borderId="2" xfId="0" applyNumberFormat="1" applyFill="1" applyBorder="1" applyAlignment="1">
      <alignment horizontal="center"/>
    </xf>
    <xf numFmtId="10" fontId="0" fillId="17" borderId="9" xfId="0" applyNumberFormat="1" applyFill="1" applyBorder="1" applyAlignment="1">
      <alignment horizontal="center"/>
    </xf>
    <xf numFmtId="10" fontId="0" fillId="18" borderId="2" xfId="0" applyNumberFormat="1" applyFill="1" applyBorder="1" applyAlignment="1">
      <alignment horizontal="center"/>
    </xf>
    <xf numFmtId="0" fontId="9" fillId="4" borderId="0" xfId="0" applyFont="1" applyFill="1" applyAlignment="1">
      <alignment horizontal="right"/>
    </xf>
    <xf numFmtId="0" fontId="20" fillId="4" borderId="0" xfId="0" applyFont="1" applyFill="1" applyBorder="1" applyAlignment="1">
      <alignment horizontal="center"/>
    </xf>
    <xf numFmtId="0" fontId="5" fillId="4" borderId="0" xfId="0" applyFont="1" applyFill="1" applyAlignment="1">
      <alignment horizontal="center"/>
    </xf>
    <xf numFmtId="3" fontId="6" fillId="4" borderId="0" xfId="0" applyNumberFormat="1" applyFont="1" applyFill="1" applyAlignment="1">
      <alignment horizontal="center"/>
    </xf>
    <xf numFmtId="10" fontId="7" fillId="4" borderId="0" xfId="0" applyNumberFormat="1" applyFont="1" applyFill="1" applyAlignment="1">
      <alignment horizontal="center"/>
    </xf>
    <xf numFmtId="4" fontId="5" fillId="4" borderId="0" xfId="0" applyNumberFormat="1" applyFont="1" applyFill="1" applyAlignment="1">
      <alignment horizontal="center"/>
    </xf>
    <xf numFmtId="0" fontId="24" fillId="4" borderId="0" xfId="0" applyFont="1" applyFill="1"/>
    <xf numFmtId="0" fontId="17" fillId="4" borderId="0" xfId="0" applyFont="1" applyFill="1"/>
    <xf numFmtId="0" fontId="0" fillId="0" borderId="0" xfId="0"/>
    <xf numFmtId="14" fontId="0" fillId="0" borderId="0" xfId="0" applyNumberFormat="1"/>
    <xf numFmtId="4" fontId="0" fillId="0" borderId="0" xfId="0" applyNumberFormat="1"/>
    <xf numFmtId="164" fontId="6" fillId="0" borderId="0" xfId="42" applyFont="1" applyAlignment="1">
      <alignment horizontal="center"/>
    </xf>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Millares" xfId="42" builtinId="3"/>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9" defaultPivotStyle="PivotStyleLight16"/>
  <colors>
    <mruColors>
      <color rgb="FFF1FA78"/>
      <color rgb="FF9900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43"/>
    </mc:Choice>
    <mc:Fallback>
      <c:style val="43"/>
    </mc:Fallback>
  </mc:AlternateContent>
  <c:chart>
    <c:title>
      <c:tx>
        <c:rich>
          <a:bodyPr/>
          <a:lstStyle/>
          <a:p>
            <a:pPr>
              <a:defRPr lang="es-ES"/>
            </a:pPr>
            <a:r>
              <a:rPr lang="es-ES_tradnl" sz="1400" i="1"/>
              <a:t>Equity Curve</a:t>
            </a:r>
          </a:p>
        </c:rich>
      </c:tx>
      <c:overlay val="0"/>
    </c:title>
    <c:autoTitleDeleted val="0"/>
    <c:plotArea>
      <c:layout>
        <c:manualLayout>
          <c:layoutTarget val="inner"/>
          <c:xMode val="edge"/>
          <c:yMode val="edge"/>
          <c:x val="7.1502992701151694E-2"/>
          <c:y val="0.11584968916271918"/>
          <c:w val="0.88839827843986263"/>
          <c:h val="0.68916886047386261"/>
        </c:manualLayout>
      </c:layout>
      <c:lineChart>
        <c:grouping val="standard"/>
        <c:varyColors val="0"/>
        <c:ser>
          <c:idx val="0"/>
          <c:order val="0"/>
          <c:tx>
            <c:v>Sin optimizar</c:v>
          </c:tx>
          <c:marker>
            <c:symbol val="none"/>
          </c:marker>
          <c:cat>
            <c:strLit>
              <c:ptCount val="781"/>
              <c:pt idx="0">
                <c:v>05/01/2010</c:v>
              </c:pt>
              <c:pt idx="1">
                <c:v>06/01/2010</c:v>
              </c:pt>
              <c:pt idx="2">
                <c:v>07/01/2010</c:v>
              </c:pt>
              <c:pt idx="3">
                <c:v>08/01/2010</c:v>
              </c:pt>
              <c:pt idx="4">
                <c:v>11/01/2010</c:v>
              </c:pt>
              <c:pt idx="5">
                <c:v>12/01/2010</c:v>
              </c:pt>
              <c:pt idx="6">
                <c:v>13/01/2010</c:v>
              </c:pt>
              <c:pt idx="7">
                <c:v>14/01/2010</c:v>
              </c:pt>
              <c:pt idx="8">
                <c:v>15/01/2010</c:v>
              </c:pt>
              <c:pt idx="9">
                <c:v>18/01/2010</c:v>
              </c:pt>
              <c:pt idx="10">
                <c:v>19/01/2010</c:v>
              </c:pt>
              <c:pt idx="11">
                <c:v>20/01/2010</c:v>
              </c:pt>
              <c:pt idx="12">
                <c:v>21/01/2010</c:v>
              </c:pt>
              <c:pt idx="13">
                <c:v>22/01/2010</c:v>
              </c:pt>
              <c:pt idx="14">
                <c:v>25/01/2010</c:v>
              </c:pt>
              <c:pt idx="15">
                <c:v>26/01/2010</c:v>
              </c:pt>
              <c:pt idx="16">
                <c:v>27/01/2010</c:v>
              </c:pt>
              <c:pt idx="17">
                <c:v>28/01/2010</c:v>
              </c:pt>
              <c:pt idx="18">
                <c:v>29/01/2010</c:v>
              </c:pt>
              <c:pt idx="19">
                <c:v>01/02/2010</c:v>
              </c:pt>
              <c:pt idx="20">
                <c:v>02/02/2010</c:v>
              </c:pt>
              <c:pt idx="21">
                <c:v>03/02/2010</c:v>
              </c:pt>
              <c:pt idx="22">
                <c:v>04/02/2010</c:v>
              </c:pt>
              <c:pt idx="23">
                <c:v>05/02/2010</c:v>
              </c:pt>
              <c:pt idx="24">
                <c:v>08/02/2010</c:v>
              </c:pt>
              <c:pt idx="25">
                <c:v>09/02/2010</c:v>
              </c:pt>
              <c:pt idx="26">
                <c:v>10/02/2010</c:v>
              </c:pt>
              <c:pt idx="27">
                <c:v>11/02/2010</c:v>
              </c:pt>
              <c:pt idx="28">
                <c:v>12/02/2010</c:v>
              </c:pt>
              <c:pt idx="29">
                <c:v>15/02/2010</c:v>
              </c:pt>
              <c:pt idx="30">
                <c:v>16/02/2010</c:v>
              </c:pt>
              <c:pt idx="31">
                <c:v>17/02/2010</c:v>
              </c:pt>
              <c:pt idx="32">
                <c:v>18/02/2010</c:v>
              </c:pt>
              <c:pt idx="33">
                <c:v>19/02/2010</c:v>
              </c:pt>
              <c:pt idx="34">
                <c:v>22/02/2010</c:v>
              </c:pt>
              <c:pt idx="35">
                <c:v>23/02/2010</c:v>
              </c:pt>
              <c:pt idx="36">
                <c:v>24/02/2010</c:v>
              </c:pt>
              <c:pt idx="37">
                <c:v>25/02/2010</c:v>
              </c:pt>
              <c:pt idx="38">
                <c:v>26/02/2010</c:v>
              </c:pt>
              <c:pt idx="39">
                <c:v>01/03/2010</c:v>
              </c:pt>
              <c:pt idx="40">
                <c:v>02/03/2010</c:v>
              </c:pt>
              <c:pt idx="41">
                <c:v>03/03/2010</c:v>
              </c:pt>
              <c:pt idx="42">
                <c:v>04/03/2010</c:v>
              </c:pt>
              <c:pt idx="43">
                <c:v>05/03/2010</c:v>
              </c:pt>
              <c:pt idx="44">
                <c:v>08/03/2010</c:v>
              </c:pt>
              <c:pt idx="45">
                <c:v>09/03/2010</c:v>
              </c:pt>
              <c:pt idx="46">
                <c:v>10/03/2010</c:v>
              </c:pt>
              <c:pt idx="47">
                <c:v>11/03/2010</c:v>
              </c:pt>
              <c:pt idx="48">
                <c:v>12/03/2010</c:v>
              </c:pt>
              <c:pt idx="49">
                <c:v>15/03/2010</c:v>
              </c:pt>
              <c:pt idx="50">
                <c:v>16/03/2010</c:v>
              </c:pt>
              <c:pt idx="51">
                <c:v>17/03/2010</c:v>
              </c:pt>
              <c:pt idx="52">
                <c:v>18/03/2010</c:v>
              </c:pt>
              <c:pt idx="53">
                <c:v>19/03/2010</c:v>
              </c:pt>
              <c:pt idx="54">
                <c:v>22/03/2010</c:v>
              </c:pt>
              <c:pt idx="55">
                <c:v>23/03/2010</c:v>
              </c:pt>
              <c:pt idx="56">
                <c:v>24/03/2010</c:v>
              </c:pt>
              <c:pt idx="57">
                <c:v>25/03/2010</c:v>
              </c:pt>
              <c:pt idx="58">
                <c:v>26/03/2010</c:v>
              </c:pt>
              <c:pt idx="59">
                <c:v>29/03/2010</c:v>
              </c:pt>
              <c:pt idx="60">
                <c:v>30/03/2010</c:v>
              </c:pt>
              <c:pt idx="61">
                <c:v>31/03/2010</c:v>
              </c:pt>
              <c:pt idx="62">
                <c:v>01/04/2010</c:v>
              </c:pt>
              <c:pt idx="63">
                <c:v>02/04/2010</c:v>
              </c:pt>
              <c:pt idx="64">
                <c:v>05/04/2010</c:v>
              </c:pt>
              <c:pt idx="65">
                <c:v>06/04/2010</c:v>
              </c:pt>
              <c:pt idx="66">
                <c:v>07/04/2010</c:v>
              </c:pt>
              <c:pt idx="67">
                <c:v>08/04/2010</c:v>
              </c:pt>
              <c:pt idx="68">
                <c:v>09/04/2010</c:v>
              </c:pt>
              <c:pt idx="69">
                <c:v>12/04/2010</c:v>
              </c:pt>
              <c:pt idx="70">
                <c:v>13/04/2010</c:v>
              </c:pt>
              <c:pt idx="71">
                <c:v>14/04/2010</c:v>
              </c:pt>
              <c:pt idx="72">
                <c:v>15/04/2010</c:v>
              </c:pt>
              <c:pt idx="73">
                <c:v>16/04/2010</c:v>
              </c:pt>
              <c:pt idx="74">
                <c:v>19/04/2010</c:v>
              </c:pt>
              <c:pt idx="75">
                <c:v>20/04/2010</c:v>
              </c:pt>
              <c:pt idx="76">
                <c:v>21/04/2010</c:v>
              </c:pt>
              <c:pt idx="77">
                <c:v>22/04/2010</c:v>
              </c:pt>
              <c:pt idx="78">
                <c:v>23/04/2010</c:v>
              </c:pt>
              <c:pt idx="79">
                <c:v>26/04/2010</c:v>
              </c:pt>
              <c:pt idx="80">
                <c:v>27/04/2010</c:v>
              </c:pt>
              <c:pt idx="81">
                <c:v>28/04/2010</c:v>
              </c:pt>
              <c:pt idx="82">
                <c:v>29/04/2010</c:v>
              </c:pt>
              <c:pt idx="83">
                <c:v>30/04/2010</c:v>
              </c:pt>
              <c:pt idx="84">
                <c:v>03/05/2010</c:v>
              </c:pt>
              <c:pt idx="85">
                <c:v>04/05/2010</c:v>
              </c:pt>
              <c:pt idx="86">
                <c:v>05/05/2010</c:v>
              </c:pt>
              <c:pt idx="87">
                <c:v>06/05/2010</c:v>
              </c:pt>
              <c:pt idx="88">
                <c:v>07/05/2010</c:v>
              </c:pt>
              <c:pt idx="89">
                <c:v>10/05/2010</c:v>
              </c:pt>
              <c:pt idx="90">
                <c:v>11/05/2010</c:v>
              </c:pt>
              <c:pt idx="91">
                <c:v>12/05/2010</c:v>
              </c:pt>
              <c:pt idx="92">
                <c:v>13/05/2010</c:v>
              </c:pt>
              <c:pt idx="93">
                <c:v>14/05/2010</c:v>
              </c:pt>
              <c:pt idx="94">
                <c:v>17/05/2010</c:v>
              </c:pt>
              <c:pt idx="95">
                <c:v>18/05/2010</c:v>
              </c:pt>
              <c:pt idx="96">
                <c:v>19/05/2010</c:v>
              </c:pt>
              <c:pt idx="97">
                <c:v>20/05/2010</c:v>
              </c:pt>
              <c:pt idx="98">
                <c:v>21/05/2010</c:v>
              </c:pt>
              <c:pt idx="99">
                <c:v>24/05/2010</c:v>
              </c:pt>
              <c:pt idx="100">
                <c:v>25/05/2010</c:v>
              </c:pt>
              <c:pt idx="101">
                <c:v>26/05/2010</c:v>
              </c:pt>
              <c:pt idx="102">
                <c:v>27/05/2010</c:v>
              </c:pt>
              <c:pt idx="103">
                <c:v>28/05/2010</c:v>
              </c:pt>
              <c:pt idx="104">
                <c:v>31/05/2010</c:v>
              </c:pt>
              <c:pt idx="105">
                <c:v>01/06/2010</c:v>
              </c:pt>
              <c:pt idx="106">
                <c:v>02/06/2010</c:v>
              </c:pt>
              <c:pt idx="107">
                <c:v>03/06/2010</c:v>
              </c:pt>
              <c:pt idx="108">
                <c:v>04/06/2010</c:v>
              </c:pt>
              <c:pt idx="109">
                <c:v>07/06/2010</c:v>
              </c:pt>
              <c:pt idx="110">
                <c:v>08/06/2010</c:v>
              </c:pt>
              <c:pt idx="111">
                <c:v>09/06/2010</c:v>
              </c:pt>
              <c:pt idx="112">
                <c:v>10/06/2010</c:v>
              </c:pt>
              <c:pt idx="113">
                <c:v>11/06/2010</c:v>
              </c:pt>
              <c:pt idx="114">
                <c:v>14/06/2010</c:v>
              </c:pt>
              <c:pt idx="115">
                <c:v>15/06/2010</c:v>
              </c:pt>
              <c:pt idx="116">
                <c:v>16/06/2010</c:v>
              </c:pt>
              <c:pt idx="117">
                <c:v>17/06/2010</c:v>
              </c:pt>
              <c:pt idx="118">
                <c:v>18/06/2010</c:v>
              </c:pt>
              <c:pt idx="119">
                <c:v>21/06/2010</c:v>
              </c:pt>
              <c:pt idx="120">
                <c:v>22/06/2010</c:v>
              </c:pt>
              <c:pt idx="121">
                <c:v>23/06/2010</c:v>
              </c:pt>
              <c:pt idx="122">
                <c:v>24/06/2010</c:v>
              </c:pt>
              <c:pt idx="123">
                <c:v>25/06/2010</c:v>
              </c:pt>
              <c:pt idx="124">
                <c:v>28/06/2010</c:v>
              </c:pt>
              <c:pt idx="125">
                <c:v>29/06/2010</c:v>
              </c:pt>
              <c:pt idx="126">
                <c:v>30/06/2010</c:v>
              </c:pt>
              <c:pt idx="127">
                <c:v>01/07/2010</c:v>
              </c:pt>
              <c:pt idx="128">
                <c:v>02/07/2010</c:v>
              </c:pt>
              <c:pt idx="129">
                <c:v>05/07/2010</c:v>
              </c:pt>
              <c:pt idx="130">
                <c:v>06/07/2010</c:v>
              </c:pt>
              <c:pt idx="131">
                <c:v>07/07/2010</c:v>
              </c:pt>
              <c:pt idx="132">
                <c:v>08/07/2010</c:v>
              </c:pt>
              <c:pt idx="133">
                <c:v>09/07/2010</c:v>
              </c:pt>
              <c:pt idx="134">
                <c:v>12/07/2010</c:v>
              </c:pt>
              <c:pt idx="135">
                <c:v>13/07/2010</c:v>
              </c:pt>
              <c:pt idx="136">
                <c:v>14/07/2010</c:v>
              </c:pt>
              <c:pt idx="137">
                <c:v>15/07/2010</c:v>
              </c:pt>
              <c:pt idx="138">
                <c:v>16/07/2010</c:v>
              </c:pt>
              <c:pt idx="139">
                <c:v>19/07/2010</c:v>
              </c:pt>
              <c:pt idx="140">
                <c:v>20/07/2010</c:v>
              </c:pt>
              <c:pt idx="141">
                <c:v>21/07/2010</c:v>
              </c:pt>
              <c:pt idx="142">
                <c:v>22/07/2010</c:v>
              </c:pt>
              <c:pt idx="143">
                <c:v>23/07/2010</c:v>
              </c:pt>
              <c:pt idx="144">
                <c:v>26/07/2010</c:v>
              </c:pt>
              <c:pt idx="145">
                <c:v>27/07/2010</c:v>
              </c:pt>
              <c:pt idx="146">
                <c:v>28/07/2010</c:v>
              </c:pt>
              <c:pt idx="147">
                <c:v>29/07/2010</c:v>
              </c:pt>
              <c:pt idx="148">
                <c:v>30/07/2010</c:v>
              </c:pt>
              <c:pt idx="149">
                <c:v>02/08/2010</c:v>
              </c:pt>
              <c:pt idx="150">
                <c:v>03/08/2010</c:v>
              </c:pt>
              <c:pt idx="151">
                <c:v>04/08/2010</c:v>
              </c:pt>
              <c:pt idx="152">
                <c:v>05/08/2010</c:v>
              </c:pt>
              <c:pt idx="153">
                <c:v>06/08/2010</c:v>
              </c:pt>
              <c:pt idx="154">
                <c:v>09/08/2010</c:v>
              </c:pt>
              <c:pt idx="155">
                <c:v>10/08/2010</c:v>
              </c:pt>
              <c:pt idx="156">
                <c:v>11/08/2010</c:v>
              </c:pt>
              <c:pt idx="157">
                <c:v>12/08/2010</c:v>
              </c:pt>
              <c:pt idx="158">
                <c:v>13/08/2010</c:v>
              </c:pt>
              <c:pt idx="159">
                <c:v>16/08/2010</c:v>
              </c:pt>
              <c:pt idx="160">
                <c:v>17/08/2010</c:v>
              </c:pt>
              <c:pt idx="161">
                <c:v>18/08/2010</c:v>
              </c:pt>
              <c:pt idx="162">
                <c:v>19/08/2010</c:v>
              </c:pt>
              <c:pt idx="163">
                <c:v>20/08/2010</c:v>
              </c:pt>
              <c:pt idx="164">
                <c:v>23/08/2010</c:v>
              </c:pt>
              <c:pt idx="165">
                <c:v>24/08/2010</c:v>
              </c:pt>
              <c:pt idx="166">
                <c:v>25/08/2010</c:v>
              </c:pt>
              <c:pt idx="167">
                <c:v>26/08/2010</c:v>
              </c:pt>
              <c:pt idx="168">
                <c:v>27/08/2010</c:v>
              </c:pt>
              <c:pt idx="169">
                <c:v>30/08/2010</c:v>
              </c:pt>
              <c:pt idx="170">
                <c:v>31/08/2010</c:v>
              </c:pt>
              <c:pt idx="171">
                <c:v>01/09/2010</c:v>
              </c:pt>
              <c:pt idx="172">
                <c:v>02/09/2010</c:v>
              </c:pt>
              <c:pt idx="173">
                <c:v>03/09/2010</c:v>
              </c:pt>
              <c:pt idx="174">
                <c:v>06/09/2010</c:v>
              </c:pt>
              <c:pt idx="175">
                <c:v>07/09/2010</c:v>
              </c:pt>
              <c:pt idx="176">
                <c:v>08/09/2010</c:v>
              </c:pt>
              <c:pt idx="177">
                <c:v>09/09/2010</c:v>
              </c:pt>
              <c:pt idx="178">
                <c:v>10/09/2010</c:v>
              </c:pt>
              <c:pt idx="179">
                <c:v>13/09/2010</c:v>
              </c:pt>
              <c:pt idx="180">
                <c:v>14/09/2010</c:v>
              </c:pt>
              <c:pt idx="181">
                <c:v>15/09/2010</c:v>
              </c:pt>
              <c:pt idx="182">
                <c:v>16/09/2010</c:v>
              </c:pt>
              <c:pt idx="183">
                <c:v>17/09/2010</c:v>
              </c:pt>
              <c:pt idx="184">
                <c:v>20/09/2010</c:v>
              </c:pt>
              <c:pt idx="185">
                <c:v>21/09/2010</c:v>
              </c:pt>
              <c:pt idx="186">
                <c:v>22/09/2010</c:v>
              </c:pt>
              <c:pt idx="187">
                <c:v>23/09/2010</c:v>
              </c:pt>
              <c:pt idx="188">
                <c:v>24/09/2010</c:v>
              </c:pt>
              <c:pt idx="189">
                <c:v>27/09/2010</c:v>
              </c:pt>
              <c:pt idx="190">
                <c:v>28/09/2010</c:v>
              </c:pt>
              <c:pt idx="191">
                <c:v>29/09/2010</c:v>
              </c:pt>
              <c:pt idx="192">
                <c:v>30/09/2010</c:v>
              </c:pt>
              <c:pt idx="193">
                <c:v>01/10/2010</c:v>
              </c:pt>
              <c:pt idx="194">
                <c:v>04/10/2010</c:v>
              </c:pt>
              <c:pt idx="195">
                <c:v>05/10/2010</c:v>
              </c:pt>
              <c:pt idx="196">
                <c:v>06/10/2010</c:v>
              </c:pt>
              <c:pt idx="197">
                <c:v>07/10/2010</c:v>
              </c:pt>
              <c:pt idx="198">
                <c:v>08/10/2010</c:v>
              </c:pt>
              <c:pt idx="199">
                <c:v>11/10/2010</c:v>
              </c:pt>
              <c:pt idx="200">
                <c:v>12/10/2010</c:v>
              </c:pt>
              <c:pt idx="201">
                <c:v>13/10/2010</c:v>
              </c:pt>
              <c:pt idx="202">
                <c:v>14/10/2010</c:v>
              </c:pt>
              <c:pt idx="203">
                <c:v>15/10/2010</c:v>
              </c:pt>
              <c:pt idx="204">
                <c:v>18/10/2010</c:v>
              </c:pt>
              <c:pt idx="205">
                <c:v>19/10/2010</c:v>
              </c:pt>
              <c:pt idx="206">
                <c:v>20/10/2010</c:v>
              </c:pt>
              <c:pt idx="207">
                <c:v>21/10/2010</c:v>
              </c:pt>
              <c:pt idx="208">
                <c:v>22/10/2010</c:v>
              </c:pt>
              <c:pt idx="209">
                <c:v>25/10/2010</c:v>
              </c:pt>
              <c:pt idx="210">
                <c:v>26/10/2010</c:v>
              </c:pt>
              <c:pt idx="211">
                <c:v>27/10/2010</c:v>
              </c:pt>
              <c:pt idx="212">
                <c:v>28/10/2010</c:v>
              </c:pt>
              <c:pt idx="213">
                <c:v>29/10/2010</c:v>
              </c:pt>
              <c:pt idx="214">
                <c:v>01/11/2010</c:v>
              </c:pt>
              <c:pt idx="215">
                <c:v>02/11/2010</c:v>
              </c:pt>
              <c:pt idx="216">
                <c:v>03/11/2010</c:v>
              </c:pt>
              <c:pt idx="217">
                <c:v>04/11/2010</c:v>
              </c:pt>
              <c:pt idx="218">
                <c:v>05/11/2010</c:v>
              </c:pt>
              <c:pt idx="219">
                <c:v>08/11/2010</c:v>
              </c:pt>
              <c:pt idx="220">
                <c:v>09/11/2010</c:v>
              </c:pt>
              <c:pt idx="221">
                <c:v>10/11/2010</c:v>
              </c:pt>
              <c:pt idx="222">
                <c:v>11/11/2010</c:v>
              </c:pt>
              <c:pt idx="223">
                <c:v>12/11/2010</c:v>
              </c:pt>
              <c:pt idx="224">
                <c:v>15/11/2010</c:v>
              </c:pt>
              <c:pt idx="225">
                <c:v>16/11/2010</c:v>
              </c:pt>
              <c:pt idx="226">
                <c:v>17/11/2010</c:v>
              </c:pt>
              <c:pt idx="227">
                <c:v>18/11/2010</c:v>
              </c:pt>
              <c:pt idx="228">
                <c:v>19/11/2010</c:v>
              </c:pt>
              <c:pt idx="229">
                <c:v>22/11/2010</c:v>
              </c:pt>
              <c:pt idx="230">
                <c:v>23/11/2010</c:v>
              </c:pt>
              <c:pt idx="231">
                <c:v>24/11/2010</c:v>
              </c:pt>
              <c:pt idx="232">
                <c:v>25/11/2010</c:v>
              </c:pt>
              <c:pt idx="233">
                <c:v>26/11/2010</c:v>
              </c:pt>
              <c:pt idx="234">
                <c:v>29/11/2010</c:v>
              </c:pt>
              <c:pt idx="235">
                <c:v>30/11/2010</c:v>
              </c:pt>
              <c:pt idx="236">
                <c:v>01/12/2010</c:v>
              </c:pt>
              <c:pt idx="237">
                <c:v>02/12/2010</c:v>
              </c:pt>
              <c:pt idx="238">
                <c:v>03/12/2010</c:v>
              </c:pt>
              <c:pt idx="239">
                <c:v>06/12/2010</c:v>
              </c:pt>
              <c:pt idx="240">
                <c:v>07/12/2010</c:v>
              </c:pt>
              <c:pt idx="241">
                <c:v>08/12/2010</c:v>
              </c:pt>
              <c:pt idx="242">
                <c:v>09/12/2010</c:v>
              </c:pt>
              <c:pt idx="243">
                <c:v>10/12/2010</c:v>
              </c:pt>
              <c:pt idx="244">
                <c:v>13/12/2010</c:v>
              </c:pt>
              <c:pt idx="245">
                <c:v>14/12/2010</c:v>
              </c:pt>
              <c:pt idx="246">
                <c:v>15/12/2010</c:v>
              </c:pt>
              <c:pt idx="247">
                <c:v>16/12/2010</c:v>
              </c:pt>
              <c:pt idx="248">
                <c:v>17/12/2010</c:v>
              </c:pt>
              <c:pt idx="249">
                <c:v>20/12/2010</c:v>
              </c:pt>
              <c:pt idx="250">
                <c:v>21/12/2010</c:v>
              </c:pt>
              <c:pt idx="251">
                <c:v>22/12/2010</c:v>
              </c:pt>
              <c:pt idx="252">
                <c:v>23/12/2010</c:v>
              </c:pt>
              <c:pt idx="253">
                <c:v>24/12/2010</c:v>
              </c:pt>
              <c:pt idx="254">
                <c:v>27/12/2010</c:v>
              </c:pt>
              <c:pt idx="255">
                <c:v>28/12/2010</c:v>
              </c:pt>
              <c:pt idx="256">
                <c:v>29/12/2010</c:v>
              </c:pt>
              <c:pt idx="257">
                <c:v>30/12/2010</c:v>
              </c:pt>
              <c:pt idx="258">
                <c:v>31/12/2010</c:v>
              </c:pt>
              <c:pt idx="259">
                <c:v>03/01/2011</c:v>
              </c:pt>
              <c:pt idx="260">
                <c:v>04/01/2011</c:v>
              </c:pt>
              <c:pt idx="261">
                <c:v>05/01/2011</c:v>
              </c:pt>
              <c:pt idx="262">
                <c:v>06/01/2011</c:v>
              </c:pt>
              <c:pt idx="263">
                <c:v>07/01/2011</c:v>
              </c:pt>
              <c:pt idx="264">
                <c:v>10/01/2011</c:v>
              </c:pt>
              <c:pt idx="265">
                <c:v>11/01/2011</c:v>
              </c:pt>
              <c:pt idx="266">
                <c:v>12/01/2011</c:v>
              </c:pt>
              <c:pt idx="267">
                <c:v>13/01/2011</c:v>
              </c:pt>
              <c:pt idx="268">
                <c:v>14/01/2011</c:v>
              </c:pt>
              <c:pt idx="269">
                <c:v>17/01/2011</c:v>
              </c:pt>
              <c:pt idx="270">
                <c:v>18/01/2011</c:v>
              </c:pt>
              <c:pt idx="271">
                <c:v>19/01/2011</c:v>
              </c:pt>
              <c:pt idx="272">
                <c:v>20/01/2011</c:v>
              </c:pt>
              <c:pt idx="273">
                <c:v>21/01/2011</c:v>
              </c:pt>
              <c:pt idx="274">
                <c:v>24/01/2011</c:v>
              </c:pt>
              <c:pt idx="275">
                <c:v>25/01/2011</c:v>
              </c:pt>
              <c:pt idx="276">
                <c:v>26/01/2011</c:v>
              </c:pt>
              <c:pt idx="277">
                <c:v>27/01/2011</c:v>
              </c:pt>
              <c:pt idx="278">
                <c:v>28/01/2011</c:v>
              </c:pt>
              <c:pt idx="279">
                <c:v>31/01/2011</c:v>
              </c:pt>
              <c:pt idx="280">
                <c:v>01/02/2011</c:v>
              </c:pt>
              <c:pt idx="281">
                <c:v>02/02/2011</c:v>
              </c:pt>
              <c:pt idx="282">
                <c:v>03/02/2011</c:v>
              </c:pt>
              <c:pt idx="283">
                <c:v>04/02/2011</c:v>
              </c:pt>
              <c:pt idx="284">
                <c:v>07/02/2011</c:v>
              </c:pt>
              <c:pt idx="285">
                <c:v>08/02/2011</c:v>
              </c:pt>
              <c:pt idx="286">
                <c:v>09/02/2011</c:v>
              </c:pt>
              <c:pt idx="287">
                <c:v>10/02/2011</c:v>
              </c:pt>
              <c:pt idx="288">
                <c:v>11/02/2011</c:v>
              </c:pt>
              <c:pt idx="289">
                <c:v>14/02/2011</c:v>
              </c:pt>
              <c:pt idx="290">
                <c:v>15/02/2011</c:v>
              </c:pt>
              <c:pt idx="291">
                <c:v>16/02/2011</c:v>
              </c:pt>
              <c:pt idx="292">
                <c:v>17/02/2011</c:v>
              </c:pt>
              <c:pt idx="293">
                <c:v>18/02/2011</c:v>
              </c:pt>
              <c:pt idx="294">
                <c:v>21/02/2011</c:v>
              </c:pt>
              <c:pt idx="295">
                <c:v>22/02/2011</c:v>
              </c:pt>
              <c:pt idx="296">
                <c:v>23/02/2011</c:v>
              </c:pt>
              <c:pt idx="297">
                <c:v>24/02/2011</c:v>
              </c:pt>
              <c:pt idx="298">
                <c:v>25/02/2011</c:v>
              </c:pt>
              <c:pt idx="299">
                <c:v>28/02/2011</c:v>
              </c:pt>
              <c:pt idx="300">
                <c:v>01/03/2011</c:v>
              </c:pt>
              <c:pt idx="301">
                <c:v>02/03/2011</c:v>
              </c:pt>
              <c:pt idx="302">
                <c:v>03/03/2011</c:v>
              </c:pt>
              <c:pt idx="303">
                <c:v>04/03/2011</c:v>
              </c:pt>
              <c:pt idx="304">
                <c:v>07/03/2011</c:v>
              </c:pt>
              <c:pt idx="305">
                <c:v>08/03/2011</c:v>
              </c:pt>
              <c:pt idx="306">
                <c:v>09/03/2011</c:v>
              </c:pt>
              <c:pt idx="307">
                <c:v>10/03/2011</c:v>
              </c:pt>
              <c:pt idx="308">
                <c:v>11/03/2011</c:v>
              </c:pt>
              <c:pt idx="309">
                <c:v>14/03/2011</c:v>
              </c:pt>
              <c:pt idx="310">
                <c:v>15/03/2011</c:v>
              </c:pt>
              <c:pt idx="311">
                <c:v>16/03/2011</c:v>
              </c:pt>
              <c:pt idx="312">
                <c:v>17/03/2011</c:v>
              </c:pt>
              <c:pt idx="313">
                <c:v>18/03/2011</c:v>
              </c:pt>
              <c:pt idx="314">
                <c:v>21/03/2011</c:v>
              </c:pt>
              <c:pt idx="315">
                <c:v>22/03/2011</c:v>
              </c:pt>
              <c:pt idx="316">
                <c:v>23/03/2011</c:v>
              </c:pt>
              <c:pt idx="317">
                <c:v>24/03/2011</c:v>
              </c:pt>
              <c:pt idx="318">
                <c:v>25/03/2011</c:v>
              </c:pt>
              <c:pt idx="319">
                <c:v>28/03/2011</c:v>
              </c:pt>
              <c:pt idx="320">
                <c:v>29/03/2011</c:v>
              </c:pt>
              <c:pt idx="321">
                <c:v>30/03/2011</c:v>
              </c:pt>
              <c:pt idx="322">
                <c:v>31/03/2011</c:v>
              </c:pt>
              <c:pt idx="323">
                <c:v>01/04/2011</c:v>
              </c:pt>
              <c:pt idx="324">
                <c:v>04/04/2011</c:v>
              </c:pt>
              <c:pt idx="325">
                <c:v>05/04/2011</c:v>
              </c:pt>
              <c:pt idx="326">
                <c:v>06/04/2011</c:v>
              </c:pt>
              <c:pt idx="327">
                <c:v>07/04/2011</c:v>
              </c:pt>
              <c:pt idx="328">
                <c:v>08/04/2011</c:v>
              </c:pt>
              <c:pt idx="329">
                <c:v>11/04/2011</c:v>
              </c:pt>
              <c:pt idx="330">
                <c:v>12/04/2011</c:v>
              </c:pt>
              <c:pt idx="331">
                <c:v>13/04/2011</c:v>
              </c:pt>
              <c:pt idx="332">
                <c:v>14/04/2011</c:v>
              </c:pt>
              <c:pt idx="333">
                <c:v>15/04/2011</c:v>
              </c:pt>
              <c:pt idx="334">
                <c:v>18/04/2011</c:v>
              </c:pt>
              <c:pt idx="335">
                <c:v>19/04/2011</c:v>
              </c:pt>
              <c:pt idx="336">
                <c:v>20/04/2011</c:v>
              </c:pt>
              <c:pt idx="337">
                <c:v>21/04/2011</c:v>
              </c:pt>
              <c:pt idx="338">
                <c:v>22/04/2011</c:v>
              </c:pt>
              <c:pt idx="339">
                <c:v>25/04/2011</c:v>
              </c:pt>
              <c:pt idx="340">
                <c:v>26/04/2011</c:v>
              </c:pt>
              <c:pt idx="341">
                <c:v>27/04/2011</c:v>
              </c:pt>
              <c:pt idx="342">
                <c:v>28/04/2011</c:v>
              </c:pt>
              <c:pt idx="343">
                <c:v>29/04/2011</c:v>
              </c:pt>
              <c:pt idx="344">
                <c:v>02/05/2011</c:v>
              </c:pt>
              <c:pt idx="345">
                <c:v>03/05/2011</c:v>
              </c:pt>
              <c:pt idx="346">
                <c:v>04/05/2011</c:v>
              </c:pt>
              <c:pt idx="347">
                <c:v>05/05/2011</c:v>
              </c:pt>
              <c:pt idx="348">
                <c:v>06/05/2011</c:v>
              </c:pt>
              <c:pt idx="349">
                <c:v>09/05/2011</c:v>
              </c:pt>
              <c:pt idx="350">
                <c:v>10/05/2011</c:v>
              </c:pt>
              <c:pt idx="351">
                <c:v>11/05/2011</c:v>
              </c:pt>
              <c:pt idx="352">
                <c:v>12/05/2011</c:v>
              </c:pt>
              <c:pt idx="353">
                <c:v>13/05/2011</c:v>
              </c:pt>
              <c:pt idx="354">
                <c:v>16/05/2011</c:v>
              </c:pt>
              <c:pt idx="355">
                <c:v>17/05/2011</c:v>
              </c:pt>
              <c:pt idx="356">
                <c:v>18/05/2011</c:v>
              </c:pt>
              <c:pt idx="357">
                <c:v>19/05/2011</c:v>
              </c:pt>
              <c:pt idx="358">
                <c:v>20/05/2011</c:v>
              </c:pt>
              <c:pt idx="359">
                <c:v>23/05/2011</c:v>
              </c:pt>
              <c:pt idx="360">
                <c:v>24/05/2011</c:v>
              </c:pt>
              <c:pt idx="361">
                <c:v>25/05/2011</c:v>
              </c:pt>
              <c:pt idx="362">
                <c:v>26/05/2011</c:v>
              </c:pt>
              <c:pt idx="363">
                <c:v>27/05/2011</c:v>
              </c:pt>
              <c:pt idx="364">
                <c:v>30/05/2011</c:v>
              </c:pt>
              <c:pt idx="365">
                <c:v>31/05/2011</c:v>
              </c:pt>
              <c:pt idx="366">
                <c:v>01/06/2011</c:v>
              </c:pt>
              <c:pt idx="367">
                <c:v>02/06/2011</c:v>
              </c:pt>
              <c:pt idx="368">
                <c:v>03/06/2011</c:v>
              </c:pt>
              <c:pt idx="369">
                <c:v>06/06/2011</c:v>
              </c:pt>
              <c:pt idx="370">
                <c:v>07/06/2011</c:v>
              </c:pt>
              <c:pt idx="371">
                <c:v>08/06/2011</c:v>
              </c:pt>
              <c:pt idx="372">
                <c:v>09/06/2011</c:v>
              </c:pt>
              <c:pt idx="373">
                <c:v>10/06/2011</c:v>
              </c:pt>
              <c:pt idx="374">
                <c:v>13/06/2011</c:v>
              </c:pt>
              <c:pt idx="375">
                <c:v>14/06/2011</c:v>
              </c:pt>
              <c:pt idx="376">
                <c:v>15/06/2011</c:v>
              </c:pt>
              <c:pt idx="377">
                <c:v>16/06/2011</c:v>
              </c:pt>
              <c:pt idx="378">
                <c:v>17/06/2011</c:v>
              </c:pt>
              <c:pt idx="379">
                <c:v>20/06/2011</c:v>
              </c:pt>
              <c:pt idx="380">
                <c:v>21/06/2011</c:v>
              </c:pt>
              <c:pt idx="381">
                <c:v>22/06/2011</c:v>
              </c:pt>
              <c:pt idx="382">
                <c:v>23/06/2011</c:v>
              </c:pt>
              <c:pt idx="383">
                <c:v>24/06/2011</c:v>
              </c:pt>
              <c:pt idx="384">
                <c:v>27/06/2011</c:v>
              </c:pt>
              <c:pt idx="385">
                <c:v>28/06/2011</c:v>
              </c:pt>
              <c:pt idx="386">
                <c:v>29/06/2011</c:v>
              </c:pt>
              <c:pt idx="387">
                <c:v>30/06/2011</c:v>
              </c:pt>
              <c:pt idx="388">
                <c:v>01/07/2011</c:v>
              </c:pt>
              <c:pt idx="389">
                <c:v>04/07/2011</c:v>
              </c:pt>
              <c:pt idx="390">
                <c:v>05/07/2011</c:v>
              </c:pt>
              <c:pt idx="391">
                <c:v>06/07/2011</c:v>
              </c:pt>
              <c:pt idx="392">
                <c:v>07/07/2011</c:v>
              </c:pt>
              <c:pt idx="393">
                <c:v>08/07/2011</c:v>
              </c:pt>
              <c:pt idx="394">
                <c:v>11/07/2011</c:v>
              </c:pt>
              <c:pt idx="395">
                <c:v>12/07/2011</c:v>
              </c:pt>
              <c:pt idx="396">
                <c:v>13/07/2011</c:v>
              </c:pt>
              <c:pt idx="397">
                <c:v>14/07/2011</c:v>
              </c:pt>
              <c:pt idx="398">
                <c:v>15/07/2011</c:v>
              </c:pt>
              <c:pt idx="399">
                <c:v>18/07/2011</c:v>
              </c:pt>
              <c:pt idx="400">
                <c:v>19/07/2011</c:v>
              </c:pt>
              <c:pt idx="401">
                <c:v>20/07/2011</c:v>
              </c:pt>
              <c:pt idx="402">
                <c:v>21/07/2011</c:v>
              </c:pt>
              <c:pt idx="403">
                <c:v>22/07/2011</c:v>
              </c:pt>
              <c:pt idx="404">
                <c:v>25/07/2011</c:v>
              </c:pt>
              <c:pt idx="405">
                <c:v>26/07/2011</c:v>
              </c:pt>
              <c:pt idx="406">
                <c:v>27/07/2011</c:v>
              </c:pt>
              <c:pt idx="407">
                <c:v>28/07/2011</c:v>
              </c:pt>
              <c:pt idx="408">
                <c:v>29/07/2011</c:v>
              </c:pt>
              <c:pt idx="409">
                <c:v>01/08/2011</c:v>
              </c:pt>
              <c:pt idx="410">
                <c:v>02/08/2011</c:v>
              </c:pt>
              <c:pt idx="411">
                <c:v>03/08/2011</c:v>
              </c:pt>
              <c:pt idx="412">
                <c:v>04/08/2011</c:v>
              </c:pt>
              <c:pt idx="413">
                <c:v>05/08/2011</c:v>
              </c:pt>
              <c:pt idx="414">
                <c:v>08/08/2011</c:v>
              </c:pt>
              <c:pt idx="415">
                <c:v>09/08/2011</c:v>
              </c:pt>
              <c:pt idx="416">
                <c:v>10/08/2011</c:v>
              </c:pt>
              <c:pt idx="417">
                <c:v>11/08/2011</c:v>
              </c:pt>
              <c:pt idx="418">
                <c:v>12/08/2011</c:v>
              </c:pt>
              <c:pt idx="419">
                <c:v>15/08/2011</c:v>
              </c:pt>
              <c:pt idx="420">
                <c:v>16/08/2011</c:v>
              </c:pt>
              <c:pt idx="421">
                <c:v>17/08/2011</c:v>
              </c:pt>
              <c:pt idx="422">
                <c:v>18/08/2011</c:v>
              </c:pt>
              <c:pt idx="423">
                <c:v>19/08/2011</c:v>
              </c:pt>
              <c:pt idx="424">
                <c:v>22/08/2011</c:v>
              </c:pt>
              <c:pt idx="425">
                <c:v>23/08/2011</c:v>
              </c:pt>
              <c:pt idx="426">
                <c:v>24/08/2011</c:v>
              </c:pt>
              <c:pt idx="427">
                <c:v>25/08/2011</c:v>
              </c:pt>
              <c:pt idx="428">
                <c:v>26/08/2011</c:v>
              </c:pt>
              <c:pt idx="429">
                <c:v>29/08/2011</c:v>
              </c:pt>
              <c:pt idx="430">
                <c:v>30/08/2011</c:v>
              </c:pt>
              <c:pt idx="431">
                <c:v>31/08/2011</c:v>
              </c:pt>
              <c:pt idx="432">
                <c:v>01/09/2011</c:v>
              </c:pt>
              <c:pt idx="433">
                <c:v>02/09/2011</c:v>
              </c:pt>
              <c:pt idx="434">
                <c:v>05/09/2011</c:v>
              </c:pt>
              <c:pt idx="435">
                <c:v>06/09/2011</c:v>
              </c:pt>
              <c:pt idx="436">
                <c:v>07/09/2011</c:v>
              </c:pt>
              <c:pt idx="437">
                <c:v>08/09/2011</c:v>
              </c:pt>
              <c:pt idx="438">
                <c:v>09/09/2011</c:v>
              </c:pt>
              <c:pt idx="439">
                <c:v>12/09/2011</c:v>
              </c:pt>
              <c:pt idx="440">
                <c:v>13/09/2011</c:v>
              </c:pt>
              <c:pt idx="441">
                <c:v>14/09/2011</c:v>
              </c:pt>
              <c:pt idx="442">
                <c:v>15/09/2011</c:v>
              </c:pt>
              <c:pt idx="443">
                <c:v>16/09/2011</c:v>
              </c:pt>
              <c:pt idx="444">
                <c:v>19/09/2011</c:v>
              </c:pt>
              <c:pt idx="445">
                <c:v>20/09/2011</c:v>
              </c:pt>
              <c:pt idx="446">
                <c:v>21/09/2011</c:v>
              </c:pt>
              <c:pt idx="447">
                <c:v>22/09/2011</c:v>
              </c:pt>
              <c:pt idx="448">
                <c:v>23/09/2011</c:v>
              </c:pt>
              <c:pt idx="449">
                <c:v>26/09/2011</c:v>
              </c:pt>
              <c:pt idx="450">
                <c:v>27/09/2011</c:v>
              </c:pt>
              <c:pt idx="451">
                <c:v>28/09/2011</c:v>
              </c:pt>
              <c:pt idx="452">
                <c:v>29/09/2011</c:v>
              </c:pt>
              <c:pt idx="453">
                <c:v>30/09/2011</c:v>
              </c:pt>
              <c:pt idx="454">
                <c:v>03/10/2011</c:v>
              </c:pt>
              <c:pt idx="455">
                <c:v>04/10/2011</c:v>
              </c:pt>
              <c:pt idx="456">
                <c:v>05/10/2011</c:v>
              </c:pt>
              <c:pt idx="457">
                <c:v>06/10/2011</c:v>
              </c:pt>
              <c:pt idx="458">
                <c:v>07/10/2011</c:v>
              </c:pt>
              <c:pt idx="459">
                <c:v>10/10/2011</c:v>
              </c:pt>
              <c:pt idx="460">
                <c:v>11/10/2011</c:v>
              </c:pt>
              <c:pt idx="461">
                <c:v>12/10/2011</c:v>
              </c:pt>
              <c:pt idx="462">
                <c:v>13/10/2011</c:v>
              </c:pt>
              <c:pt idx="463">
                <c:v>14/10/2011</c:v>
              </c:pt>
              <c:pt idx="464">
                <c:v>17/10/2011</c:v>
              </c:pt>
              <c:pt idx="465">
                <c:v>18/10/2011</c:v>
              </c:pt>
              <c:pt idx="466">
                <c:v>19/10/2011</c:v>
              </c:pt>
              <c:pt idx="467">
                <c:v>20/10/2011</c:v>
              </c:pt>
              <c:pt idx="468">
                <c:v>21/10/2011</c:v>
              </c:pt>
              <c:pt idx="469">
                <c:v>24/10/2011</c:v>
              </c:pt>
              <c:pt idx="470">
                <c:v>25/10/2011</c:v>
              </c:pt>
              <c:pt idx="471">
                <c:v>26/10/2011</c:v>
              </c:pt>
              <c:pt idx="472">
                <c:v>27/10/2011</c:v>
              </c:pt>
              <c:pt idx="473">
                <c:v>28/10/2011</c:v>
              </c:pt>
              <c:pt idx="474">
                <c:v>31/10/2011</c:v>
              </c:pt>
              <c:pt idx="475">
                <c:v>01/11/2011</c:v>
              </c:pt>
              <c:pt idx="476">
                <c:v>02/11/2011</c:v>
              </c:pt>
              <c:pt idx="477">
                <c:v>03/11/2011</c:v>
              </c:pt>
              <c:pt idx="478">
                <c:v>04/11/2011</c:v>
              </c:pt>
              <c:pt idx="479">
                <c:v>07/11/2011</c:v>
              </c:pt>
              <c:pt idx="480">
                <c:v>08/11/2011</c:v>
              </c:pt>
              <c:pt idx="481">
                <c:v>09/11/2011</c:v>
              </c:pt>
              <c:pt idx="482">
                <c:v>10/11/2011</c:v>
              </c:pt>
              <c:pt idx="483">
                <c:v>11/11/2011</c:v>
              </c:pt>
              <c:pt idx="484">
                <c:v>14/11/2011</c:v>
              </c:pt>
              <c:pt idx="485">
                <c:v>15/11/2011</c:v>
              </c:pt>
              <c:pt idx="486">
                <c:v>16/11/2011</c:v>
              </c:pt>
              <c:pt idx="487">
                <c:v>17/11/2011</c:v>
              </c:pt>
              <c:pt idx="488">
                <c:v>18/11/2011</c:v>
              </c:pt>
              <c:pt idx="489">
                <c:v>21/11/2011</c:v>
              </c:pt>
              <c:pt idx="490">
                <c:v>22/11/2011</c:v>
              </c:pt>
              <c:pt idx="491">
                <c:v>23/11/2011</c:v>
              </c:pt>
              <c:pt idx="492">
                <c:v>24/11/2011</c:v>
              </c:pt>
              <c:pt idx="493">
                <c:v>25/11/2011</c:v>
              </c:pt>
              <c:pt idx="494">
                <c:v>28/11/2011</c:v>
              </c:pt>
              <c:pt idx="495">
                <c:v>29/11/2011</c:v>
              </c:pt>
              <c:pt idx="496">
                <c:v>30/11/2011</c:v>
              </c:pt>
              <c:pt idx="497">
                <c:v>01/12/2011</c:v>
              </c:pt>
              <c:pt idx="498">
                <c:v>02/12/2011</c:v>
              </c:pt>
              <c:pt idx="499">
                <c:v>05/12/2011</c:v>
              </c:pt>
              <c:pt idx="500">
                <c:v>06/12/2011</c:v>
              </c:pt>
              <c:pt idx="501">
                <c:v>07/12/2011</c:v>
              </c:pt>
              <c:pt idx="502">
                <c:v>08/12/2011</c:v>
              </c:pt>
              <c:pt idx="503">
                <c:v>09/12/2011</c:v>
              </c:pt>
              <c:pt idx="504">
                <c:v>12/12/2011</c:v>
              </c:pt>
              <c:pt idx="505">
                <c:v>13/12/2011</c:v>
              </c:pt>
              <c:pt idx="506">
                <c:v>14/12/2011</c:v>
              </c:pt>
              <c:pt idx="507">
                <c:v>15/12/2011</c:v>
              </c:pt>
              <c:pt idx="508">
                <c:v>16/12/2011</c:v>
              </c:pt>
              <c:pt idx="509">
                <c:v>19/12/2011</c:v>
              </c:pt>
              <c:pt idx="510">
                <c:v>20/12/2011</c:v>
              </c:pt>
              <c:pt idx="511">
                <c:v>21/12/2011</c:v>
              </c:pt>
              <c:pt idx="512">
                <c:v>22/12/2011</c:v>
              </c:pt>
              <c:pt idx="513">
                <c:v>23/12/2011</c:v>
              </c:pt>
              <c:pt idx="514">
                <c:v>26/12/2011</c:v>
              </c:pt>
              <c:pt idx="515">
                <c:v>27/12/2011</c:v>
              </c:pt>
              <c:pt idx="516">
                <c:v>28/12/2011</c:v>
              </c:pt>
              <c:pt idx="517">
                <c:v>29/12/2011</c:v>
              </c:pt>
              <c:pt idx="518">
                <c:v>30/12/2011</c:v>
              </c:pt>
              <c:pt idx="519">
                <c:v>02/01/2012</c:v>
              </c:pt>
              <c:pt idx="520">
                <c:v>03/01/2012</c:v>
              </c:pt>
              <c:pt idx="521">
                <c:v>04/01/2012</c:v>
              </c:pt>
              <c:pt idx="522">
                <c:v>05/01/2012</c:v>
              </c:pt>
              <c:pt idx="523">
                <c:v>06/01/2012</c:v>
              </c:pt>
              <c:pt idx="524">
                <c:v>09/01/2012</c:v>
              </c:pt>
              <c:pt idx="525">
                <c:v>10/01/2012</c:v>
              </c:pt>
              <c:pt idx="526">
                <c:v>11/01/2012</c:v>
              </c:pt>
              <c:pt idx="527">
                <c:v>12/01/2012</c:v>
              </c:pt>
              <c:pt idx="528">
                <c:v>13/01/2012</c:v>
              </c:pt>
              <c:pt idx="529">
                <c:v>16/01/2012</c:v>
              </c:pt>
              <c:pt idx="530">
                <c:v>17/01/2012</c:v>
              </c:pt>
              <c:pt idx="531">
                <c:v>18/01/2012</c:v>
              </c:pt>
              <c:pt idx="532">
                <c:v>19/01/2012</c:v>
              </c:pt>
              <c:pt idx="533">
                <c:v>20/01/2012</c:v>
              </c:pt>
              <c:pt idx="534">
                <c:v>23/01/2012</c:v>
              </c:pt>
              <c:pt idx="535">
                <c:v>24/01/2012</c:v>
              </c:pt>
              <c:pt idx="536">
                <c:v>25/01/2012</c:v>
              </c:pt>
              <c:pt idx="537">
                <c:v>26/01/2012</c:v>
              </c:pt>
              <c:pt idx="538">
                <c:v>27/01/2012</c:v>
              </c:pt>
              <c:pt idx="539">
                <c:v>30/01/2012</c:v>
              </c:pt>
              <c:pt idx="540">
                <c:v>31/01/2012</c:v>
              </c:pt>
              <c:pt idx="541">
                <c:v>01/02/2012</c:v>
              </c:pt>
              <c:pt idx="542">
                <c:v>02/02/2012</c:v>
              </c:pt>
              <c:pt idx="543">
                <c:v>03/02/2012</c:v>
              </c:pt>
              <c:pt idx="544">
                <c:v>06/02/2012</c:v>
              </c:pt>
              <c:pt idx="545">
                <c:v>07/02/2012</c:v>
              </c:pt>
              <c:pt idx="546">
                <c:v>08/02/2012</c:v>
              </c:pt>
              <c:pt idx="547">
                <c:v>09/02/2012</c:v>
              </c:pt>
              <c:pt idx="548">
                <c:v>10/02/2012</c:v>
              </c:pt>
              <c:pt idx="549">
                <c:v>13/02/2012</c:v>
              </c:pt>
              <c:pt idx="550">
                <c:v>14/02/2012</c:v>
              </c:pt>
              <c:pt idx="551">
                <c:v>15/02/2012</c:v>
              </c:pt>
              <c:pt idx="552">
                <c:v>16/02/2012</c:v>
              </c:pt>
              <c:pt idx="553">
                <c:v>17/02/2012</c:v>
              </c:pt>
              <c:pt idx="554">
                <c:v>20/02/2012</c:v>
              </c:pt>
              <c:pt idx="555">
                <c:v>21/02/2012</c:v>
              </c:pt>
              <c:pt idx="556">
                <c:v>22/02/2012</c:v>
              </c:pt>
              <c:pt idx="557">
                <c:v>23/02/2012</c:v>
              </c:pt>
              <c:pt idx="558">
                <c:v>24/02/2012</c:v>
              </c:pt>
              <c:pt idx="559">
                <c:v>27/02/2012</c:v>
              </c:pt>
              <c:pt idx="560">
                <c:v>28/02/2012</c:v>
              </c:pt>
              <c:pt idx="561">
                <c:v>29/02/2012</c:v>
              </c:pt>
              <c:pt idx="562">
                <c:v>01/03/2012</c:v>
              </c:pt>
              <c:pt idx="563">
                <c:v>02/03/2012</c:v>
              </c:pt>
              <c:pt idx="564">
                <c:v>05/03/2012</c:v>
              </c:pt>
              <c:pt idx="565">
                <c:v>06/03/2012</c:v>
              </c:pt>
              <c:pt idx="566">
                <c:v>07/03/2012</c:v>
              </c:pt>
              <c:pt idx="567">
                <c:v>08/03/2012</c:v>
              </c:pt>
              <c:pt idx="568">
                <c:v>09/03/2012</c:v>
              </c:pt>
              <c:pt idx="569">
                <c:v>12/03/2012</c:v>
              </c:pt>
              <c:pt idx="570">
                <c:v>13/03/2012</c:v>
              </c:pt>
              <c:pt idx="571">
                <c:v>14/03/2012</c:v>
              </c:pt>
              <c:pt idx="572">
                <c:v>15/03/2012</c:v>
              </c:pt>
              <c:pt idx="573">
                <c:v>16/03/2012</c:v>
              </c:pt>
              <c:pt idx="574">
                <c:v>19/03/2012</c:v>
              </c:pt>
              <c:pt idx="575">
                <c:v>20/03/2012</c:v>
              </c:pt>
              <c:pt idx="576">
                <c:v>21/03/2012</c:v>
              </c:pt>
              <c:pt idx="577">
                <c:v>22/03/2012</c:v>
              </c:pt>
              <c:pt idx="578">
                <c:v>23/03/2012</c:v>
              </c:pt>
              <c:pt idx="579">
                <c:v>26/03/2012</c:v>
              </c:pt>
              <c:pt idx="580">
                <c:v>27/03/2012</c:v>
              </c:pt>
              <c:pt idx="581">
                <c:v>28/03/2012</c:v>
              </c:pt>
              <c:pt idx="582">
                <c:v>29/03/2012</c:v>
              </c:pt>
              <c:pt idx="583">
                <c:v>30/03/2012</c:v>
              </c:pt>
              <c:pt idx="584">
                <c:v>02/04/2012</c:v>
              </c:pt>
              <c:pt idx="585">
                <c:v>03/04/2012</c:v>
              </c:pt>
              <c:pt idx="586">
                <c:v>04/04/2012</c:v>
              </c:pt>
              <c:pt idx="587">
                <c:v>05/04/2012</c:v>
              </c:pt>
              <c:pt idx="588">
                <c:v>06/04/2012</c:v>
              </c:pt>
              <c:pt idx="589">
                <c:v>09/04/2012</c:v>
              </c:pt>
              <c:pt idx="590">
                <c:v>10/04/2012</c:v>
              </c:pt>
              <c:pt idx="591">
                <c:v>11/04/2012</c:v>
              </c:pt>
              <c:pt idx="592">
                <c:v>12/04/2012</c:v>
              </c:pt>
              <c:pt idx="593">
                <c:v>13/04/2012</c:v>
              </c:pt>
              <c:pt idx="594">
                <c:v>16/04/2012</c:v>
              </c:pt>
              <c:pt idx="595">
                <c:v>17/04/2012</c:v>
              </c:pt>
              <c:pt idx="596">
                <c:v>18/04/2012</c:v>
              </c:pt>
              <c:pt idx="597">
                <c:v>19/04/2012</c:v>
              </c:pt>
              <c:pt idx="598">
                <c:v>20/04/2012</c:v>
              </c:pt>
              <c:pt idx="599">
                <c:v>23/04/2012</c:v>
              </c:pt>
              <c:pt idx="600">
                <c:v>24/04/2012</c:v>
              </c:pt>
              <c:pt idx="601">
                <c:v>25/04/2012</c:v>
              </c:pt>
              <c:pt idx="602">
                <c:v>26/04/2012</c:v>
              </c:pt>
              <c:pt idx="603">
                <c:v>27/04/2012</c:v>
              </c:pt>
              <c:pt idx="604">
                <c:v>30/04/2012</c:v>
              </c:pt>
              <c:pt idx="605">
                <c:v>01/05/2012</c:v>
              </c:pt>
              <c:pt idx="606">
                <c:v>02/05/2012</c:v>
              </c:pt>
              <c:pt idx="607">
                <c:v>03/05/2012</c:v>
              </c:pt>
              <c:pt idx="608">
                <c:v>04/05/2012</c:v>
              </c:pt>
              <c:pt idx="609">
                <c:v>07/05/2012</c:v>
              </c:pt>
              <c:pt idx="610">
                <c:v>08/05/2012</c:v>
              </c:pt>
              <c:pt idx="611">
                <c:v>09/05/2012</c:v>
              </c:pt>
              <c:pt idx="612">
                <c:v>10/05/2012</c:v>
              </c:pt>
              <c:pt idx="613">
                <c:v>11/05/2012</c:v>
              </c:pt>
              <c:pt idx="614">
                <c:v>14/05/2012</c:v>
              </c:pt>
              <c:pt idx="615">
                <c:v>15/05/2012</c:v>
              </c:pt>
              <c:pt idx="616">
                <c:v>16/05/2012</c:v>
              </c:pt>
              <c:pt idx="617">
                <c:v>17/05/2012</c:v>
              </c:pt>
              <c:pt idx="618">
                <c:v>18/05/2012</c:v>
              </c:pt>
              <c:pt idx="619">
                <c:v>21/05/2012</c:v>
              </c:pt>
              <c:pt idx="620">
                <c:v>22/05/2012</c:v>
              </c:pt>
              <c:pt idx="621">
                <c:v>23/05/2012</c:v>
              </c:pt>
              <c:pt idx="622">
                <c:v>24/05/2012</c:v>
              </c:pt>
              <c:pt idx="623">
                <c:v>25/05/2012</c:v>
              </c:pt>
              <c:pt idx="624">
                <c:v>28/05/2012</c:v>
              </c:pt>
              <c:pt idx="625">
                <c:v>29/05/2012</c:v>
              </c:pt>
              <c:pt idx="626">
                <c:v>30/05/2012</c:v>
              </c:pt>
              <c:pt idx="627">
                <c:v>31/05/2012</c:v>
              </c:pt>
              <c:pt idx="628">
                <c:v>01/06/2012</c:v>
              </c:pt>
              <c:pt idx="629">
                <c:v>04/06/2012</c:v>
              </c:pt>
              <c:pt idx="630">
                <c:v>05/06/2012</c:v>
              </c:pt>
              <c:pt idx="631">
                <c:v>06/06/2012</c:v>
              </c:pt>
              <c:pt idx="632">
                <c:v>07/06/2012</c:v>
              </c:pt>
              <c:pt idx="633">
                <c:v>08/06/2012</c:v>
              </c:pt>
              <c:pt idx="634">
                <c:v>11/06/2012</c:v>
              </c:pt>
              <c:pt idx="635">
                <c:v>12/06/2012</c:v>
              </c:pt>
              <c:pt idx="636">
                <c:v>13/06/2012</c:v>
              </c:pt>
              <c:pt idx="637">
                <c:v>14/06/2012</c:v>
              </c:pt>
              <c:pt idx="638">
                <c:v>15/06/2012</c:v>
              </c:pt>
              <c:pt idx="639">
                <c:v>18/06/2012</c:v>
              </c:pt>
              <c:pt idx="640">
                <c:v>19/06/2012</c:v>
              </c:pt>
              <c:pt idx="641">
                <c:v>20/06/2012</c:v>
              </c:pt>
              <c:pt idx="642">
                <c:v>21/06/2012</c:v>
              </c:pt>
              <c:pt idx="643">
                <c:v>22/06/2012</c:v>
              </c:pt>
              <c:pt idx="644">
                <c:v>25/06/2012</c:v>
              </c:pt>
              <c:pt idx="645">
                <c:v>26/06/2012</c:v>
              </c:pt>
              <c:pt idx="646">
                <c:v>27/06/2012</c:v>
              </c:pt>
              <c:pt idx="647">
                <c:v>28/06/2012</c:v>
              </c:pt>
              <c:pt idx="648">
                <c:v>29/06/2012</c:v>
              </c:pt>
              <c:pt idx="649">
                <c:v>02/07/2012</c:v>
              </c:pt>
              <c:pt idx="650">
                <c:v>03/07/2012</c:v>
              </c:pt>
              <c:pt idx="651">
                <c:v>04/07/2012</c:v>
              </c:pt>
              <c:pt idx="652">
                <c:v>05/07/2012</c:v>
              </c:pt>
              <c:pt idx="653">
                <c:v>06/07/2012</c:v>
              </c:pt>
              <c:pt idx="654">
                <c:v>09/07/2012</c:v>
              </c:pt>
              <c:pt idx="655">
                <c:v>10/07/2012</c:v>
              </c:pt>
              <c:pt idx="656">
                <c:v>11/07/2012</c:v>
              </c:pt>
              <c:pt idx="657">
                <c:v>12/07/2012</c:v>
              </c:pt>
              <c:pt idx="658">
                <c:v>13/07/2012</c:v>
              </c:pt>
              <c:pt idx="659">
                <c:v>16/07/2012</c:v>
              </c:pt>
              <c:pt idx="660">
                <c:v>17/07/2012</c:v>
              </c:pt>
              <c:pt idx="661">
                <c:v>18/07/2012</c:v>
              </c:pt>
              <c:pt idx="662">
                <c:v>19/07/2012</c:v>
              </c:pt>
              <c:pt idx="663">
                <c:v>20/07/2012</c:v>
              </c:pt>
              <c:pt idx="664">
                <c:v>23/07/2012</c:v>
              </c:pt>
              <c:pt idx="665">
                <c:v>24/07/2012</c:v>
              </c:pt>
              <c:pt idx="666">
                <c:v>25/07/2012</c:v>
              </c:pt>
              <c:pt idx="667">
                <c:v>26/07/2012</c:v>
              </c:pt>
              <c:pt idx="668">
                <c:v>27/07/2012</c:v>
              </c:pt>
              <c:pt idx="669">
                <c:v>30/07/2012</c:v>
              </c:pt>
              <c:pt idx="670">
                <c:v>31/07/2012</c:v>
              </c:pt>
              <c:pt idx="671">
                <c:v>01/08/2012</c:v>
              </c:pt>
              <c:pt idx="672">
                <c:v>02/08/2012</c:v>
              </c:pt>
              <c:pt idx="673">
                <c:v>03/08/2012</c:v>
              </c:pt>
              <c:pt idx="674">
                <c:v>06/08/2012</c:v>
              </c:pt>
              <c:pt idx="675">
                <c:v>07/08/2012</c:v>
              </c:pt>
              <c:pt idx="676">
                <c:v>08/08/2012</c:v>
              </c:pt>
              <c:pt idx="677">
                <c:v>09/08/2012</c:v>
              </c:pt>
              <c:pt idx="678">
                <c:v>10/08/2012</c:v>
              </c:pt>
              <c:pt idx="679">
                <c:v>13/08/2012</c:v>
              </c:pt>
              <c:pt idx="680">
                <c:v>14/08/2012</c:v>
              </c:pt>
              <c:pt idx="681">
                <c:v>15/08/2012</c:v>
              </c:pt>
              <c:pt idx="682">
                <c:v>16/08/2012</c:v>
              </c:pt>
              <c:pt idx="683">
                <c:v>17/08/2012</c:v>
              </c:pt>
              <c:pt idx="684">
                <c:v>20/08/2012</c:v>
              </c:pt>
              <c:pt idx="685">
                <c:v>21/08/2012</c:v>
              </c:pt>
              <c:pt idx="686">
                <c:v>22/08/2012</c:v>
              </c:pt>
              <c:pt idx="687">
                <c:v>23/08/2012</c:v>
              </c:pt>
              <c:pt idx="688">
                <c:v>24/08/2012</c:v>
              </c:pt>
              <c:pt idx="689">
                <c:v>27/08/2012</c:v>
              </c:pt>
              <c:pt idx="690">
                <c:v>28/08/2012</c:v>
              </c:pt>
              <c:pt idx="691">
                <c:v>29/08/2012</c:v>
              </c:pt>
              <c:pt idx="692">
                <c:v>30/08/2012</c:v>
              </c:pt>
              <c:pt idx="693">
                <c:v>31/08/2012</c:v>
              </c:pt>
              <c:pt idx="694">
                <c:v>03/09/2012</c:v>
              </c:pt>
              <c:pt idx="695">
                <c:v>04/09/2012</c:v>
              </c:pt>
              <c:pt idx="696">
                <c:v>05/09/2012</c:v>
              </c:pt>
              <c:pt idx="697">
                <c:v>06/09/2012</c:v>
              </c:pt>
              <c:pt idx="698">
                <c:v>07/09/2012</c:v>
              </c:pt>
              <c:pt idx="699">
                <c:v>10/09/2012</c:v>
              </c:pt>
              <c:pt idx="700">
                <c:v>11/09/2012</c:v>
              </c:pt>
              <c:pt idx="701">
                <c:v>12/09/2012</c:v>
              </c:pt>
              <c:pt idx="702">
                <c:v>13/09/2012</c:v>
              </c:pt>
              <c:pt idx="703">
                <c:v>14/09/2012</c:v>
              </c:pt>
              <c:pt idx="704">
                <c:v>17/09/2012</c:v>
              </c:pt>
              <c:pt idx="705">
                <c:v>18/09/2012</c:v>
              </c:pt>
              <c:pt idx="706">
                <c:v>19/09/2012</c:v>
              </c:pt>
              <c:pt idx="707">
                <c:v>20/09/2012</c:v>
              </c:pt>
              <c:pt idx="708">
                <c:v>21/09/2012</c:v>
              </c:pt>
              <c:pt idx="709">
                <c:v>24/09/2012</c:v>
              </c:pt>
              <c:pt idx="710">
                <c:v>25/09/2012</c:v>
              </c:pt>
              <c:pt idx="711">
                <c:v>26/09/2012</c:v>
              </c:pt>
              <c:pt idx="712">
                <c:v>27/09/2012</c:v>
              </c:pt>
              <c:pt idx="713">
                <c:v>28/09/2012</c:v>
              </c:pt>
              <c:pt idx="714">
                <c:v>01/10/2012</c:v>
              </c:pt>
              <c:pt idx="715">
                <c:v>02/10/2012</c:v>
              </c:pt>
              <c:pt idx="716">
                <c:v>03/10/2012</c:v>
              </c:pt>
              <c:pt idx="717">
                <c:v>04/10/2012</c:v>
              </c:pt>
              <c:pt idx="718">
                <c:v>05/10/2012</c:v>
              </c:pt>
              <c:pt idx="719">
                <c:v>08/10/2012</c:v>
              </c:pt>
              <c:pt idx="720">
                <c:v>09/10/2012</c:v>
              </c:pt>
              <c:pt idx="721">
                <c:v>10/10/2012</c:v>
              </c:pt>
              <c:pt idx="722">
                <c:v>11/10/2012</c:v>
              </c:pt>
              <c:pt idx="723">
                <c:v>12/10/2012</c:v>
              </c:pt>
              <c:pt idx="724">
                <c:v>15/10/2012</c:v>
              </c:pt>
              <c:pt idx="725">
                <c:v>16/10/2012</c:v>
              </c:pt>
              <c:pt idx="726">
                <c:v>17/10/2012</c:v>
              </c:pt>
              <c:pt idx="727">
                <c:v>18/10/2012</c:v>
              </c:pt>
              <c:pt idx="728">
                <c:v>19/10/2012</c:v>
              </c:pt>
              <c:pt idx="729">
                <c:v>22/10/2012</c:v>
              </c:pt>
              <c:pt idx="730">
                <c:v>23/10/2012</c:v>
              </c:pt>
              <c:pt idx="731">
                <c:v>24/10/2012</c:v>
              </c:pt>
              <c:pt idx="732">
                <c:v>25/10/2012</c:v>
              </c:pt>
              <c:pt idx="733">
                <c:v>26/10/2012</c:v>
              </c:pt>
              <c:pt idx="734">
                <c:v>29/10/2012</c:v>
              </c:pt>
              <c:pt idx="735">
                <c:v>30/10/2012</c:v>
              </c:pt>
              <c:pt idx="736">
                <c:v>31/10/2012</c:v>
              </c:pt>
              <c:pt idx="737">
                <c:v>01/11/2012</c:v>
              </c:pt>
              <c:pt idx="738">
                <c:v>02/11/2012</c:v>
              </c:pt>
              <c:pt idx="739">
                <c:v>05/11/2012</c:v>
              </c:pt>
              <c:pt idx="740">
                <c:v>06/11/2012</c:v>
              </c:pt>
              <c:pt idx="741">
                <c:v>07/11/2012</c:v>
              </c:pt>
              <c:pt idx="742">
                <c:v>08/11/2012</c:v>
              </c:pt>
              <c:pt idx="743">
                <c:v>09/11/2012</c:v>
              </c:pt>
              <c:pt idx="744">
                <c:v>12/11/2012</c:v>
              </c:pt>
              <c:pt idx="745">
                <c:v>13/11/2012</c:v>
              </c:pt>
              <c:pt idx="746">
                <c:v>14/11/2012</c:v>
              </c:pt>
              <c:pt idx="747">
                <c:v>15/11/2012</c:v>
              </c:pt>
              <c:pt idx="748">
                <c:v>16/11/2012</c:v>
              </c:pt>
              <c:pt idx="749">
                <c:v>19/11/2012</c:v>
              </c:pt>
              <c:pt idx="750">
                <c:v>20/11/2012</c:v>
              </c:pt>
              <c:pt idx="751">
                <c:v>21/11/2012</c:v>
              </c:pt>
              <c:pt idx="752">
                <c:v>22/11/2012</c:v>
              </c:pt>
              <c:pt idx="753">
                <c:v>23/11/2012</c:v>
              </c:pt>
              <c:pt idx="754">
                <c:v>26/11/2012</c:v>
              </c:pt>
              <c:pt idx="755">
                <c:v>27/11/2012</c:v>
              </c:pt>
              <c:pt idx="756">
                <c:v>28/11/2012</c:v>
              </c:pt>
              <c:pt idx="757">
                <c:v>29/11/2012</c:v>
              </c:pt>
              <c:pt idx="758">
                <c:v>30/11/2012</c:v>
              </c:pt>
              <c:pt idx="759">
                <c:v>03/12/2012</c:v>
              </c:pt>
              <c:pt idx="760">
                <c:v>04/12/2012</c:v>
              </c:pt>
              <c:pt idx="761">
                <c:v>05/12/2012</c:v>
              </c:pt>
              <c:pt idx="762">
                <c:v>06/12/2012</c:v>
              </c:pt>
              <c:pt idx="763">
                <c:v>07/12/2012</c:v>
              </c:pt>
              <c:pt idx="764">
                <c:v>10/12/2012</c:v>
              </c:pt>
              <c:pt idx="765">
                <c:v>11/12/2012</c:v>
              </c:pt>
              <c:pt idx="766">
                <c:v>12/12/2012</c:v>
              </c:pt>
              <c:pt idx="767">
                <c:v>13/12/2012</c:v>
              </c:pt>
              <c:pt idx="768">
                <c:v>14/12/2012</c:v>
              </c:pt>
              <c:pt idx="769">
                <c:v>17/12/2012</c:v>
              </c:pt>
              <c:pt idx="770">
                <c:v>18/12/2012</c:v>
              </c:pt>
              <c:pt idx="771">
                <c:v>19/12/2012</c:v>
              </c:pt>
              <c:pt idx="772">
                <c:v>20/12/2012</c:v>
              </c:pt>
              <c:pt idx="773">
                <c:v>21/12/2012</c:v>
              </c:pt>
              <c:pt idx="774">
                <c:v>24/12/2012</c:v>
              </c:pt>
              <c:pt idx="775">
                <c:v>25/12/2012</c:v>
              </c:pt>
              <c:pt idx="776">
                <c:v>26/12/2012</c:v>
              </c:pt>
              <c:pt idx="777">
                <c:v>27/12/2012</c:v>
              </c:pt>
              <c:pt idx="778">
                <c:v>28/12/2012</c:v>
              </c:pt>
              <c:pt idx="779">
                <c:v>31/12/2012</c:v>
              </c:pt>
              <c:pt idx="780">
                <c:v>01/01/2013</c:v>
              </c:pt>
            </c:strLit>
          </c:cat>
          <c:val>
            <c:numLit>
              <c:formatCode>0.00%</c:formatCode>
              <c:ptCount val="779"/>
              <c:pt idx="0">
                <c:v>2.1933074444352451E-2</c:v>
              </c:pt>
              <c:pt idx="1">
                <c:v>2.1933074444352451E-2</c:v>
              </c:pt>
              <c:pt idx="2">
                <c:v>2.1933074444352451E-2</c:v>
              </c:pt>
              <c:pt idx="3">
                <c:v>2.1933074444352451E-2</c:v>
              </c:pt>
              <c:pt idx="4">
                <c:v>1.9080188806790913E-2</c:v>
              </c:pt>
              <c:pt idx="5">
                <c:v>2.0488056301614904E-2</c:v>
              </c:pt>
              <c:pt idx="6">
                <c:v>1.7624874843645635E-2</c:v>
              </c:pt>
              <c:pt idx="7">
                <c:v>1.6723941190832321E-2</c:v>
              </c:pt>
              <c:pt idx="8">
                <c:v>1.9208413240521745E-2</c:v>
              </c:pt>
              <c:pt idx="9">
                <c:v>1.9208413240521745E-2</c:v>
              </c:pt>
              <c:pt idx="10">
                <c:v>2.1776951164404472E-2</c:v>
              </c:pt>
              <c:pt idx="11">
                <c:v>5.7553348679932385E-2</c:v>
              </c:pt>
              <c:pt idx="12">
                <c:v>5.7553348679932385E-2</c:v>
              </c:pt>
              <c:pt idx="13">
                <c:v>5.7553348679932385E-2</c:v>
              </c:pt>
              <c:pt idx="14">
                <c:v>5.7553348679932385E-2</c:v>
              </c:pt>
              <c:pt idx="15">
                <c:v>5.7553348679932385E-2</c:v>
              </c:pt>
              <c:pt idx="16">
                <c:v>5.7553348679932385E-2</c:v>
              </c:pt>
              <c:pt idx="17">
                <c:v>5.7553348679932385E-2</c:v>
              </c:pt>
              <c:pt idx="18">
                <c:v>5.7553348679932385E-2</c:v>
              </c:pt>
              <c:pt idx="19">
                <c:v>5.5648586775170442E-2</c:v>
              </c:pt>
              <c:pt idx="20">
                <c:v>5.2584404580553551E-2</c:v>
              </c:pt>
              <c:pt idx="21">
                <c:v>7.8820952308535183E-2</c:v>
              </c:pt>
              <c:pt idx="22">
                <c:v>9.1740310508160144E-2</c:v>
              </c:pt>
              <c:pt idx="23">
                <c:v>9.1740310508160144E-2</c:v>
              </c:pt>
              <c:pt idx="24">
                <c:v>9.1740310508160144E-2</c:v>
              </c:pt>
              <c:pt idx="25">
                <c:v>0.10351243366317246</c:v>
              </c:pt>
              <c:pt idx="26">
                <c:v>9.7887241650883652E-2</c:v>
              </c:pt>
              <c:pt idx="27">
                <c:v>8.0544489315292844E-2</c:v>
              </c:pt>
              <c:pt idx="28">
                <c:v>6.3413359933649327E-2</c:v>
              </c:pt>
              <c:pt idx="29">
                <c:v>5.3878045297321209E-2</c:v>
              </c:pt>
              <c:pt idx="30">
                <c:v>4.6105136429565347E-2</c:v>
              </c:pt>
              <c:pt idx="31">
                <c:v>4.1179068822260266E-2</c:v>
              </c:pt>
              <c:pt idx="32">
                <c:v>3.9525707704138414E-2</c:v>
              </c:pt>
              <c:pt idx="33">
                <c:v>3.9847086185404695E-2</c:v>
              </c:pt>
              <c:pt idx="34">
                <c:v>3.9847086185404695E-2</c:v>
              </c:pt>
              <c:pt idx="35">
                <c:v>4.9052288284869142E-2</c:v>
              </c:pt>
              <c:pt idx="36">
                <c:v>4.3618062000430807E-2</c:v>
              </c:pt>
              <c:pt idx="37">
                <c:v>4.1360647261249037E-2</c:v>
              </c:pt>
              <c:pt idx="38">
                <c:v>5.0857190758235034E-2</c:v>
              </c:pt>
              <c:pt idx="39">
                <c:v>8.036314760127207E-2</c:v>
              </c:pt>
              <c:pt idx="40">
                <c:v>8.2413548328364519E-2</c:v>
              </c:pt>
              <c:pt idx="41">
                <c:v>8.2413548328364519E-2</c:v>
              </c:pt>
              <c:pt idx="42">
                <c:v>8.2413548328364519E-2</c:v>
              </c:pt>
              <c:pt idx="43">
                <c:v>8.2413548328364519E-2</c:v>
              </c:pt>
              <c:pt idx="44">
                <c:v>8.0229155004052546E-2</c:v>
              </c:pt>
              <c:pt idx="45">
                <c:v>0.10480961892528769</c:v>
              </c:pt>
              <c:pt idx="46">
                <c:v>0.10364011058067796</c:v>
              </c:pt>
              <c:pt idx="47">
                <c:v>0.10628366898580718</c:v>
              </c:pt>
              <c:pt idx="48">
                <c:v>0.10501485178150613</c:v>
              </c:pt>
              <c:pt idx="49">
                <c:v>0.10083265716452869</c:v>
              </c:pt>
              <c:pt idx="50">
                <c:v>0.10261283201602286</c:v>
              </c:pt>
              <c:pt idx="51">
                <c:v>0.10261283201602286</c:v>
              </c:pt>
              <c:pt idx="52">
                <c:v>0.10440886487516933</c:v>
              </c:pt>
              <c:pt idx="53">
                <c:v>0.10060057048111902</c:v>
              </c:pt>
              <c:pt idx="54">
                <c:v>9.9050908776112265E-2</c:v>
              </c:pt>
              <c:pt idx="55">
                <c:v>9.3403407161515781E-2</c:v>
              </c:pt>
              <c:pt idx="56">
                <c:v>8.590248424047825E-2</c:v>
              </c:pt>
              <c:pt idx="57">
                <c:v>8.4392995670255863E-2</c:v>
              </c:pt>
              <c:pt idx="58">
                <c:v>8.9575791369180716E-2</c:v>
              </c:pt>
              <c:pt idx="59">
                <c:v>8.7577741464123143E-2</c:v>
              </c:pt>
              <c:pt idx="60">
                <c:v>7.9068243181762948E-2</c:v>
              </c:pt>
              <c:pt idx="61">
                <c:v>7.0448795220990623E-2</c:v>
              </c:pt>
              <c:pt idx="62">
                <c:v>6.7021766109750927E-2</c:v>
              </c:pt>
              <c:pt idx="63">
                <c:v>6.7021766109750927E-2</c:v>
              </c:pt>
              <c:pt idx="64">
                <c:v>6.7021766109750927E-2</c:v>
              </c:pt>
              <c:pt idx="65">
                <c:v>6.3790487880792987E-2</c:v>
              </c:pt>
              <c:pt idx="66">
                <c:v>5.0751869415730302E-2</c:v>
              </c:pt>
              <c:pt idx="67">
                <c:v>7.5613420207154822E-2</c:v>
              </c:pt>
              <c:pt idx="68">
                <c:v>6.929957959544987E-2</c:v>
              </c:pt>
              <c:pt idx="69">
                <c:v>6.6496768473183504E-2</c:v>
              </c:pt>
              <c:pt idx="70">
                <c:v>5.8975764041365474E-2</c:v>
              </c:pt>
              <c:pt idx="71">
                <c:v>5.5734738175838357E-2</c:v>
              </c:pt>
              <c:pt idx="72">
                <c:v>4.5797142906072411E-2</c:v>
              </c:pt>
              <c:pt idx="73">
                <c:v>5.8592173961973033E-2</c:v>
              </c:pt>
              <c:pt idx="74">
                <c:v>5.6612594882998371E-2</c:v>
              </c:pt>
              <c:pt idx="75">
                <c:v>5.6761008418972372E-2</c:v>
              </c:pt>
              <c:pt idx="76">
                <c:v>6.2958262977438964E-2</c:v>
              </c:pt>
              <c:pt idx="77">
                <c:v>5.6573550212458787E-2</c:v>
              </c:pt>
              <c:pt idx="78">
                <c:v>6.0657752342382805E-2</c:v>
              </c:pt>
              <c:pt idx="79">
                <c:v>9.8893461164948265E-2</c:v>
              </c:pt>
              <c:pt idx="80">
                <c:v>0.10104736283387002</c:v>
              </c:pt>
              <c:pt idx="81">
                <c:v>0.10122101012149962</c:v>
              </c:pt>
              <c:pt idx="82">
                <c:v>9.6729750500098868E-2</c:v>
              </c:pt>
              <c:pt idx="83">
                <c:v>8.9699578210726869E-2</c:v>
              </c:pt>
              <c:pt idx="84">
                <c:v>8.5260530965830278E-2</c:v>
              </c:pt>
              <c:pt idx="85">
                <c:v>0.1067123976592117</c:v>
              </c:pt>
              <c:pt idx="86">
                <c:v>0.1067123976592117</c:v>
              </c:pt>
              <c:pt idx="87">
                <c:v>0.10376769761410568</c:v>
              </c:pt>
              <c:pt idx="88">
                <c:v>0.10376769761410568</c:v>
              </c:pt>
              <c:pt idx="89">
                <c:v>0.12903931986749556</c:v>
              </c:pt>
              <c:pt idx="90">
                <c:v>0.11998462141027227</c:v>
              </c:pt>
              <c:pt idx="91">
                <c:v>0.12491426843961603</c:v>
              </c:pt>
              <c:pt idx="92">
                <c:v>9.2150419573903866E-2</c:v>
              </c:pt>
              <c:pt idx="93">
                <c:v>0.10039058520537383</c:v>
              </c:pt>
              <c:pt idx="94">
                <c:v>9.3375234785147393E-2</c:v>
              </c:pt>
              <c:pt idx="95">
                <c:v>9.5089760926645395E-2</c:v>
              </c:pt>
              <c:pt idx="96">
                <c:v>0.10490039268674846</c:v>
              </c:pt>
              <c:pt idx="97">
                <c:v>0.1089997715687363</c:v>
              </c:pt>
              <c:pt idx="98">
                <c:v>0.13439843584915023</c:v>
              </c:pt>
              <c:pt idx="99">
                <c:v>0.12725251381194577</c:v>
              </c:pt>
              <c:pt idx="100">
                <c:v>0.12725251381194577</c:v>
              </c:pt>
              <c:pt idx="101">
                <c:v>0.11115389834289247</c:v>
              </c:pt>
              <c:pt idx="102">
                <c:v>0.10716083850320113</c:v>
              </c:pt>
              <c:pt idx="103">
                <c:v>0.10181250204421652</c:v>
              </c:pt>
              <c:pt idx="104">
                <c:v>9.9207792729776131E-2</c:v>
              </c:pt>
              <c:pt idx="105">
                <c:v>8.1219511872437145E-2</c:v>
              </c:pt>
              <c:pt idx="106">
                <c:v>7.8926852029221839E-2</c:v>
              </c:pt>
              <c:pt idx="107">
                <c:v>7.7810544109336924E-2</c:v>
              </c:pt>
              <c:pt idx="108">
                <c:v>9.0801848457163076E-2</c:v>
              </c:pt>
              <c:pt idx="109">
                <c:v>9.1809002725413244E-2</c:v>
              </c:pt>
              <c:pt idx="110">
                <c:v>9.1809002725413244E-2</c:v>
              </c:pt>
              <c:pt idx="111">
                <c:v>0.10055521176476651</c:v>
              </c:pt>
              <c:pt idx="112">
                <c:v>0.13439346395412449</c:v>
              </c:pt>
              <c:pt idx="113">
                <c:v>0.11884789159428842</c:v>
              </c:pt>
              <c:pt idx="114">
                <c:v>0.1128004385477777</c:v>
              </c:pt>
              <c:pt idx="115">
                <c:v>0.11219475519189152</c:v>
              </c:pt>
              <c:pt idx="116">
                <c:v>0.1107433946159955</c:v>
              </c:pt>
              <c:pt idx="117">
                <c:v>0.11381546818242494</c:v>
              </c:pt>
              <c:pt idx="118">
                <c:v>0.10982466980624116</c:v>
              </c:pt>
              <c:pt idx="119">
                <c:v>0.11034663642780171</c:v>
              </c:pt>
              <c:pt idx="120">
                <c:v>0.10861968589609589</c:v>
              </c:pt>
              <c:pt idx="121">
                <c:v>9.7799109462936587E-2</c:v>
              </c:pt>
              <c:pt idx="122">
                <c:v>9.6451823437025852E-2</c:v>
              </c:pt>
              <c:pt idx="123">
                <c:v>8.9746520617601466E-2</c:v>
              </c:pt>
              <c:pt idx="124">
                <c:v>7.9111070131725206E-2</c:v>
              </c:pt>
              <c:pt idx="125">
                <c:v>9.6115061215098704E-2</c:v>
              </c:pt>
              <c:pt idx="126">
                <c:v>0.12120861105722767</c:v>
              </c:pt>
              <c:pt idx="127">
                <c:v>0.12589967938739341</c:v>
              </c:pt>
              <c:pt idx="128">
                <c:v>0.12589967938739341</c:v>
              </c:pt>
              <c:pt idx="129">
                <c:v>0.12589967938739341</c:v>
              </c:pt>
              <c:pt idx="130">
                <c:v>0.12589967938739341</c:v>
              </c:pt>
              <c:pt idx="131">
                <c:v>0.12589967938739341</c:v>
              </c:pt>
              <c:pt idx="132">
                <c:v>0.12589967938739341</c:v>
              </c:pt>
              <c:pt idx="133">
                <c:v>0.12178443427437474</c:v>
              </c:pt>
              <c:pt idx="134">
                <c:v>0.11979616690264876</c:v>
              </c:pt>
              <c:pt idx="135">
                <c:v>0.11429736495271919</c:v>
              </c:pt>
              <c:pt idx="136">
                <c:v>0.11021290388808162</c:v>
              </c:pt>
              <c:pt idx="137">
                <c:v>0.11021290388808162</c:v>
              </c:pt>
              <c:pt idx="138">
                <c:v>0.10822463651635564</c:v>
              </c:pt>
              <c:pt idx="139">
                <c:v>0.10434455315708176</c:v>
              </c:pt>
              <c:pt idx="140">
                <c:v>9.3419897993133258E-2</c:v>
              </c:pt>
              <c:pt idx="141">
                <c:v>8.4123288260370813E-2</c:v>
              </c:pt>
              <c:pt idx="142">
                <c:v>0.10040045149594519</c:v>
              </c:pt>
              <c:pt idx="143">
                <c:v>9.8412184124219634E-2</c:v>
              </c:pt>
              <c:pt idx="144">
                <c:v>9.9905550797832476E-2</c:v>
              </c:pt>
              <c:pt idx="145">
                <c:v>0.11981952929245585</c:v>
              </c:pt>
              <c:pt idx="146">
                <c:v>0.11618512069030532</c:v>
              </c:pt>
              <c:pt idx="147">
                <c:v>0.11640862007673509</c:v>
              </c:pt>
              <c:pt idx="148">
                <c:v>0.10748264971126772</c:v>
              </c:pt>
              <c:pt idx="149">
                <c:v>0.12044254089982419</c:v>
              </c:pt>
              <c:pt idx="150">
                <c:v>0.12766834735143742</c:v>
              </c:pt>
              <c:pt idx="151">
                <c:v>0.12510920756649133</c:v>
              </c:pt>
              <c:pt idx="152">
                <c:v>0.12846404627616859</c:v>
              </c:pt>
              <c:pt idx="153">
                <c:v>0.12219422726862175</c:v>
              </c:pt>
              <c:pt idx="154">
                <c:v>0.11519708212605625</c:v>
              </c:pt>
              <c:pt idx="155">
                <c:v>0.11321751167551811</c:v>
              </c:pt>
              <c:pt idx="156">
                <c:v>0.12872546126991688</c:v>
              </c:pt>
              <c:pt idx="157">
                <c:v>0.12872546126991688</c:v>
              </c:pt>
              <c:pt idx="158">
                <c:v>0.12866094514088461</c:v>
              </c:pt>
              <c:pt idx="159">
                <c:v>0.12825234299034696</c:v>
              </c:pt>
              <c:pt idx="160">
                <c:v>0.12399160699889569</c:v>
              </c:pt>
              <c:pt idx="161">
                <c:v>0.11145968147015309</c:v>
              </c:pt>
              <c:pt idx="162">
                <c:v>0.10665084935108708</c:v>
              </c:pt>
              <c:pt idx="163">
                <c:v>0.10665084935108708</c:v>
              </c:pt>
              <c:pt idx="164">
                <c:v>0.12701296783101754</c:v>
              </c:pt>
              <c:pt idx="165">
                <c:v>0.12701296783101754</c:v>
              </c:pt>
              <c:pt idx="166">
                <c:v>0.12372997279267756</c:v>
              </c:pt>
              <c:pt idx="167">
                <c:v>0.12020645875789752</c:v>
              </c:pt>
              <c:pt idx="168">
                <c:v>0.18980179436816541</c:v>
              </c:pt>
              <c:pt idx="169">
                <c:v>0.18217179370029651</c:v>
              </c:pt>
              <c:pt idx="170">
                <c:v>0.1815286177969318</c:v>
              </c:pt>
              <c:pt idx="171">
                <c:v>0.18854396821715821</c:v>
              </c:pt>
              <c:pt idx="172">
                <c:v>0.18678504377698199</c:v>
              </c:pt>
              <c:pt idx="173">
                <c:v>0.18678504377698199</c:v>
              </c:pt>
              <c:pt idx="174">
                <c:v>0.18678504377698199</c:v>
              </c:pt>
              <c:pt idx="175">
                <c:v>0.1933368842075513</c:v>
              </c:pt>
              <c:pt idx="176">
                <c:v>0.19321266060506681</c:v>
              </c:pt>
              <c:pt idx="177">
                <c:v>0.19635965853467338</c:v>
              </c:pt>
              <c:pt idx="178">
                <c:v>0.20274540503895849</c:v>
              </c:pt>
              <c:pt idx="179">
                <c:v>0.21561047408023798</c:v>
              </c:pt>
              <c:pt idx="180">
                <c:v>0.20423657762954919</c:v>
              </c:pt>
              <c:pt idx="181">
                <c:v>0.20114514638664549</c:v>
              </c:pt>
              <c:pt idx="182">
                <c:v>0.19498243087355291</c:v>
              </c:pt>
              <c:pt idx="183">
                <c:v>0.18791783459747818</c:v>
              </c:pt>
              <c:pt idx="184">
                <c:v>0.19084177018274651</c:v>
              </c:pt>
              <c:pt idx="185">
                <c:v>0.19516435082790801</c:v>
              </c:pt>
              <c:pt idx="186">
                <c:v>0.19449112568654164</c:v>
              </c:pt>
              <c:pt idx="187">
                <c:v>0.19358815979086894</c:v>
              </c:pt>
              <c:pt idx="188">
                <c:v>0.18836608874831312</c:v>
              </c:pt>
              <c:pt idx="189">
                <c:v>0.19511837619905756</c:v>
              </c:pt>
              <c:pt idx="190">
                <c:v>0.17738361106951467</c:v>
              </c:pt>
              <c:pt idx="191">
                <c:v>0.17766085359452546</c:v>
              </c:pt>
              <c:pt idx="192">
                <c:v>0.15579358291953449</c:v>
              </c:pt>
              <c:pt idx="193">
                <c:v>0.14203461702604939</c:v>
              </c:pt>
              <c:pt idx="194">
                <c:v>0.13587167846826467</c:v>
              </c:pt>
              <c:pt idx="195">
                <c:v>0.12649246943282219</c:v>
              </c:pt>
              <c:pt idx="196">
                <c:v>0.12534639733446828</c:v>
              </c:pt>
              <c:pt idx="197">
                <c:v>0.12831600345760749</c:v>
              </c:pt>
              <c:pt idx="198">
                <c:v>0.11986653497277892</c:v>
              </c:pt>
              <c:pt idx="199">
                <c:v>0.11580856395828609</c:v>
              </c:pt>
              <c:pt idx="200">
                <c:v>0.11667631620196839</c:v>
              </c:pt>
              <c:pt idx="201">
                <c:v>0.12056865574648205</c:v>
              </c:pt>
              <c:pt idx="202">
                <c:v>0.12833918451434301</c:v>
              </c:pt>
              <c:pt idx="203">
                <c:v>0.12366891135599109</c:v>
              </c:pt>
              <c:pt idx="204">
                <c:v>0.12098234219817368</c:v>
              </c:pt>
              <c:pt idx="205">
                <c:v>0.13735729236331984</c:v>
              </c:pt>
              <c:pt idx="206">
                <c:v>0.13238834826394097</c:v>
              </c:pt>
              <c:pt idx="207">
                <c:v>0.13011091555172571</c:v>
              </c:pt>
              <c:pt idx="208">
                <c:v>0.12912006535470413</c:v>
              </c:pt>
              <c:pt idx="209">
                <c:v>0.12582226264315666</c:v>
              </c:pt>
              <c:pt idx="210">
                <c:v>0.12470425022079677</c:v>
              </c:pt>
              <c:pt idx="211">
                <c:v>0.12366905353342612</c:v>
              </c:pt>
              <c:pt idx="212">
                <c:v>0.11779539705929502</c:v>
              </c:pt>
              <c:pt idx="213">
                <c:v>0.14925829544504146</c:v>
              </c:pt>
              <c:pt idx="214">
                <c:v>0.14245445557044653</c:v>
              </c:pt>
              <c:pt idx="215">
                <c:v>0.14398255170158458</c:v>
              </c:pt>
              <c:pt idx="216">
                <c:v>0.13834957610184503</c:v>
              </c:pt>
              <c:pt idx="217">
                <c:v>0.14856545111964198</c:v>
              </c:pt>
              <c:pt idx="218">
                <c:v>0.14322326742643393</c:v>
              </c:pt>
              <c:pt idx="219">
                <c:v>0.14057273873238429</c:v>
              </c:pt>
              <c:pt idx="220">
                <c:v>0.14331794677352522</c:v>
              </c:pt>
              <c:pt idx="221">
                <c:v>0.14154382001202126</c:v>
              </c:pt>
              <c:pt idx="222">
                <c:v>0.13900177966078187</c:v>
              </c:pt>
              <c:pt idx="223">
                <c:v>0.15331327931556521</c:v>
              </c:pt>
              <c:pt idx="224">
                <c:v>0.15062177655683825</c:v>
              </c:pt>
              <c:pt idx="225">
                <c:v>0.14511596386436093</c:v>
              </c:pt>
              <c:pt idx="226">
                <c:v>0.13379760572272797</c:v>
              </c:pt>
              <c:pt idx="227">
                <c:v>0.13376589521437621</c:v>
              </c:pt>
              <c:pt idx="228">
                <c:v>0.13690978815943131</c:v>
              </c:pt>
              <c:pt idx="229">
                <c:v>0.16846699254155545</c:v>
              </c:pt>
              <c:pt idx="230">
                <c:v>0.159174597747609</c:v>
              </c:pt>
              <c:pt idx="231">
                <c:v>0.16142815415609046</c:v>
              </c:pt>
              <c:pt idx="232">
                <c:v>0.15867546598404714</c:v>
              </c:pt>
              <c:pt idx="233">
                <c:v>0.15870150465989541</c:v>
              </c:pt>
              <c:pt idx="234">
                <c:v>0.15255639837003382</c:v>
              </c:pt>
              <c:pt idx="235">
                <c:v>0.14931526169885628</c:v>
              </c:pt>
              <c:pt idx="236">
                <c:v>0.16928608447331442</c:v>
              </c:pt>
              <c:pt idx="237">
                <c:v>0.16239327742061938</c:v>
              </c:pt>
              <c:pt idx="238">
                <c:v>0.16239327742061938</c:v>
              </c:pt>
              <c:pt idx="239">
                <c:v>0.16239327742061938</c:v>
              </c:pt>
              <c:pt idx="240">
                <c:v>0.15734151758625106</c:v>
              </c:pt>
              <c:pt idx="241">
                <c:v>0.17321644565478975</c:v>
              </c:pt>
              <c:pt idx="242">
                <c:v>0.17321644565478975</c:v>
              </c:pt>
              <c:pt idx="243">
                <c:v>0.16865650482489519</c:v>
              </c:pt>
              <c:pt idx="244">
                <c:v>0.16865650482489519</c:v>
              </c:pt>
              <c:pt idx="245">
                <c:v>0.18626727087044426</c:v>
              </c:pt>
              <c:pt idx="246">
                <c:v>0.17604245703696719</c:v>
              </c:pt>
              <c:pt idx="247">
                <c:v>0.17048301191997073</c:v>
              </c:pt>
              <c:pt idx="248">
                <c:v>0.16681308903629519</c:v>
              </c:pt>
              <c:pt idx="249">
                <c:v>0.16256677650655368</c:v>
              </c:pt>
              <c:pt idx="250">
                <c:v>0.16754908605430749</c:v>
              </c:pt>
              <c:pt idx="251">
                <c:v>0.16754908605430749</c:v>
              </c:pt>
              <c:pt idx="252">
                <c:v>0.17128629132484124</c:v>
              </c:pt>
              <c:pt idx="253">
                <c:v>0.17128629132484124</c:v>
              </c:pt>
              <c:pt idx="254">
                <c:v>0.16847616525240924</c:v>
              </c:pt>
              <c:pt idx="255">
                <c:v>0.16978799320939841</c:v>
              </c:pt>
              <c:pt idx="256">
                <c:v>0.16525573893408027</c:v>
              </c:pt>
              <c:pt idx="257">
                <c:v>0.16754115324628679</c:v>
              </c:pt>
              <c:pt idx="258">
                <c:v>0.21367835114522057</c:v>
              </c:pt>
              <c:pt idx="259">
                <c:v>0.20898039787063158</c:v>
              </c:pt>
              <c:pt idx="260">
                <c:v>0.20898039787063158</c:v>
              </c:pt>
              <c:pt idx="261">
                <c:v>0.20898039787063158</c:v>
              </c:pt>
              <c:pt idx="262">
                <c:v>0.20898039787063158</c:v>
              </c:pt>
              <c:pt idx="263">
                <c:v>0.20898039787063158</c:v>
              </c:pt>
              <c:pt idx="264">
                <c:v>0.20898039787063158</c:v>
              </c:pt>
              <c:pt idx="265">
                <c:v>0.20189965252901634</c:v>
              </c:pt>
              <c:pt idx="266">
                <c:v>0.20189965252901634</c:v>
              </c:pt>
              <c:pt idx="267">
                <c:v>0.19913471821520987</c:v>
              </c:pt>
              <c:pt idx="268">
                <c:v>0.19913471821520987</c:v>
              </c:pt>
              <c:pt idx="269">
                <c:v>0.19913471821520987</c:v>
              </c:pt>
              <c:pt idx="270">
                <c:v>0.19913471821520987</c:v>
              </c:pt>
              <c:pt idx="271">
                <c:v>0.20377987950553261</c:v>
              </c:pt>
              <c:pt idx="272">
                <c:v>0.20377987950553261</c:v>
              </c:pt>
              <c:pt idx="273">
                <c:v>0.20377987950553261</c:v>
              </c:pt>
              <c:pt idx="274">
                <c:v>0.20180138488187699</c:v>
              </c:pt>
              <c:pt idx="275">
                <c:v>0.23820571267189874</c:v>
              </c:pt>
              <c:pt idx="276">
                <c:v>0.23505871474229237</c:v>
              </c:pt>
              <c:pt idx="277">
                <c:v>0.22998289882653691</c:v>
              </c:pt>
              <c:pt idx="278">
                <c:v>0.23029038563612764</c:v>
              </c:pt>
              <c:pt idx="279">
                <c:v>0.22728177012821305</c:v>
              </c:pt>
              <c:pt idx="280">
                <c:v>0.228566768685107</c:v>
              </c:pt>
              <c:pt idx="281">
                <c:v>0.228566768685107</c:v>
              </c:pt>
              <c:pt idx="282">
                <c:v>0.23238176901904137</c:v>
              </c:pt>
              <c:pt idx="283">
                <c:v>0.22494197739411656</c:v>
              </c:pt>
              <c:pt idx="284">
                <c:v>0.22034570410219134</c:v>
              </c:pt>
              <c:pt idx="285">
                <c:v>0.22034570410219134</c:v>
              </c:pt>
              <c:pt idx="286">
                <c:v>0.22827678003887714</c:v>
              </c:pt>
              <c:pt idx="287">
                <c:v>0.22573914563027517</c:v>
              </c:pt>
              <c:pt idx="288">
                <c:v>0.22369172694330489</c:v>
              </c:pt>
              <c:pt idx="289">
                <c:v>0.21821400036880456</c:v>
              </c:pt>
              <c:pt idx="290">
                <c:v>0.20778482785828539</c:v>
              </c:pt>
              <c:pt idx="291">
                <c:v>0.20430402908716425</c:v>
              </c:pt>
              <c:pt idx="292">
                <c:v>0.20411048070006751</c:v>
              </c:pt>
              <c:pt idx="293">
                <c:v>0.20706004764178856</c:v>
              </c:pt>
              <c:pt idx="294">
                <c:v>0.20109370823084888</c:v>
              </c:pt>
              <c:pt idx="295">
                <c:v>0.19841234316151349</c:v>
              </c:pt>
              <c:pt idx="296">
                <c:v>0.20323119655166869</c:v>
              </c:pt>
              <c:pt idx="297">
                <c:v>0.20323119655166869</c:v>
              </c:pt>
              <c:pt idx="298">
                <c:v>0.21184403299059201</c:v>
              </c:pt>
              <c:pt idx="299">
                <c:v>0.21106209216377037</c:v>
              </c:pt>
              <c:pt idx="300">
                <c:v>0.20521423617005344</c:v>
              </c:pt>
              <c:pt idx="301">
                <c:v>0.20521423617005344</c:v>
              </c:pt>
              <c:pt idx="302">
                <c:v>0.20138614560703971</c:v>
              </c:pt>
              <c:pt idx="303">
                <c:v>0.20002514125285295</c:v>
              </c:pt>
              <c:pt idx="304">
                <c:v>0.19382006146615338</c:v>
              </c:pt>
              <c:pt idx="305">
                <c:v>0.19382006146615338</c:v>
              </c:pt>
              <c:pt idx="306">
                <c:v>0.18596004677303948</c:v>
              </c:pt>
              <c:pt idx="307">
                <c:v>0.18515806988130101</c:v>
              </c:pt>
              <c:pt idx="308">
                <c:v>0.18515806988130101</c:v>
              </c:pt>
              <c:pt idx="309">
                <c:v>0.17704212785231557</c:v>
              </c:pt>
              <c:pt idx="310">
                <c:v>0.17704212785231557</c:v>
              </c:pt>
              <c:pt idx="311">
                <c:v>0.18076883592684961</c:v>
              </c:pt>
              <c:pt idx="312">
                <c:v>0.20319691841431639</c:v>
              </c:pt>
              <c:pt idx="313">
                <c:v>0.18081731567753001</c:v>
              </c:pt>
              <c:pt idx="314">
                <c:v>0.17062376729043288</c:v>
              </c:pt>
              <c:pt idx="315">
                <c:v>0.17062376729043288</c:v>
              </c:pt>
              <c:pt idx="316">
                <c:v>0.17383096465285716</c:v>
              </c:pt>
              <c:pt idx="317">
                <c:v>0.16894323784970883</c:v>
              </c:pt>
              <c:pt idx="318">
                <c:v>0.15901784550898398</c:v>
              </c:pt>
              <c:pt idx="319">
                <c:v>0.157961102162119</c:v>
              </c:pt>
              <c:pt idx="320">
                <c:v>0.17175408487153793</c:v>
              </c:pt>
              <c:pt idx="321">
                <c:v>0.17063607244917739</c:v>
              </c:pt>
              <c:pt idx="322">
                <c:v>0.16946482442580199</c:v>
              </c:pt>
              <c:pt idx="323">
                <c:v>0.15487068831413431</c:v>
              </c:pt>
              <c:pt idx="324">
                <c:v>0.15742242489509997</c:v>
              </c:pt>
              <c:pt idx="325">
                <c:v>0.15308018743329793</c:v>
              </c:pt>
              <c:pt idx="326">
                <c:v>0.14701476300265576</c:v>
              </c:pt>
              <c:pt idx="327">
                <c:v>0.14131975521823334</c:v>
              </c:pt>
              <c:pt idx="328">
                <c:v>0.12362218075695933</c:v>
              </c:pt>
              <c:pt idx="329">
                <c:v>0.12109949243941279</c:v>
              </c:pt>
              <c:pt idx="330">
                <c:v>0.1206025980294749</c:v>
              </c:pt>
              <c:pt idx="331">
                <c:v>0.11251163429475235</c:v>
              </c:pt>
              <c:pt idx="332">
                <c:v>0.11251163429475235</c:v>
              </c:pt>
              <c:pt idx="333">
                <c:v>0.1108098908759845</c:v>
              </c:pt>
              <c:pt idx="334">
                <c:v>0.1189283036448452</c:v>
              </c:pt>
              <c:pt idx="335">
                <c:v>0.11472603928421485</c:v>
              </c:pt>
              <c:pt idx="336">
                <c:v>0.17117318098623271</c:v>
              </c:pt>
              <c:pt idx="337">
                <c:v>0.16478810238692826</c:v>
              </c:pt>
              <c:pt idx="338">
                <c:v>0.16478810238692826</c:v>
              </c:pt>
              <c:pt idx="339">
                <c:v>0.16478810238692826</c:v>
              </c:pt>
              <c:pt idx="340">
                <c:v>0.16384186582778823</c:v>
              </c:pt>
              <c:pt idx="341">
                <c:v>0.17654385072221196</c:v>
              </c:pt>
              <c:pt idx="342">
                <c:v>0.16926736840812862</c:v>
              </c:pt>
              <c:pt idx="343">
                <c:v>0.15987951792724026</c:v>
              </c:pt>
              <c:pt idx="344">
                <c:v>0.15585801255089646</c:v>
              </c:pt>
              <c:pt idx="345">
                <c:v>0.15994254815205575</c:v>
              </c:pt>
              <c:pt idx="346">
                <c:v>0.15483882812266936</c:v>
              </c:pt>
              <c:pt idx="347">
                <c:v>0.15851624747750831</c:v>
              </c:pt>
              <c:pt idx="348">
                <c:v>0.15577811884597134</c:v>
              </c:pt>
              <c:pt idx="349">
                <c:v>0.15330793918925592</c:v>
              </c:pt>
              <c:pt idx="350">
                <c:v>0.16576506957469389</c:v>
              </c:pt>
              <c:pt idx="351">
                <c:v>0.16284127340826079</c:v>
              </c:pt>
              <c:pt idx="352">
                <c:v>0.15945944188056868</c:v>
              </c:pt>
              <c:pt idx="353">
                <c:v>0.14656179555526047</c:v>
              </c:pt>
              <c:pt idx="354">
                <c:v>0.14208024390889121</c:v>
              </c:pt>
              <c:pt idx="355">
                <c:v>0.13673593521788971</c:v>
              </c:pt>
              <c:pt idx="356">
                <c:v>0.13686015882037433</c:v>
              </c:pt>
              <c:pt idx="357">
                <c:v>0.14449683817654888</c:v>
              </c:pt>
              <c:pt idx="358">
                <c:v>0.1540875180844142</c:v>
              </c:pt>
              <c:pt idx="359">
                <c:v>0.15472224970371948</c:v>
              </c:pt>
              <c:pt idx="360">
                <c:v>0.15332721136362024</c:v>
              </c:pt>
              <c:pt idx="361">
                <c:v>0.17115222973001307</c:v>
              </c:pt>
              <c:pt idx="362">
                <c:v>0.16247100352284036</c:v>
              </c:pt>
              <c:pt idx="363">
                <c:v>0.15730491549808978</c:v>
              </c:pt>
              <c:pt idx="364">
                <c:v>0.1528742736761437</c:v>
              </c:pt>
              <c:pt idx="365">
                <c:v>0.14264968072140999</c:v>
              </c:pt>
              <c:pt idx="366">
                <c:v>0.14369743086218659</c:v>
              </c:pt>
              <c:pt idx="367">
                <c:v>0.13872848676280763</c:v>
              </c:pt>
              <c:pt idx="368">
                <c:v>0.13872848676280763</c:v>
              </c:pt>
              <c:pt idx="369">
                <c:v>0.14240787332121971</c:v>
              </c:pt>
              <c:pt idx="370">
                <c:v>0.15591324966530601</c:v>
              </c:pt>
              <c:pt idx="371">
                <c:v>0.15056808191837262</c:v>
              </c:pt>
              <c:pt idx="372">
                <c:v>0.13481518573703294</c:v>
              </c:pt>
              <c:pt idx="373">
                <c:v>0.14000999500314409</c:v>
              </c:pt>
              <c:pt idx="374">
                <c:v>0.13873246182530943</c:v>
              </c:pt>
              <c:pt idx="375">
                <c:v>0.13309440059057909</c:v>
              </c:pt>
              <c:pt idx="376">
                <c:v>0.13352933235989423</c:v>
              </c:pt>
              <c:pt idx="377">
                <c:v>0.13352933235989423</c:v>
              </c:pt>
              <c:pt idx="378">
                <c:v>0.13527269234298889</c:v>
              </c:pt>
              <c:pt idx="379">
                <c:v>0.12588394872032571</c:v>
              </c:pt>
              <c:pt idx="380">
                <c:v>0.13531617121337058</c:v>
              </c:pt>
              <c:pt idx="381">
                <c:v>0.13000434325638141</c:v>
              </c:pt>
              <c:pt idx="382">
                <c:v>0.12925900164147469</c:v>
              </c:pt>
              <c:pt idx="383">
                <c:v>0.12494214351466958</c:v>
              </c:pt>
              <c:pt idx="384">
                <c:v>0.12560881018133621</c:v>
              </c:pt>
              <c:pt idx="385">
                <c:v>0.14528331734740949</c:v>
              </c:pt>
              <c:pt idx="386">
                <c:v>0.13874283093103906</c:v>
              </c:pt>
              <c:pt idx="387">
                <c:v>0.16075187483151188</c:v>
              </c:pt>
              <c:pt idx="388">
                <c:v>0.16075187483151188</c:v>
              </c:pt>
              <c:pt idx="389">
                <c:v>0.16075187483151188</c:v>
              </c:pt>
              <c:pt idx="390">
                <c:v>0.15534425262107643</c:v>
              </c:pt>
              <c:pt idx="391">
                <c:v>0.15343027412645283</c:v>
              </c:pt>
              <c:pt idx="392">
                <c:v>0.14855049925508371</c:v>
              </c:pt>
              <c:pt idx="393">
                <c:v>0.14932469280347074</c:v>
              </c:pt>
              <c:pt idx="394">
                <c:v>0.14932469280347074</c:v>
              </c:pt>
              <c:pt idx="395">
                <c:v>0.14932469280347074</c:v>
              </c:pt>
              <c:pt idx="396">
                <c:v>0.14932469280347074</c:v>
              </c:pt>
              <c:pt idx="397">
                <c:v>0.14932469280347074</c:v>
              </c:pt>
              <c:pt idx="398">
                <c:v>0.14932469280347074</c:v>
              </c:pt>
              <c:pt idx="399">
                <c:v>0.14932469280347074</c:v>
              </c:pt>
              <c:pt idx="400">
                <c:v>0.1902084406345867</c:v>
              </c:pt>
              <c:pt idx="401">
                <c:v>0.21603639762383423</c:v>
              </c:pt>
              <c:pt idx="402">
                <c:v>0.21765932027378218</c:v>
              </c:pt>
              <c:pt idx="403">
                <c:v>0.21463785746903141</c:v>
              </c:pt>
              <c:pt idx="404">
                <c:v>0.21432529235129863</c:v>
              </c:pt>
              <c:pt idx="405">
                <c:v>0.19724996883379192</c:v>
              </c:pt>
              <c:pt idx="406">
                <c:v>0.20281737267094391</c:v>
              </c:pt>
              <c:pt idx="407">
                <c:v>0.20281737267094391</c:v>
              </c:pt>
              <c:pt idx="408">
                <c:v>0.20281737267094391</c:v>
              </c:pt>
              <c:pt idx="409">
                <c:v>0.31268792591391648</c:v>
              </c:pt>
              <c:pt idx="410">
                <c:v>0.31268792591391648</c:v>
              </c:pt>
              <c:pt idx="411">
                <c:v>0.31268792591391648</c:v>
              </c:pt>
              <c:pt idx="412">
                <c:v>0.31268792591391648</c:v>
              </c:pt>
              <c:pt idx="413">
                <c:v>0.36755167870248151</c:v>
              </c:pt>
              <c:pt idx="414">
                <c:v>0.36755167870248151</c:v>
              </c:pt>
              <c:pt idx="415">
                <c:v>0.36755167870248151</c:v>
              </c:pt>
              <c:pt idx="416">
                <c:v>0.45155167870248131</c:v>
              </c:pt>
              <c:pt idx="417">
                <c:v>0.45155167870248131</c:v>
              </c:pt>
              <c:pt idx="418">
                <c:v>0.45155167870248131</c:v>
              </c:pt>
              <c:pt idx="419">
                <c:v>0.45155167870248131</c:v>
              </c:pt>
              <c:pt idx="420">
                <c:v>0.45064070561759495</c:v>
              </c:pt>
              <c:pt idx="421">
                <c:v>0.44409826255341278</c:v>
              </c:pt>
              <c:pt idx="422">
                <c:v>0.45159308656997593</c:v>
              </c:pt>
              <c:pt idx="423">
                <c:v>0.45159308656997593</c:v>
              </c:pt>
              <c:pt idx="424">
                <c:v>0.4433115130710113</c:v>
              </c:pt>
              <c:pt idx="425">
                <c:v>0.44219350064865076</c:v>
              </c:pt>
              <c:pt idx="426">
                <c:v>0.43970902859896144</c:v>
              </c:pt>
              <c:pt idx="427">
                <c:v>0.43917072632152881</c:v>
              </c:pt>
              <c:pt idx="428">
                <c:v>0.43917072632152881</c:v>
              </c:pt>
              <c:pt idx="429">
                <c:v>0.43917072632152881</c:v>
              </c:pt>
              <c:pt idx="430">
                <c:v>0.4331732380594383</c:v>
              </c:pt>
              <c:pt idx="431">
                <c:v>0.43112420006541213</c:v>
              </c:pt>
              <c:pt idx="432">
                <c:v>0.42390047290003047</c:v>
              </c:pt>
              <c:pt idx="433">
                <c:v>0.45538665640012943</c:v>
              </c:pt>
              <c:pt idx="434">
                <c:v>0.45538665640012943</c:v>
              </c:pt>
              <c:pt idx="435">
                <c:v>0.45538665640012943</c:v>
              </c:pt>
              <c:pt idx="436">
                <c:v>0.47142966715281859</c:v>
              </c:pt>
              <c:pt idx="437">
                <c:v>0.46496149110259388</c:v>
              </c:pt>
              <c:pt idx="438">
                <c:v>0.47374677127356868</c:v>
              </c:pt>
              <c:pt idx="439">
                <c:v>0.47374677127356868</c:v>
              </c:pt>
              <c:pt idx="440">
                <c:v>0.47374677127356868</c:v>
              </c:pt>
              <c:pt idx="441">
                <c:v>0.48518763148862198</c:v>
              </c:pt>
              <c:pt idx="442">
                <c:v>0.48053654173864435</c:v>
              </c:pt>
              <c:pt idx="443">
                <c:v>0.47211706928020236</c:v>
              </c:pt>
              <c:pt idx="444">
                <c:v>0.46383549578123695</c:v>
              </c:pt>
              <c:pt idx="445">
                <c:v>0.4550678467293503</c:v>
              </c:pt>
              <c:pt idx="446">
                <c:v>0.45410050551516484</c:v>
              </c:pt>
              <c:pt idx="447">
                <c:v>0.45503820086836333</c:v>
              </c:pt>
              <c:pt idx="448">
                <c:v>0.45503820086836333</c:v>
              </c:pt>
              <c:pt idx="449">
                <c:v>0.47652514403272583</c:v>
              </c:pt>
              <c:pt idx="450">
                <c:v>0.47694189752303634</c:v>
              </c:pt>
              <c:pt idx="451">
                <c:v>0.47343652117895074</c:v>
              </c:pt>
              <c:pt idx="452">
                <c:v>0.47343652117895074</c:v>
              </c:pt>
              <c:pt idx="453">
                <c:v>0.45523831532416281</c:v>
              </c:pt>
              <c:pt idx="454">
                <c:v>0.45332819516024003</c:v>
              </c:pt>
              <c:pt idx="455">
                <c:v>0.44201342624482581</c:v>
              </c:pt>
              <c:pt idx="456">
                <c:v>0.45498824758991391</c:v>
              </c:pt>
              <c:pt idx="457">
                <c:v>0.475409168615127</c:v>
              </c:pt>
              <c:pt idx="458">
                <c:v>0.475409168615127</c:v>
              </c:pt>
              <c:pt idx="459">
                <c:v>0.55373898368053065</c:v>
              </c:pt>
              <c:pt idx="460">
                <c:v>0.55373898368053065</c:v>
              </c:pt>
              <c:pt idx="461">
                <c:v>0.5543601016929518</c:v>
              </c:pt>
              <c:pt idx="462">
                <c:v>0.5543601016929518</c:v>
              </c:pt>
              <c:pt idx="463">
                <c:v>0.55440150956044787</c:v>
              </c:pt>
              <c:pt idx="464">
                <c:v>0.63337067476342435</c:v>
              </c:pt>
              <c:pt idx="465">
                <c:v>0.62904374648196204</c:v>
              </c:pt>
              <c:pt idx="466">
                <c:v>0.62701476097471553</c:v>
              </c:pt>
              <c:pt idx="467">
                <c:v>0.62230241208003945</c:v>
              </c:pt>
              <c:pt idx="468">
                <c:v>0.62097842974178064</c:v>
              </c:pt>
              <c:pt idx="469">
                <c:v>0.59718859319189577</c:v>
              </c:pt>
              <c:pt idx="470">
                <c:v>0.59116168827900928</c:v>
              </c:pt>
              <c:pt idx="471">
                <c:v>0.56880720132563267</c:v>
              </c:pt>
              <c:pt idx="472">
                <c:v>0.56466316022033947</c:v>
              </c:pt>
              <c:pt idx="473">
                <c:v>0.56013975020680762</c:v>
              </c:pt>
              <c:pt idx="474">
                <c:v>0.55988870074692842</c:v>
              </c:pt>
              <c:pt idx="475">
                <c:v>0.55025826039062886</c:v>
              </c:pt>
              <c:pt idx="476">
                <c:v>0.54303869627893064</c:v>
              </c:pt>
              <c:pt idx="477">
                <c:v>0.5321450077589821</c:v>
              </c:pt>
              <c:pt idx="478">
                <c:v>0.53427429547443805</c:v>
              </c:pt>
              <c:pt idx="479">
                <c:v>0.50812600987161383</c:v>
              </c:pt>
              <c:pt idx="480">
                <c:v>0.5001256500142407</c:v>
              </c:pt>
              <c:pt idx="481">
                <c:v>0.50025067199761741</c:v>
              </c:pt>
              <c:pt idx="482">
                <c:v>0.49190658597611348</c:v>
              </c:pt>
              <c:pt idx="483">
                <c:v>0.47827431455422031</c:v>
              </c:pt>
              <c:pt idx="484">
                <c:v>0.47579906852211079</c:v>
              </c:pt>
              <c:pt idx="485">
                <c:v>0.47429126518426762</c:v>
              </c:pt>
              <c:pt idx="486">
                <c:v>0.4731850234484663</c:v>
              </c:pt>
              <c:pt idx="487">
                <c:v>0.47022100877494682</c:v>
              </c:pt>
              <c:pt idx="488">
                <c:v>0.46309885556583702</c:v>
              </c:pt>
              <c:pt idx="489">
                <c:v>0.47701189904409841</c:v>
              </c:pt>
              <c:pt idx="490">
                <c:v>0.47154930455292809</c:v>
              </c:pt>
              <c:pt idx="491">
                <c:v>0.46707570296654488</c:v>
              </c:pt>
              <c:pt idx="492">
                <c:v>0.46707570296654488</c:v>
              </c:pt>
              <c:pt idx="493">
                <c:v>0.46707570296654488</c:v>
              </c:pt>
              <c:pt idx="494">
                <c:v>0.49705446473773313</c:v>
              </c:pt>
              <c:pt idx="495">
                <c:v>0.53729243438817498</c:v>
              </c:pt>
              <c:pt idx="496">
                <c:v>0.55530023184262556</c:v>
              </c:pt>
              <c:pt idx="497">
                <c:v>0.59929064744206451</c:v>
              </c:pt>
              <c:pt idx="498">
                <c:v>0.59259565420796356</c:v>
              </c:pt>
              <c:pt idx="499">
                <c:v>0.59259565420796356</c:v>
              </c:pt>
              <c:pt idx="500">
                <c:v>0.59259565420796356</c:v>
              </c:pt>
              <c:pt idx="501">
                <c:v>0.613449141192701</c:v>
              </c:pt>
              <c:pt idx="502">
                <c:v>0.60254046192545518</c:v>
              </c:pt>
              <c:pt idx="503">
                <c:v>0.59235481957566449</c:v>
              </c:pt>
              <c:pt idx="504">
                <c:v>0.59897223676810663</c:v>
              </c:pt>
              <c:pt idx="505">
                <c:v>0.59865272915101131</c:v>
              </c:pt>
              <c:pt idx="506">
                <c:v>0.59590004097896832</c:v>
              </c:pt>
              <c:pt idx="507">
                <c:v>0.5928032667854205</c:v>
              </c:pt>
              <c:pt idx="508">
                <c:v>0.58142862799717154</c:v>
              </c:pt>
              <c:pt idx="509">
                <c:v>0.57401114319118762</c:v>
              </c:pt>
              <c:pt idx="510">
                <c:v>0.57135729960606751</c:v>
              </c:pt>
              <c:pt idx="511">
                <c:v>0.56060107345533206</c:v>
              </c:pt>
              <c:pt idx="512">
                <c:v>0.55916512902763871</c:v>
              </c:pt>
              <c:pt idx="513">
                <c:v>0.55722027940619201</c:v>
              </c:pt>
              <c:pt idx="514">
                <c:v>0.55722027940619201</c:v>
              </c:pt>
              <c:pt idx="515">
                <c:v>0.55722027940619201</c:v>
              </c:pt>
              <c:pt idx="516">
                <c:v>0.5759006960990054</c:v>
              </c:pt>
              <c:pt idx="517">
                <c:v>0.57248584603703201</c:v>
              </c:pt>
              <c:pt idx="518">
                <c:v>0.58994528784379763</c:v>
              </c:pt>
              <c:pt idx="519">
                <c:v>0.58994528784379763</c:v>
              </c:pt>
              <c:pt idx="520">
                <c:v>0.58994528784379763</c:v>
              </c:pt>
              <c:pt idx="521">
                <c:v>0.58994528784379763</c:v>
              </c:pt>
              <c:pt idx="522">
                <c:v>0.58994528784379763</c:v>
              </c:pt>
              <c:pt idx="523">
                <c:v>0.58994528784379763</c:v>
              </c:pt>
              <c:pt idx="524">
                <c:v>0.58994528784379763</c:v>
              </c:pt>
              <c:pt idx="525">
                <c:v>0.58994528784379763</c:v>
              </c:pt>
              <c:pt idx="526">
                <c:v>0.58994528784379763</c:v>
              </c:pt>
              <c:pt idx="527">
                <c:v>0.58994528784379763</c:v>
              </c:pt>
              <c:pt idx="528">
                <c:v>0.58994528784379763</c:v>
              </c:pt>
              <c:pt idx="529">
                <c:v>0.60022520727145645</c:v>
              </c:pt>
              <c:pt idx="530">
                <c:v>0.60022520727145645</c:v>
              </c:pt>
              <c:pt idx="531">
                <c:v>0.60185961587360726</c:v>
              </c:pt>
              <c:pt idx="532">
                <c:v>0.60210806307857689</c:v>
              </c:pt>
              <c:pt idx="533">
                <c:v>0.6021911802739367</c:v>
              </c:pt>
              <c:pt idx="534">
                <c:v>0.59958157934854628</c:v>
              </c:pt>
              <c:pt idx="535">
                <c:v>0.59809637264314364</c:v>
              </c:pt>
              <c:pt idx="536">
                <c:v>0.59535589523010812</c:v>
              </c:pt>
              <c:pt idx="537">
                <c:v>0.59311933609032319</c:v>
              </c:pt>
              <c:pt idx="538">
                <c:v>0.59149855201231616</c:v>
              </c:pt>
              <c:pt idx="539">
                <c:v>0.58992505304751364</c:v>
              </c:pt>
              <c:pt idx="540">
                <c:v>0.57847468265308344</c:v>
              </c:pt>
              <c:pt idx="541">
                <c:v>0.60383762666506879</c:v>
              </c:pt>
              <c:pt idx="542">
                <c:v>0.60708493849302592</c:v>
              </c:pt>
              <c:pt idx="543">
                <c:v>0.60259854921963218</c:v>
              </c:pt>
              <c:pt idx="544">
                <c:v>0.59285961722121761</c:v>
              </c:pt>
              <c:pt idx="545">
                <c:v>0.58693627519786229</c:v>
              </c:pt>
              <c:pt idx="546">
                <c:v>0.58771046874624888</c:v>
              </c:pt>
              <c:pt idx="547">
                <c:v>0.58076423218711071</c:v>
              </c:pt>
              <c:pt idx="548">
                <c:v>0.58980463539292749</c:v>
              </c:pt>
              <c:pt idx="549">
                <c:v>0.58500089977529557</c:v>
              </c:pt>
              <c:pt idx="550">
                <c:v>0.57542850044834393</c:v>
              </c:pt>
              <c:pt idx="551">
                <c:v>0.56337584067586133</c:v>
              </c:pt>
              <c:pt idx="552">
                <c:v>0.56576033834226458</c:v>
              </c:pt>
              <c:pt idx="553">
                <c:v>0.56065704499183222</c:v>
              </c:pt>
              <c:pt idx="554">
                <c:v>0.55991170337692542</c:v>
              </c:pt>
              <c:pt idx="555">
                <c:v>0.57363266777951671</c:v>
              </c:pt>
              <c:pt idx="556">
                <c:v>0.58056833470602887</c:v>
              </c:pt>
              <c:pt idx="557">
                <c:v>0.57893605020231453</c:v>
              </c:pt>
              <c:pt idx="558">
                <c:v>0.57379609048848712</c:v>
              </c:pt>
              <c:pt idx="559">
                <c:v>0.57084408659878783</c:v>
              </c:pt>
              <c:pt idx="560">
                <c:v>0.56460766381613392</c:v>
              </c:pt>
              <c:pt idx="561">
                <c:v>0.55954000870359877</c:v>
              </c:pt>
              <c:pt idx="562">
                <c:v>0.56838813809215616</c:v>
              </c:pt>
              <c:pt idx="563">
                <c:v>0.56645531651140146</c:v>
              </c:pt>
              <c:pt idx="564">
                <c:v>0.58144665128538253</c:v>
              </c:pt>
              <c:pt idx="565">
                <c:v>0.58253244289566508</c:v>
              </c:pt>
              <c:pt idx="566">
                <c:v>0.58203952453752528</c:v>
              </c:pt>
              <c:pt idx="567">
                <c:v>0.57273658434270136</c:v>
              </c:pt>
              <c:pt idx="568">
                <c:v>0.58722284403915626</c:v>
              </c:pt>
              <c:pt idx="569">
                <c:v>0.59008591352272921</c:v>
              </c:pt>
              <c:pt idx="570">
                <c:v>0.59008591352272921</c:v>
              </c:pt>
              <c:pt idx="571">
                <c:v>0.58805692801548259</c:v>
              </c:pt>
              <c:pt idx="572">
                <c:v>0.5832950232535794</c:v>
              </c:pt>
              <c:pt idx="573">
                <c:v>0.58428881207345384</c:v>
              </c:pt>
              <c:pt idx="574">
                <c:v>0.59917053250356223</c:v>
              </c:pt>
              <c:pt idx="575">
                <c:v>0.60056345231673525</c:v>
              </c:pt>
              <c:pt idx="576">
                <c:v>0.59599468464383565</c:v>
              </c:pt>
              <c:pt idx="577">
                <c:v>0.59772265686555792</c:v>
              </c:pt>
              <c:pt idx="578">
                <c:v>0.59443285410647051</c:v>
              </c:pt>
              <c:pt idx="579">
                <c:v>0.59145696083121169</c:v>
              </c:pt>
              <c:pt idx="580">
                <c:v>0.60710355258992965</c:v>
              </c:pt>
              <c:pt idx="581">
                <c:v>0.59712513108836851</c:v>
              </c:pt>
              <c:pt idx="582">
                <c:v>0.59606838774150239</c:v>
              </c:pt>
              <c:pt idx="583">
                <c:v>0.59985333397806251</c:v>
              </c:pt>
              <c:pt idx="584">
                <c:v>0.5788398370317368</c:v>
              </c:pt>
              <c:pt idx="585">
                <c:v>0.59631959423921777</c:v>
              </c:pt>
              <c:pt idx="586">
                <c:v>0.59631959423921777</c:v>
              </c:pt>
              <c:pt idx="587">
                <c:v>0.59631959423921777</c:v>
              </c:pt>
              <c:pt idx="588">
                <c:v>0.59631959423921777</c:v>
              </c:pt>
              <c:pt idx="589">
                <c:v>0.59631959423921777</c:v>
              </c:pt>
              <c:pt idx="590">
                <c:v>0.6098095356014207</c:v>
              </c:pt>
              <c:pt idx="591">
                <c:v>0.61021873722523567</c:v>
              </c:pt>
              <c:pt idx="592">
                <c:v>0.64249830711770883</c:v>
              </c:pt>
              <c:pt idx="593">
                <c:v>0.64249830711770883</c:v>
              </c:pt>
              <c:pt idx="594">
                <c:v>0.64126151808283172</c:v>
              </c:pt>
              <c:pt idx="595">
                <c:v>0.63364376086951035</c:v>
              </c:pt>
              <c:pt idx="596">
                <c:v>0.62514870253522492</c:v>
              </c:pt>
              <c:pt idx="597">
                <c:v>0.60639464813552035</c:v>
              </c:pt>
              <c:pt idx="598">
                <c:v>0.60432175093838036</c:v>
              </c:pt>
              <c:pt idx="599">
                <c:v>0.60824617963880401</c:v>
              </c:pt>
              <c:pt idx="600">
                <c:v>0.62826768501514718</c:v>
              </c:pt>
              <c:pt idx="601">
                <c:v>0.62541986949802564</c:v>
              </c:pt>
              <c:pt idx="602">
                <c:v>0.62518472734237462</c:v>
              </c:pt>
              <c:pt idx="603">
                <c:v>0.6181201513848773</c:v>
              </c:pt>
              <c:pt idx="604">
                <c:v>0.61499599456927612</c:v>
              </c:pt>
              <c:pt idx="605">
                <c:v>0.61499599456927612</c:v>
              </c:pt>
              <c:pt idx="606">
                <c:v>0.6327193943459607</c:v>
              </c:pt>
              <c:pt idx="607">
                <c:v>0.63579512511853098</c:v>
              </c:pt>
              <c:pt idx="608">
                <c:v>0.63712017687836464</c:v>
              </c:pt>
              <c:pt idx="609">
                <c:v>0.64746426289986925</c:v>
              </c:pt>
              <c:pt idx="610">
                <c:v>0.64241250306550068</c:v>
              </c:pt>
              <c:pt idx="611">
                <c:v>0.64699354894809036</c:v>
              </c:pt>
              <c:pt idx="612">
                <c:v>0.64122347433385718</c:v>
              </c:pt>
              <c:pt idx="613">
                <c:v>0.63215837331801861</c:v>
              </c:pt>
              <c:pt idx="614">
                <c:v>0.63120599236563746</c:v>
              </c:pt>
              <c:pt idx="615">
                <c:v>0.6364542392099567</c:v>
              </c:pt>
              <c:pt idx="616">
                <c:v>0.64175513114471372</c:v>
              </c:pt>
              <c:pt idx="617">
                <c:v>0.64175513114471372</c:v>
              </c:pt>
              <c:pt idx="618">
                <c:v>0.63618778788805952</c:v>
              </c:pt>
              <c:pt idx="619">
                <c:v>0.63761530366815689</c:v>
              </c:pt>
              <c:pt idx="620">
                <c:v>0.63300831385790768</c:v>
              </c:pt>
              <c:pt idx="621">
                <c:v>0.63655203867635468</c:v>
              </c:pt>
              <c:pt idx="622">
                <c:v>0.63271657622756861</c:v>
              </c:pt>
              <c:pt idx="623">
                <c:v>0.62801488957556362</c:v>
              </c:pt>
              <c:pt idx="624">
                <c:v>0.63365698978881535</c:v>
              </c:pt>
              <c:pt idx="625">
                <c:v>0.62292522382080873</c:v>
              </c:pt>
              <c:pt idx="626">
                <c:v>0.64173415313560078</c:v>
              </c:pt>
              <c:pt idx="627">
                <c:v>0.64173415313560078</c:v>
              </c:pt>
              <c:pt idx="628">
                <c:v>0.64173415313560078</c:v>
              </c:pt>
              <c:pt idx="629">
                <c:v>0.64173415313560078</c:v>
              </c:pt>
              <c:pt idx="630">
                <c:v>0.65858573693818256</c:v>
              </c:pt>
              <c:pt idx="631">
                <c:v>0.65361679283880303</c:v>
              </c:pt>
              <c:pt idx="632">
                <c:v>0.65039200031604882</c:v>
              </c:pt>
              <c:pt idx="633">
                <c:v>0.64329056751519198</c:v>
              </c:pt>
              <c:pt idx="634">
                <c:v>0.63700453570300763</c:v>
              </c:pt>
              <c:pt idx="635">
                <c:v>0.63496463290643801</c:v>
              </c:pt>
              <c:pt idx="636">
                <c:v>0.60921121868841477</c:v>
              </c:pt>
              <c:pt idx="637">
                <c:v>0.59920540604477346</c:v>
              </c:pt>
              <c:pt idx="638">
                <c:v>0.60264362233983593</c:v>
              </c:pt>
              <c:pt idx="639">
                <c:v>0.59942195667497145</c:v>
              </c:pt>
              <c:pt idx="640">
                <c:v>0.59530046730398112</c:v>
              </c:pt>
              <c:pt idx="641">
                <c:v>0.59530046730398112</c:v>
              </c:pt>
              <c:pt idx="642">
                <c:v>0.6006122952609706</c:v>
              </c:pt>
              <c:pt idx="643">
                <c:v>0.60829153822888804</c:v>
              </c:pt>
              <c:pt idx="644">
                <c:v>0.61001465428524204</c:v>
              </c:pt>
              <c:pt idx="645">
                <c:v>0.60980761494776792</c:v>
              </c:pt>
              <c:pt idx="646">
                <c:v>0.61014779454212564</c:v>
              </c:pt>
              <c:pt idx="647">
                <c:v>0.5881498944316047</c:v>
              </c:pt>
              <c:pt idx="648">
                <c:v>0.62567084610163515</c:v>
              </c:pt>
              <c:pt idx="649">
                <c:v>0.62567084610163515</c:v>
              </c:pt>
              <c:pt idx="650">
                <c:v>0.62567084610163515</c:v>
              </c:pt>
              <c:pt idx="651">
                <c:v>0.62492524583723652</c:v>
              </c:pt>
              <c:pt idx="652">
                <c:v>0.64494675121358236</c:v>
              </c:pt>
              <c:pt idx="653">
                <c:v>0.64337685874046235</c:v>
              </c:pt>
              <c:pt idx="654">
                <c:v>0.64337685874046235</c:v>
              </c:pt>
              <c:pt idx="655">
                <c:v>0.64167793400928086</c:v>
              </c:pt>
              <c:pt idx="656">
                <c:v>0.64008653615981814</c:v>
              </c:pt>
              <c:pt idx="657">
                <c:v>0.63507578347164562</c:v>
              </c:pt>
              <c:pt idx="658">
                <c:v>0.63412954691250611</c:v>
              </c:pt>
              <c:pt idx="659">
                <c:v>0.63412954691250611</c:v>
              </c:pt>
              <c:pt idx="660">
                <c:v>0.63984997702003366</c:v>
              </c:pt>
              <c:pt idx="661">
                <c:v>0.63984997702003366</c:v>
              </c:pt>
              <c:pt idx="662">
                <c:v>0.63848351739270293</c:v>
              </c:pt>
              <c:pt idx="663">
                <c:v>0.66411859386368477</c:v>
              </c:pt>
              <c:pt idx="664">
                <c:v>0.66411859386368477</c:v>
              </c:pt>
              <c:pt idx="665">
                <c:v>0.71232065533977751</c:v>
              </c:pt>
              <c:pt idx="666">
                <c:v>0.71115936501719579</c:v>
              </c:pt>
              <c:pt idx="667">
                <c:v>0.70795506394192698</c:v>
              </c:pt>
              <c:pt idx="668">
                <c:v>0.72893163547151485</c:v>
              </c:pt>
              <c:pt idx="669">
                <c:v>0.72893163547151485</c:v>
              </c:pt>
              <c:pt idx="670">
                <c:v>0.75007108814431689</c:v>
              </c:pt>
              <c:pt idx="671">
                <c:v>0.75007108814431689</c:v>
              </c:pt>
              <c:pt idx="672">
                <c:v>0.74075926018732674</c:v>
              </c:pt>
              <c:pt idx="673">
                <c:v>0.75475511940057904</c:v>
              </c:pt>
              <c:pt idx="674">
                <c:v>0.75475511940057904</c:v>
              </c:pt>
              <c:pt idx="675">
                <c:v>0.75475511940057904</c:v>
              </c:pt>
              <c:pt idx="676">
                <c:v>0.76660458176616852</c:v>
              </c:pt>
              <c:pt idx="677">
                <c:v>0.76660458176616852</c:v>
              </c:pt>
              <c:pt idx="678">
                <c:v>0.76931425918552365</c:v>
              </c:pt>
              <c:pt idx="679">
                <c:v>0.76402393660488055</c:v>
              </c:pt>
              <c:pt idx="680">
                <c:v>0.7623250118736965</c:v>
              </c:pt>
              <c:pt idx="681">
                <c:v>0.77369427655011547</c:v>
              </c:pt>
              <c:pt idx="682">
                <c:v>0.77360825504473774</c:v>
              </c:pt>
              <c:pt idx="683">
                <c:v>0.77360825504473774</c:v>
              </c:pt>
              <c:pt idx="684">
                <c:v>0.77782330880817863</c:v>
              </c:pt>
              <c:pt idx="685">
                <c:v>0.77687707224903935</c:v>
              </c:pt>
              <c:pt idx="686">
                <c:v>0.77687707224903935</c:v>
              </c:pt>
              <c:pt idx="687">
                <c:v>0.79309264866728502</c:v>
              </c:pt>
              <c:pt idx="688">
                <c:v>0.78644197912217184</c:v>
              </c:pt>
              <c:pt idx="689">
                <c:v>0.78200446053592532</c:v>
              </c:pt>
              <c:pt idx="690">
                <c:v>0.77598585041771229</c:v>
              </c:pt>
              <c:pt idx="691">
                <c:v>0.76685156744979766</c:v>
              </c:pt>
              <c:pt idx="692">
                <c:v>0.75704214353530175</c:v>
              </c:pt>
              <c:pt idx="693">
                <c:v>0.75903649920171512</c:v>
              </c:pt>
              <c:pt idx="694">
                <c:v>0.75889758137161167</c:v>
              </c:pt>
              <c:pt idx="695">
                <c:v>0.75997965716249283</c:v>
              </c:pt>
              <c:pt idx="696">
                <c:v>0.76877303793295404</c:v>
              </c:pt>
              <c:pt idx="697">
                <c:v>0.78280373877340692</c:v>
              </c:pt>
              <c:pt idx="698">
                <c:v>0.77775836213831573</c:v>
              </c:pt>
              <c:pt idx="699">
                <c:v>0.79046803955766842</c:v>
              </c:pt>
              <c:pt idx="700">
                <c:v>0.79046803955766842</c:v>
              </c:pt>
              <c:pt idx="701">
                <c:v>0.79156481375121757</c:v>
              </c:pt>
              <c:pt idx="702">
                <c:v>0.79156481375121757</c:v>
              </c:pt>
              <c:pt idx="703">
                <c:v>0.79671014528031059</c:v>
              </c:pt>
              <c:pt idx="704">
                <c:v>0.79202197323730061</c:v>
              </c:pt>
              <c:pt idx="705">
                <c:v>0.81078416585105639</c:v>
              </c:pt>
              <c:pt idx="706">
                <c:v>0.80865513359299379</c:v>
              </c:pt>
              <c:pt idx="707">
                <c:v>0.80865513359299379</c:v>
              </c:pt>
              <c:pt idx="708">
                <c:v>0.8048900898475847</c:v>
              </c:pt>
              <c:pt idx="709">
                <c:v>0.80480727411259556</c:v>
              </c:pt>
              <c:pt idx="710">
                <c:v>0.79808009852988038</c:v>
              </c:pt>
              <c:pt idx="711">
                <c:v>0.79786622898499659</c:v>
              </c:pt>
              <c:pt idx="712">
                <c:v>0.79842268003774641</c:v>
              </c:pt>
              <c:pt idx="713">
                <c:v>0.84203029833666554</c:v>
              </c:pt>
              <c:pt idx="714">
                <c:v>0.84451725688279733</c:v>
              </c:pt>
              <c:pt idx="715">
                <c:v>0.84266418431237444</c:v>
              </c:pt>
              <c:pt idx="716">
                <c:v>0.82476818121715856</c:v>
              </c:pt>
              <c:pt idx="717">
                <c:v>0.82458366055897869</c:v>
              </c:pt>
              <c:pt idx="718">
                <c:v>0.82377019743670188</c:v>
              </c:pt>
              <c:pt idx="719">
                <c:v>0.81160992247426111</c:v>
              </c:pt>
              <c:pt idx="720">
                <c:v>0.80974693474361614</c:v>
              </c:pt>
              <c:pt idx="721">
                <c:v>0.80974693474361614</c:v>
              </c:pt>
              <c:pt idx="722">
                <c:v>0.7997536919132876</c:v>
              </c:pt>
              <c:pt idx="723">
                <c:v>0.79774821538887919</c:v>
              </c:pt>
              <c:pt idx="724">
                <c:v>0.78427567397596454</c:v>
              </c:pt>
              <c:pt idx="725">
                <c:v>0.7991264559496073</c:v>
              </c:pt>
              <c:pt idx="726">
                <c:v>0.7991264559496073</c:v>
              </c:pt>
              <c:pt idx="727">
                <c:v>0.81014688751216668</c:v>
              </c:pt>
              <c:pt idx="728">
                <c:v>0.81542122543069573</c:v>
              </c:pt>
              <c:pt idx="729">
                <c:v>0.81464863476750293</c:v>
              </c:pt>
              <c:pt idx="730">
                <c:v>0.82000846945826222</c:v>
              </c:pt>
              <c:pt idx="731">
                <c:v>0.81847637836095299</c:v>
              </c:pt>
              <c:pt idx="732">
                <c:v>0.8200506787683538</c:v>
              </c:pt>
              <c:pt idx="733">
                <c:v>0.81407096661710865</c:v>
              </c:pt>
              <c:pt idx="734">
                <c:v>0.8124127818845891</c:v>
              </c:pt>
              <c:pt idx="735">
                <c:v>0.80909266993205975</c:v>
              </c:pt>
              <c:pt idx="736">
                <c:v>0.79528206113991373</c:v>
              </c:pt>
              <c:pt idx="737">
                <c:v>0.79116278644685656</c:v>
              </c:pt>
              <c:pt idx="738">
                <c:v>0.79012758975948549</c:v>
              </c:pt>
              <c:pt idx="739">
                <c:v>0.79222161622738363</c:v>
              </c:pt>
              <c:pt idx="740">
                <c:v>0.79826135568709145</c:v>
              </c:pt>
              <c:pt idx="741">
                <c:v>0.80453277757983166</c:v>
              </c:pt>
              <c:pt idx="742">
                <c:v>0.80984638458129032</c:v>
              </c:pt>
              <c:pt idx="743">
                <c:v>0.80601842759204301</c:v>
              </c:pt>
              <c:pt idx="744">
                <c:v>0.80386214628569153</c:v>
              </c:pt>
              <c:pt idx="745">
                <c:v>0.79979629441899902</c:v>
              </c:pt>
              <c:pt idx="746">
                <c:v>0.79577719337044461</c:v>
              </c:pt>
              <c:pt idx="747">
                <c:v>0.79130514368100302</c:v>
              </c:pt>
              <c:pt idx="748">
                <c:v>0.78877926376381968</c:v>
              </c:pt>
              <c:pt idx="749">
                <c:v>0.80305976867265449</c:v>
              </c:pt>
              <c:pt idx="750">
                <c:v>0.87428536700947246</c:v>
              </c:pt>
              <c:pt idx="751">
                <c:v>0.88118797466632759</c:v>
              </c:pt>
              <c:pt idx="752">
                <c:v>0.88118797466632759</c:v>
              </c:pt>
              <c:pt idx="753">
                <c:v>0.88011111146197152</c:v>
              </c:pt>
              <c:pt idx="754">
                <c:v>0.87748112991469651</c:v>
              </c:pt>
              <c:pt idx="755">
                <c:v>0.87520369720248248</c:v>
              </c:pt>
              <c:pt idx="756">
                <c:v>0.87824343539790062</c:v>
              </c:pt>
              <c:pt idx="757">
                <c:v>0.87641050141459065</c:v>
              </c:pt>
              <c:pt idx="758">
                <c:v>0.8821075520642615</c:v>
              </c:pt>
              <c:pt idx="759">
                <c:v>0.8761473004187037</c:v>
              </c:pt>
              <c:pt idx="760">
                <c:v>0.86674626709456948</c:v>
              </c:pt>
              <c:pt idx="761">
                <c:v>0.85816750816114507</c:v>
              </c:pt>
              <c:pt idx="762">
                <c:v>0.8485078180757808</c:v>
              </c:pt>
              <c:pt idx="763">
                <c:v>0.84031420855925454</c:v>
              </c:pt>
              <c:pt idx="764">
                <c:v>0.84591144399801965</c:v>
              </c:pt>
              <c:pt idx="765">
                <c:v>0.84322600090862276</c:v>
              </c:pt>
              <c:pt idx="766">
                <c:v>0.87823992248411342</c:v>
              </c:pt>
              <c:pt idx="767">
                <c:v>0.88000336334432649</c:v>
              </c:pt>
              <c:pt idx="768">
                <c:v>0.88076960077648614</c:v>
              </c:pt>
              <c:pt idx="769">
                <c:v>0.88662293678129478</c:v>
              </c:pt>
              <c:pt idx="770">
                <c:v>0.87707003326448385</c:v>
              </c:pt>
              <c:pt idx="771">
                <c:v>0.87707003326448385</c:v>
              </c:pt>
              <c:pt idx="772">
                <c:v>0.87707003326448385</c:v>
              </c:pt>
              <c:pt idx="773">
                <c:v>0.87945713003867565</c:v>
              </c:pt>
              <c:pt idx="774">
                <c:v>0.8792642495204096</c:v>
              </c:pt>
              <c:pt idx="775">
                <c:v>0.8792642495204096</c:v>
              </c:pt>
              <c:pt idx="776">
                <c:v>0.8792642495204096</c:v>
              </c:pt>
              <c:pt idx="777">
                <c:v>0.87345284618728303</c:v>
              </c:pt>
              <c:pt idx="778">
                <c:v>0.87087634181274132</c:v>
              </c:pt>
            </c:numLit>
          </c:val>
          <c:smooth val="0"/>
          <c:extLst>
            <c:ext xmlns:c16="http://schemas.microsoft.com/office/drawing/2014/chart" uri="{C3380CC4-5D6E-409C-BE32-E72D297353CC}">
              <c16:uniqueId val="{00000000-6051-4CEF-A067-4EE170B87371}"/>
            </c:ext>
          </c:extLst>
        </c:ser>
        <c:ser>
          <c:idx val="1"/>
          <c:order val="1"/>
          <c:tx>
            <c:v>Optimizado</c:v>
          </c:tx>
          <c:marker>
            <c:symbol val="none"/>
          </c:marker>
          <c:cat>
            <c:strLit>
              <c:ptCount val="781"/>
              <c:pt idx="0">
                <c:v>05/01/2010</c:v>
              </c:pt>
              <c:pt idx="1">
                <c:v>06/01/2010</c:v>
              </c:pt>
              <c:pt idx="2">
                <c:v>07/01/2010</c:v>
              </c:pt>
              <c:pt idx="3">
                <c:v>08/01/2010</c:v>
              </c:pt>
              <c:pt idx="4">
                <c:v>11/01/2010</c:v>
              </c:pt>
              <c:pt idx="5">
                <c:v>12/01/2010</c:v>
              </c:pt>
              <c:pt idx="6">
                <c:v>13/01/2010</c:v>
              </c:pt>
              <c:pt idx="7">
                <c:v>14/01/2010</c:v>
              </c:pt>
              <c:pt idx="8">
                <c:v>15/01/2010</c:v>
              </c:pt>
              <c:pt idx="9">
                <c:v>18/01/2010</c:v>
              </c:pt>
              <c:pt idx="10">
                <c:v>19/01/2010</c:v>
              </c:pt>
              <c:pt idx="11">
                <c:v>20/01/2010</c:v>
              </c:pt>
              <c:pt idx="12">
                <c:v>21/01/2010</c:v>
              </c:pt>
              <c:pt idx="13">
                <c:v>22/01/2010</c:v>
              </c:pt>
              <c:pt idx="14">
                <c:v>25/01/2010</c:v>
              </c:pt>
              <c:pt idx="15">
                <c:v>26/01/2010</c:v>
              </c:pt>
              <c:pt idx="16">
                <c:v>27/01/2010</c:v>
              </c:pt>
              <c:pt idx="17">
                <c:v>28/01/2010</c:v>
              </c:pt>
              <c:pt idx="18">
                <c:v>29/01/2010</c:v>
              </c:pt>
              <c:pt idx="19">
                <c:v>01/02/2010</c:v>
              </c:pt>
              <c:pt idx="20">
                <c:v>02/02/2010</c:v>
              </c:pt>
              <c:pt idx="21">
                <c:v>03/02/2010</c:v>
              </c:pt>
              <c:pt idx="22">
                <c:v>04/02/2010</c:v>
              </c:pt>
              <c:pt idx="23">
                <c:v>05/02/2010</c:v>
              </c:pt>
              <c:pt idx="24">
                <c:v>08/02/2010</c:v>
              </c:pt>
              <c:pt idx="25">
                <c:v>09/02/2010</c:v>
              </c:pt>
              <c:pt idx="26">
                <c:v>10/02/2010</c:v>
              </c:pt>
              <c:pt idx="27">
                <c:v>11/02/2010</c:v>
              </c:pt>
              <c:pt idx="28">
                <c:v>12/02/2010</c:v>
              </c:pt>
              <c:pt idx="29">
                <c:v>15/02/2010</c:v>
              </c:pt>
              <c:pt idx="30">
                <c:v>16/02/2010</c:v>
              </c:pt>
              <c:pt idx="31">
                <c:v>17/02/2010</c:v>
              </c:pt>
              <c:pt idx="32">
                <c:v>18/02/2010</c:v>
              </c:pt>
              <c:pt idx="33">
                <c:v>19/02/2010</c:v>
              </c:pt>
              <c:pt idx="34">
                <c:v>22/02/2010</c:v>
              </c:pt>
              <c:pt idx="35">
                <c:v>23/02/2010</c:v>
              </c:pt>
              <c:pt idx="36">
                <c:v>24/02/2010</c:v>
              </c:pt>
              <c:pt idx="37">
                <c:v>25/02/2010</c:v>
              </c:pt>
              <c:pt idx="38">
                <c:v>26/02/2010</c:v>
              </c:pt>
              <c:pt idx="39">
                <c:v>01/03/2010</c:v>
              </c:pt>
              <c:pt idx="40">
                <c:v>02/03/2010</c:v>
              </c:pt>
              <c:pt idx="41">
                <c:v>03/03/2010</c:v>
              </c:pt>
              <c:pt idx="42">
                <c:v>04/03/2010</c:v>
              </c:pt>
              <c:pt idx="43">
                <c:v>05/03/2010</c:v>
              </c:pt>
              <c:pt idx="44">
                <c:v>08/03/2010</c:v>
              </c:pt>
              <c:pt idx="45">
                <c:v>09/03/2010</c:v>
              </c:pt>
              <c:pt idx="46">
                <c:v>10/03/2010</c:v>
              </c:pt>
              <c:pt idx="47">
                <c:v>11/03/2010</c:v>
              </c:pt>
              <c:pt idx="48">
                <c:v>12/03/2010</c:v>
              </c:pt>
              <c:pt idx="49">
                <c:v>15/03/2010</c:v>
              </c:pt>
              <c:pt idx="50">
                <c:v>16/03/2010</c:v>
              </c:pt>
              <c:pt idx="51">
                <c:v>17/03/2010</c:v>
              </c:pt>
              <c:pt idx="52">
                <c:v>18/03/2010</c:v>
              </c:pt>
              <c:pt idx="53">
                <c:v>19/03/2010</c:v>
              </c:pt>
              <c:pt idx="54">
                <c:v>22/03/2010</c:v>
              </c:pt>
              <c:pt idx="55">
                <c:v>23/03/2010</c:v>
              </c:pt>
              <c:pt idx="56">
                <c:v>24/03/2010</c:v>
              </c:pt>
              <c:pt idx="57">
                <c:v>25/03/2010</c:v>
              </c:pt>
              <c:pt idx="58">
                <c:v>26/03/2010</c:v>
              </c:pt>
              <c:pt idx="59">
                <c:v>29/03/2010</c:v>
              </c:pt>
              <c:pt idx="60">
                <c:v>30/03/2010</c:v>
              </c:pt>
              <c:pt idx="61">
                <c:v>31/03/2010</c:v>
              </c:pt>
              <c:pt idx="62">
                <c:v>01/04/2010</c:v>
              </c:pt>
              <c:pt idx="63">
                <c:v>02/04/2010</c:v>
              </c:pt>
              <c:pt idx="64">
                <c:v>05/04/2010</c:v>
              </c:pt>
              <c:pt idx="65">
                <c:v>06/04/2010</c:v>
              </c:pt>
              <c:pt idx="66">
                <c:v>07/04/2010</c:v>
              </c:pt>
              <c:pt idx="67">
                <c:v>08/04/2010</c:v>
              </c:pt>
              <c:pt idx="68">
                <c:v>09/04/2010</c:v>
              </c:pt>
              <c:pt idx="69">
                <c:v>12/04/2010</c:v>
              </c:pt>
              <c:pt idx="70">
                <c:v>13/04/2010</c:v>
              </c:pt>
              <c:pt idx="71">
                <c:v>14/04/2010</c:v>
              </c:pt>
              <c:pt idx="72">
                <c:v>15/04/2010</c:v>
              </c:pt>
              <c:pt idx="73">
                <c:v>16/04/2010</c:v>
              </c:pt>
              <c:pt idx="74">
                <c:v>19/04/2010</c:v>
              </c:pt>
              <c:pt idx="75">
                <c:v>20/04/2010</c:v>
              </c:pt>
              <c:pt idx="76">
                <c:v>21/04/2010</c:v>
              </c:pt>
              <c:pt idx="77">
                <c:v>22/04/2010</c:v>
              </c:pt>
              <c:pt idx="78">
                <c:v>23/04/2010</c:v>
              </c:pt>
              <c:pt idx="79">
                <c:v>26/04/2010</c:v>
              </c:pt>
              <c:pt idx="80">
                <c:v>27/04/2010</c:v>
              </c:pt>
              <c:pt idx="81">
                <c:v>28/04/2010</c:v>
              </c:pt>
              <c:pt idx="82">
                <c:v>29/04/2010</c:v>
              </c:pt>
              <c:pt idx="83">
                <c:v>30/04/2010</c:v>
              </c:pt>
              <c:pt idx="84">
                <c:v>03/05/2010</c:v>
              </c:pt>
              <c:pt idx="85">
                <c:v>04/05/2010</c:v>
              </c:pt>
              <c:pt idx="86">
                <c:v>05/05/2010</c:v>
              </c:pt>
              <c:pt idx="87">
                <c:v>06/05/2010</c:v>
              </c:pt>
              <c:pt idx="88">
                <c:v>07/05/2010</c:v>
              </c:pt>
              <c:pt idx="89">
                <c:v>10/05/2010</c:v>
              </c:pt>
              <c:pt idx="90">
                <c:v>11/05/2010</c:v>
              </c:pt>
              <c:pt idx="91">
                <c:v>12/05/2010</c:v>
              </c:pt>
              <c:pt idx="92">
                <c:v>13/05/2010</c:v>
              </c:pt>
              <c:pt idx="93">
                <c:v>14/05/2010</c:v>
              </c:pt>
              <c:pt idx="94">
                <c:v>17/05/2010</c:v>
              </c:pt>
              <c:pt idx="95">
                <c:v>18/05/2010</c:v>
              </c:pt>
              <c:pt idx="96">
                <c:v>19/05/2010</c:v>
              </c:pt>
              <c:pt idx="97">
                <c:v>20/05/2010</c:v>
              </c:pt>
              <c:pt idx="98">
                <c:v>21/05/2010</c:v>
              </c:pt>
              <c:pt idx="99">
                <c:v>24/05/2010</c:v>
              </c:pt>
              <c:pt idx="100">
                <c:v>25/05/2010</c:v>
              </c:pt>
              <c:pt idx="101">
                <c:v>26/05/2010</c:v>
              </c:pt>
              <c:pt idx="102">
                <c:v>27/05/2010</c:v>
              </c:pt>
              <c:pt idx="103">
                <c:v>28/05/2010</c:v>
              </c:pt>
              <c:pt idx="104">
                <c:v>31/05/2010</c:v>
              </c:pt>
              <c:pt idx="105">
                <c:v>01/06/2010</c:v>
              </c:pt>
              <c:pt idx="106">
                <c:v>02/06/2010</c:v>
              </c:pt>
              <c:pt idx="107">
                <c:v>03/06/2010</c:v>
              </c:pt>
              <c:pt idx="108">
                <c:v>04/06/2010</c:v>
              </c:pt>
              <c:pt idx="109">
                <c:v>07/06/2010</c:v>
              </c:pt>
              <c:pt idx="110">
                <c:v>08/06/2010</c:v>
              </c:pt>
              <c:pt idx="111">
                <c:v>09/06/2010</c:v>
              </c:pt>
              <c:pt idx="112">
                <c:v>10/06/2010</c:v>
              </c:pt>
              <c:pt idx="113">
                <c:v>11/06/2010</c:v>
              </c:pt>
              <c:pt idx="114">
                <c:v>14/06/2010</c:v>
              </c:pt>
              <c:pt idx="115">
                <c:v>15/06/2010</c:v>
              </c:pt>
              <c:pt idx="116">
                <c:v>16/06/2010</c:v>
              </c:pt>
              <c:pt idx="117">
                <c:v>17/06/2010</c:v>
              </c:pt>
              <c:pt idx="118">
                <c:v>18/06/2010</c:v>
              </c:pt>
              <c:pt idx="119">
                <c:v>21/06/2010</c:v>
              </c:pt>
              <c:pt idx="120">
                <c:v>22/06/2010</c:v>
              </c:pt>
              <c:pt idx="121">
                <c:v>23/06/2010</c:v>
              </c:pt>
              <c:pt idx="122">
                <c:v>24/06/2010</c:v>
              </c:pt>
              <c:pt idx="123">
                <c:v>25/06/2010</c:v>
              </c:pt>
              <c:pt idx="124">
                <c:v>28/06/2010</c:v>
              </c:pt>
              <c:pt idx="125">
                <c:v>29/06/2010</c:v>
              </c:pt>
              <c:pt idx="126">
                <c:v>30/06/2010</c:v>
              </c:pt>
              <c:pt idx="127">
                <c:v>01/07/2010</c:v>
              </c:pt>
              <c:pt idx="128">
                <c:v>02/07/2010</c:v>
              </c:pt>
              <c:pt idx="129">
                <c:v>05/07/2010</c:v>
              </c:pt>
              <c:pt idx="130">
                <c:v>06/07/2010</c:v>
              </c:pt>
              <c:pt idx="131">
                <c:v>07/07/2010</c:v>
              </c:pt>
              <c:pt idx="132">
                <c:v>08/07/2010</c:v>
              </c:pt>
              <c:pt idx="133">
                <c:v>09/07/2010</c:v>
              </c:pt>
              <c:pt idx="134">
                <c:v>12/07/2010</c:v>
              </c:pt>
              <c:pt idx="135">
                <c:v>13/07/2010</c:v>
              </c:pt>
              <c:pt idx="136">
                <c:v>14/07/2010</c:v>
              </c:pt>
              <c:pt idx="137">
                <c:v>15/07/2010</c:v>
              </c:pt>
              <c:pt idx="138">
                <c:v>16/07/2010</c:v>
              </c:pt>
              <c:pt idx="139">
                <c:v>19/07/2010</c:v>
              </c:pt>
              <c:pt idx="140">
                <c:v>20/07/2010</c:v>
              </c:pt>
              <c:pt idx="141">
                <c:v>21/07/2010</c:v>
              </c:pt>
              <c:pt idx="142">
                <c:v>22/07/2010</c:v>
              </c:pt>
              <c:pt idx="143">
                <c:v>23/07/2010</c:v>
              </c:pt>
              <c:pt idx="144">
                <c:v>26/07/2010</c:v>
              </c:pt>
              <c:pt idx="145">
                <c:v>27/07/2010</c:v>
              </c:pt>
              <c:pt idx="146">
                <c:v>28/07/2010</c:v>
              </c:pt>
              <c:pt idx="147">
                <c:v>29/07/2010</c:v>
              </c:pt>
              <c:pt idx="148">
                <c:v>30/07/2010</c:v>
              </c:pt>
              <c:pt idx="149">
                <c:v>02/08/2010</c:v>
              </c:pt>
              <c:pt idx="150">
                <c:v>03/08/2010</c:v>
              </c:pt>
              <c:pt idx="151">
                <c:v>04/08/2010</c:v>
              </c:pt>
              <c:pt idx="152">
                <c:v>05/08/2010</c:v>
              </c:pt>
              <c:pt idx="153">
                <c:v>06/08/2010</c:v>
              </c:pt>
              <c:pt idx="154">
                <c:v>09/08/2010</c:v>
              </c:pt>
              <c:pt idx="155">
                <c:v>10/08/2010</c:v>
              </c:pt>
              <c:pt idx="156">
                <c:v>11/08/2010</c:v>
              </c:pt>
              <c:pt idx="157">
                <c:v>12/08/2010</c:v>
              </c:pt>
              <c:pt idx="158">
                <c:v>13/08/2010</c:v>
              </c:pt>
              <c:pt idx="159">
                <c:v>16/08/2010</c:v>
              </c:pt>
              <c:pt idx="160">
                <c:v>17/08/2010</c:v>
              </c:pt>
              <c:pt idx="161">
                <c:v>18/08/2010</c:v>
              </c:pt>
              <c:pt idx="162">
                <c:v>19/08/2010</c:v>
              </c:pt>
              <c:pt idx="163">
                <c:v>20/08/2010</c:v>
              </c:pt>
              <c:pt idx="164">
                <c:v>23/08/2010</c:v>
              </c:pt>
              <c:pt idx="165">
                <c:v>24/08/2010</c:v>
              </c:pt>
              <c:pt idx="166">
                <c:v>25/08/2010</c:v>
              </c:pt>
              <c:pt idx="167">
                <c:v>26/08/2010</c:v>
              </c:pt>
              <c:pt idx="168">
                <c:v>27/08/2010</c:v>
              </c:pt>
              <c:pt idx="169">
                <c:v>30/08/2010</c:v>
              </c:pt>
              <c:pt idx="170">
                <c:v>31/08/2010</c:v>
              </c:pt>
              <c:pt idx="171">
                <c:v>01/09/2010</c:v>
              </c:pt>
              <c:pt idx="172">
                <c:v>02/09/2010</c:v>
              </c:pt>
              <c:pt idx="173">
                <c:v>03/09/2010</c:v>
              </c:pt>
              <c:pt idx="174">
                <c:v>06/09/2010</c:v>
              </c:pt>
              <c:pt idx="175">
                <c:v>07/09/2010</c:v>
              </c:pt>
              <c:pt idx="176">
                <c:v>08/09/2010</c:v>
              </c:pt>
              <c:pt idx="177">
                <c:v>09/09/2010</c:v>
              </c:pt>
              <c:pt idx="178">
                <c:v>10/09/2010</c:v>
              </c:pt>
              <c:pt idx="179">
                <c:v>13/09/2010</c:v>
              </c:pt>
              <c:pt idx="180">
                <c:v>14/09/2010</c:v>
              </c:pt>
              <c:pt idx="181">
                <c:v>15/09/2010</c:v>
              </c:pt>
              <c:pt idx="182">
                <c:v>16/09/2010</c:v>
              </c:pt>
              <c:pt idx="183">
                <c:v>17/09/2010</c:v>
              </c:pt>
              <c:pt idx="184">
                <c:v>20/09/2010</c:v>
              </c:pt>
              <c:pt idx="185">
                <c:v>21/09/2010</c:v>
              </c:pt>
              <c:pt idx="186">
                <c:v>22/09/2010</c:v>
              </c:pt>
              <c:pt idx="187">
                <c:v>23/09/2010</c:v>
              </c:pt>
              <c:pt idx="188">
                <c:v>24/09/2010</c:v>
              </c:pt>
              <c:pt idx="189">
                <c:v>27/09/2010</c:v>
              </c:pt>
              <c:pt idx="190">
                <c:v>28/09/2010</c:v>
              </c:pt>
              <c:pt idx="191">
                <c:v>29/09/2010</c:v>
              </c:pt>
              <c:pt idx="192">
                <c:v>30/09/2010</c:v>
              </c:pt>
              <c:pt idx="193">
                <c:v>01/10/2010</c:v>
              </c:pt>
              <c:pt idx="194">
                <c:v>04/10/2010</c:v>
              </c:pt>
              <c:pt idx="195">
                <c:v>05/10/2010</c:v>
              </c:pt>
              <c:pt idx="196">
                <c:v>06/10/2010</c:v>
              </c:pt>
              <c:pt idx="197">
                <c:v>07/10/2010</c:v>
              </c:pt>
              <c:pt idx="198">
                <c:v>08/10/2010</c:v>
              </c:pt>
              <c:pt idx="199">
                <c:v>11/10/2010</c:v>
              </c:pt>
              <c:pt idx="200">
                <c:v>12/10/2010</c:v>
              </c:pt>
              <c:pt idx="201">
                <c:v>13/10/2010</c:v>
              </c:pt>
              <c:pt idx="202">
                <c:v>14/10/2010</c:v>
              </c:pt>
              <c:pt idx="203">
                <c:v>15/10/2010</c:v>
              </c:pt>
              <c:pt idx="204">
                <c:v>18/10/2010</c:v>
              </c:pt>
              <c:pt idx="205">
                <c:v>19/10/2010</c:v>
              </c:pt>
              <c:pt idx="206">
                <c:v>20/10/2010</c:v>
              </c:pt>
              <c:pt idx="207">
                <c:v>21/10/2010</c:v>
              </c:pt>
              <c:pt idx="208">
                <c:v>22/10/2010</c:v>
              </c:pt>
              <c:pt idx="209">
                <c:v>25/10/2010</c:v>
              </c:pt>
              <c:pt idx="210">
                <c:v>26/10/2010</c:v>
              </c:pt>
              <c:pt idx="211">
                <c:v>27/10/2010</c:v>
              </c:pt>
              <c:pt idx="212">
                <c:v>28/10/2010</c:v>
              </c:pt>
              <c:pt idx="213">
                <c:v>29/10/2010</c:v>
              </c:pt>
              <c:pt idx="214">
                <c:v>01/11/2010</c:v>
              </c:pt>
              <c:pt idx="215">
                <c:v>02/11/2010</c:v>
              </c:pt>
              <c:pt idx="216">
                <c:v>03/11/2010</c:v>
              </c:pt>
              <c:pt idx="217">
                <c:v>04/11/2010</c:v>
              </c:pt>
              <c:pt idx="218">
                <c:v>05/11/2010</c:v>
              </c:pt>
              <c:pt idx="219">
                <c:v>08/11/2010</c:v>
              </c:pt>
              <c:pt idx="220">
                <c:v>09/11/2010</c:v>
              </c:pt>
              <c:pt idx="221">
                <c:v>10/11/2010</c:v>
              </c:pt>
              <c:pt idx="222">
                <c:v>11/11/2010</c:v>
              </c:pt>
              <c:pt idx="223">
                <c:v>12/11/2010</c:v>
              </c:pt>
              <c:pt idx="224">
                <c:v>15/11/2010</c:v>
              </c:pt>
              <c:pt idx="225">
                <c:v>16/11/2010</c:v>
              </c:pt>
              <c:pt idx="226">
                <c:v>17/11/2010</c:v>
              </c:pt>
              <c:pt idx="227">
                <c:v>18/11/2010</c:v>
              </c:pt>
              <c:pt idx="228">
                <c:v>19/11/2010</c:v>
              </c:pt>
              <c:pt idx="229">
                <c:v>22/11/2010</c:v>
              </c:pt>
              <c:pt idx="230">
                <c:v>23/11/2010</c:v>
              </c:pt>
              <c:pt idx="231">
                <c:v>24/11/2010</c:v>
              </c:pt>
              <c:pt idx="232">
                <c:v>25/11/2010</c:v>
              </c:pt>
              <c:pt idx="233">
                <c:v>26/11/2010</c:v>
              </c:pt>
              <c:pt idx="234">
                <c:v>29/11/2010</c:v>
              </c:pt>
              <c:pt idx="235">
                <c:v>30/11/2010</c:v>
              </c:pt>
              <c:pt idx="236">
                <c:v>01/12/2010</c:v>
              </c:pt>
              <c:pt idx="237">
                <c:v>02/12/2010</c:v>
              </c:pt>
              <c:pt idx="238">
                <c:v>03/12/2010</c:v>
              </c:pt>
              <c:pt idx="239">
                <c:v>06/12/2010</c:v>
              </c:pt>
              <c:pt idx="240">
                <c:v>07/12/2010</c:v>
              </c:pt>
              <c:pt idx="241">
                <c:v>08/12/2010</c:v>
              </c:pt>
              <c:pt idx="242">
                <c:v>09/12/2010</c:v>
              </c:pt>
              <c:pt idx="243">
                <c:v>10/12/2010</c:v>
              </c:pt>
              <c:pt idx="244">
                <c:v>13/12/2010</c:v>
              </c:pt>
              <c:pt idx="245">
                <c:v>14/12/2010</c:v>
              </c:pt>
              <c:pt idx="246">
                <c:v>15/12/2010</c:v>
              </c:pt>
              <c:pt idx="247">
                <c:v>16/12/2010</c:v>
              </c:pt>
              <c:pt idx="248">
                <c:v>17/12/2010</c:v>
              </c:pt>
              <c:pt idx="249">
                <c:v>20/12/2010</c:v>
              </c:pt>
              <c:pt idx="250">
                <c:v>21/12/2010</c:v>
              </c:pt>
              <c:pt idx="251">
                <c:v>22/12/2010</c:v>
              </c:pt>
              <c:pt idx="252">
                <c:v>23/12/2010</c:v>
              </c:pt>
              <c:pt idx="253">
                <c:v>24/12/2010</c:v>
              </c:pt>
              <c:pt idx="254">
                <c:v>27/12/2010</c:v>
              </c:pt>
              <c:pt idx="255">
                <c:v>28/12/2010</c:v>
              </c:pt>
              <c:pt idx="256">
                <c:v>29/12/2010</c:v>
              </c:pt>
              <c:pt idx="257">
                <c:v>30/12/2010</c:v>
              </c:pt>
              <c:pt idx="258">
                <c:v>31/12/2010</c:v>
              </c:pt>
              <c:pt idx="259">
                <c:v>03/01/2011</c:v>
              </c:pt>
              <c:pt idx="260">
                <c:v>04/01/2011</c:v>
              </c:pt>
              <c:pt idx="261">
                <c:v>05/01/2011</c:v>
              </c:pt>
              <c:pt idx="262">
                <c:v>06/01/2011</c:v>
              </c:pt>
              <c:pt idx="263">
                <c:v>07/01/2011</c:v>
              </c:pt>
              <c:pt idx="264">
                <c:v>10/01/2011</c:v>
              </c:pt>
              <c:pt idx="265">
                <c:v>11/01/2011</c:v>
              </c:pt>
              <c:pt idx="266">
                <c:v>12/01/2011</c:v>
              </c:pt>
              <c:pt idx="267">
                <c:v>13/01/2011</c:v>
              </c:pt>
              <c:pt idx="268">
                <c:v>14/01/2011</c:v>
              </c:pt>
              <c:pt idx="269">
                <c:v>17/01/2011</c:v>
              </c:pt>
              <c:pt idx="270">
                <c:v>18/01/2011</c:v>
              </c:pt>
              <c:pt idx="271">
                <c:v>19/01/2011</c:v>
              </c:pt>
              <c:pt idx="272">
                <c:v>20/01/2011</c:v>
              </c:pt>
              <c:pt idx="273">
                <c:v>21/01/2011</c:v>
              </c:pt>
              <c:pt idx="274">
                <c:v>24/01/2011</c:v>
              </c:pt>
              <c:pt idx="275">
                <c:v>25/01/2011</c:v>
              </c:pt>
              <c:pt idx="276">
                <c:v>26/01/2011</c:v>
              </c:pt>
              <c:pt idx="277">
                <c:v>27/01/2011</c:v>
              </c:pt>
              <c:pt idx="278">
                <c:v>28/01/2011</c:v>
              </c:pt>
              <c:pt idx="279">
                <c:v>31/01/2011</c:v>
              </c:pt>
              <c:pt idx="280">
                <c:v>01/02/2011</c:v>
              </c:pt>
              <c:pt idx="281">
                <c:v>02/02/2011</c:v>
              </c:pt>
              <c:pt idx="282">
                <c:v>03/02/2011</c:v>
              </c:pt>
              <c:pt idx="283">
                <c:v>04/02/2011</c:v>
              </c:pt>
              <c:pt idx="284">
                <c:v>07/02/2011</c:v>
              </c:pt>
              <c:pt idx="285">
                <c:v>08/02/2011</c:v>
              </c:pt>
              <c:pt idx="286">
                <c:v>09/02/2011</c:v>
              </c:pt>
              <c:pt idx="287">
                <c:v>10/02/2011</c:v>
              </c:pt>
              <c:pt idx="288">
                <c:v>11/02/2011</c:v>
              </c:pt>
              <c:pt idx="289">
                <c:v>14/02/2011</c:v>
              </c:pt>
              <c:pt idx="290">
                <c:v>15/02/2011</c:v>
              </c:pt>
              <c:pt idx="291">
                <c:v>16/02/2011</c:v>
              </c:pt>
              <c:pt idx="292">
                <c:v>17/02/2011</c:v>
              </c:pt>
              <c:pt idx="293">
                <c:v>18/02/2011</c:v>
              </c:pt>
              <c:pt idx="294">
                <c:v>21/02/2011</c:v>
              </c:pt>
              <c:pt idx="295">
                <c:v>22/02/2011</c:v>
              </c:pt>
              <c:pt idx="296">
                <c:v>23/02/2011</c:v>
              </c:pt>
              <c:pt idx="297">
                <c:v>24/02/2011</c:v>
              </c:pt>
              <c:pt idx="298">
                <c:v>25/02/2011</c:v>
              </c:pt>
              <c:pt idx="299">
                <c:v>28/02/2011</c:v>
              </c:pt>
              <c:pt idx="300">
                <c:v>01/03/2011</c:v>
              </c:pt>
              <c:pt idx="301">
                <c:v>02/03/2011</c:v>
              </c:pt>
              <c:pt idx="302">
                <c:v>03/03/2011</c:v>
              </c:pt>
              <c:pt idx="303">
                <c:v>04/03/2011</c:v>
              </c:pt>
              <c:pt idx="304">
                <c:v>07/03/2011</c:v>
              </c:pt>
              <c:pt idx="305">
                <c:v>08/03/2011</c:v>
              </c:pt>
              <c:pt idx="306">
                <c:v>09/03/2011</c:v>
              </c:pt>
              <c:pt idx="307">
                <c:v>10/03/2011</c:v>
              </c:pt>
              <c:pt idx="308">
                <c:v>11/03/2011</c:v>
              </c:pt>
              <c:pt idx="309">
                <c:v>14/03/2011</c:v>
              </c:pt>
              <c:pt idx="310">
                <c:v>15/03/2011</c:v>
              </c:pt>
              <c:pt idx="311">
                <c:v>16/03/2011</c:v>
              </c:pt>
              <c:pt idx="312">
                <c:v>17/03/2011</c:v>
              </c:pt>
              <c:pt idx="313">
                <c:v>18/03/2011</c:v>
              </c:pt>
              <c:pt idx="314">
                <c:v>21/03/2011</c:v>
              </c:pt>
              <c:pt idx="315">
                <c:v>22/03/2011</c:v>
              </c:pt>
              <c:pt idx="316">
                <c:v>23/03/2011</c:v>
              </c:pt>
              <c:pt idx="317">
                <c:v>24/03/2011</c:v>
              </c:pt>
              <c:pt idx="318">
                <c:v>25/03/2011</c:v>
              </c:pt>
              <c:pt idx="319">
                <c:v>28/03/2011</c:v>
              </c:pt>
              <c:pt idx="320">
                <c:v>29/03/2011</c:v>
              </c:pt>
              <c:pt idx="321">
                <c:v>30/03/2011</c:v>
              </c:pt>
              <c:pt idx="322">
                <c:v>31/03/2011</c:v>
              </c:pt>
              <c:pt idx="323">
                <c:v>01/04/2011</c:v>
              </c:pt>
              <c:pt idx="324">
                <c:v>04/04/2011</c:v>
              </c:pt>
              <c:pt idx="325">
                <c:v>05/04/2011</c:v>
              </c:pt>
              <c:pt idx="326">
                <c:v>06/04/2011</c:v>
              </c:pt>
              <c:pt idx="327">
                <c:v>07/04/2011</c:v>
              </c:pt>
              <c:pt idx="328">
                <c:v>08/04/2011</c:v>
              </c:pt>
              <c:pt idx="329">
                <c:v>11/04/2011</c:v>
              </c:pt>
              <c:pt idx="330">
                <c:v>12/04/2011</c:v>
              </c:pt>
              <c:pt idx="331">
                <c:v>13/04/2011</c:v>
              </c:pt>
              <c:pt idx="332">
                <c:v>14/04/2011</c:v>
              </c:pt>
              <c:pt idx="333">
                <c:v>15/04/2011</c:v>
              </c:pt>
              <c:pt idx="334">
                <c:v>18/04/2011</c:v>
              </c:pt>
              <c:pt idx="335">
                <c:v>19/04/2011</c:v>
              </c:pt>
              <c:pt idx="336">
                <c:v>20/04/2011</c:v>
              </c:pt>
              <c:pt idx="337">
                <c:v>21/04/2011</c:v>
              </c:pt>
              <c:pt idx="338">
                <c:v>22/04/2011</c:v>
              </c:pt>
              <c:pt idx="339">
                <c:v>25/04/2011</c:v>
              </c:pt>
              <c:pt idx="340">
                <c:v>26/04/2011</c:v>
              </c:pt>
              <c:pt idx="341">
                <c:v>27/04/2011</c:v>
              </c:pt>
              <c:pt idx="342">
                <c:v>28/04/2011</c:v>
              </c:pt>
              <c:pt idx="343">
                <c:v>29/04/2011</c:v>
              </c:pt>
              <c:pt idx="344">
                <c:v>02/05/2011</c:v>
              </c:pt>
              <c:pt idx="345">
                <c:v>03/05/2011</c:v>
              </c:pt>
              <c:pt idx="346">
                <c:v>04/05/2011</c:v>
              </c:pt>
              <c:pt idx="347">
                <c:v>05/05/2011</c:v>
              </c:pt>
              <c:pt idx="348">
                <c:v>06/05/2011</c:v>
              </c:pt>
              <c:pt idx="349">
                <c:v>09/05/2011</c:v>
              </c:pt>
              <c:pt idx="350">
                <c:v>10/05/2011</c:v>
              </c:pt>
              <c:pt idx="351">
                <c:v>11/05/2011</c:v>
              </c:pt>
              <c:pt idx="352">
                <c:v>12/05/2011</c:v>
              </c:pt>
              <c:pt idx="353">
                <c:v>13/05/2011</c:v>
              </c:pt>
              <c:pt idx="354">
                <c:v>16/05/2011</c:v>
              </c:pt>
              <c:pt idx="355">
                <c:v>17/05/2011</c:v>
              </c:pt>
              <c:pt idx="356">
                <c:v>18/05/2011</c:v>
              </c:pt>
              <c:pt idx="357">
                <c:v>19/05/2011</c:v>
              </c:pt>
              <c:pt idx="358">
                <c:v>20/05/2011</c:v>
              </c:pt>
              <c:pt idx="359">
                <c:v>23/05/2011</c:v>
              </c:pt>
              <c:pt idx="360">
                <c:v>24/05/2011</c:v>
              </c:pt>
              <c:pt idx="361">
                <c:v>25/05/2011</c:v>
              </c:pt>
              <c:pt idx="362">
                <c:v>26/05/2011</c:v>
              </c:pt>
              <c:pt idx="363">
                <c:v>27/05/2011</c:v>
              </c:pt>
              <c:pt idx="364">
                <c:v>30/05/2011</c:v>
              </c:pt>
              <c:pt idx="365">
                <c:v>31/05/2011</c:v>
              </c:pt>
              <c:pt idx="366">
                <c:v>01/06/2011</c:v>
              </c:pt>
              <c:pt idx="367">
                <c:v>02/06/2011</c:v>
              </c:pt>
              <c:pt idx="368">
                <c:v>03/06/2011</c:v>
              </c:pt>
              <c:pt idx="369">
                <c:v>06/06/2011</c:v>
              </c:pt>
              <c:pt idx="370">
                <c:v>07/06/2011</c:v>
              </c:pt>
              <c:pt idx="371">
                <c:v>08/06/2011</c:v>
              </c:pt>
              <c:pt idx="372">
                <c:v>09/06/2011</c:v>
              </c:pt>
              <c:pt idx="373">
                <c:v>10/06/2011</c:v>
              </c:pt>
              <c:pt idx="374">
                <c:v>13/06/2011</c:v>
              </c:pt>
              <c:pt idx="375">
                <c:v>14/06/2011</c:v>
              </c:pt>
              <c:pt idx="376">
                <c:v>15/06/2011</c:v>
              </c:pt>
              <c:pt idx="377">
                <c:v>16/06/2011</c:v>
              </c:pt>
              <c:pt idx="378">
                <c:v>17/06/2011</c:v>
              </c:pt>
              <c:pt idx="379">
                <c:v>20/06/2011</c:v>
              </c:pt>
              <c:pt idx="380">
                <c:v>21/06/2011</c:v>
              </c:pt>
              <c:pt idx="381">
                <c:v>22/06/2011</c:v>
              </c:pt>
              <c:pt idx="382">
                <c:v>23/06/2011</c:v>
              </c:pt>
              <c:pt idx="383">
                <c:v>24/06/2011</c:v>
              </c:pt>
              <c:pt idx="384">
                <c:v>27/06/2011</c:v>
              </c:pt>
              <c:pt idx="385">
                <c:v>28/06/2011</c:v>
              </c:pt>
              <c:pt idx="386">
                <c:v>29/06/2011</c:v>
              </c:pt>
              <c:pt idx="387">
                <c:v>30/06/2011</c:v>
              </c:pt>
              <c:pt idx="388">
                <c:v>01/07/2011</c:v>
              </c:pt>
              <c:pt idx="389">
                <c:v>04/07/2011</c:v>
              </c:pt>
              <c:pt idx="390">
                <c:v>05/07/2011</c:v>
              </c:pt>
              <c:pt idx="391">
                <c:v>06/07/2011</c:v>
              </c:pt>
              <c:pt idx="392">
                <c:v>07/07/2011</c:v>
              </c:pt>
              <c:pt idx="393">
                <c:v>08/07/2011</c:v>
              </c:pt>
              <c:pt idx="394">
                <c:v>11/07/2011</c:v>
              </c:pt>
              <c:pt idx="395">
                <c:v>12/07/2011</c:v>
              </c:pt>
              <c:pt idx="396">
                <c:v>13/07/2011</c:v>
              </c:pt>
              <c:pt idx="397">
                <c:v>14/07/2011</c:v>
              </c:pt>
              <c:pt idx="398">
                <c:v>15/07/2011</c:v>
              </c:pt>
              <c:pt idx="399">
                <c:v>18/07/2011</c:v>
              </c:pt>
              <c:pt idx="400">
                <c:v>19/07/2011</c:v>
              </c:pt>
              <c:pt idx="401">
                <c:v>20/07/2011</c:v>
              </c:pt>
              <c:pt idx="402">
                <c:v>21/07/2011</c:v>
              </c:pt>
              <c:pt idx="403">
                <c:v>22/07/2011</c:v>
              </c:pt>
              <c:pt idx="404">
                <c:v>25/07/2011</c:v>
              </c:pt>
              <c:pt idx="405">
                <c:v>26/07/2011</c:v>
              </c:pt>
              <c:pt idx="406">
                <c:v>27/07/2011</c:v>
              </c:pt>
              <c:pt idx="407">
                <c:v>28/07/2011</c:v>
              </c:pt>
              <c:pt idx="408">
                <c:v>29/07/2011</c:v>
              </c:pt>
              <c:pt idx="409">
                <c:v>01/08/2011</c:v>
              </c:pt>
              <c:pt idx="410">
                <c:v>02/08/2011</c:v>
              </c:pt>
              <c:pt idx="411">
                <c:v>03/08/2011</c:v>
              </c:pt>
              <c:pt idx="412">
                <c:v>04/08/2011</c:v>
              </c:pt>
              <c:pt idx="413">
                <c:v>05/08/2011</c:v>
              </c:pt>
              <c:pt idx="414">
                <c:v>08/08/2011</c:v>
              </c:pt>
              <c:pt idx="415">
                <c:v>09/08/2011</c:v>
              </c:pt>
              <c:pt idx="416">
                <c:v>10/08/2011</c:v>
              </c:pt>
              <c:pt idx="417">
                <c:v>11/08/2011</c:v>
              </c:pt>
              <c:pt idx="418">
                <c:v>12/08/2011</c:v>
              </c:pt>
              <c:pt idx="419">
                <c:v>15/08/2011</c:v>
              </c:pt>
              <c:pt idx="420">
                <c:v>16/08/2011</c:v>
              </c:pt>
              <c:pt idx="421">
                <c:v>17/08/2011</c:v>
              </c:pt>
              <c:pt idx="422">
                <c:v>18/08/2011</c:v>
              </c:pt>
              <c:pt idx="423">
                <c:v>19/08/2011</c:v>
              </c:pt>
              <c:pt idx="424">
                <c:v>22/08/2011</c:v>
              </c:pt>
              <c:pt idx="425">
                <c:v>23/08/2011</c:v>
              </c:pt>
              <c:pt idx="426">
                <c:v>24/08/2011</c:v>
              </c:pt>
              <c:pt idx="427">
                <c:v>25/08/2011</c:v>
              </c:pt>
              <c:pt idx="428">
                <c:v>26/08/2011</c:v>
              </c:pt>
              <c:pt idx="429">
                <c:v>29/08/2011</c:v>
              </c:pt>
              <c:pt idx="430">
                <c:v>30/08/2011</c:v>
              </c:pt>
              <c:pt idx="431">
                <c:v>31/08/2011</c:v>
              </c:pt>
              <c:pt idx="432">
                <c:v>01/09/2011</c:v>
              </c:pt>
              <c:pt idx="433">
                <c:v>02/09/2011</c:v>
              </c:pt>
              <c:pt idx="434">
                <c:v>05/09/2011</c:v>
              </c:pt>
              <c:pt idx="435">
                <c:v>06/09/2011</c:v>
              </c:pt>
              <c:pt idx="436">
                <c:v>07/09/2011</c:v>
              </c:pt>
              <c:pt idx="437">
                <c:v>08/09/2011</c:v>
              </c:pt>
              <c:pt idx="438">
                <c:v>09/09/2011</c:v>
              </c:pt>
              <c:pt idx="439">
                <c:v>12/09/2011</c:v>
              </c:pt>
              <c:pt idx="440">
                <c:v>13/09/2011</c:v>
              </c:pt>
              <c:pt idx="441">
                <c:v>14/09/2011</c:v>
              </c:pt>
              <c:pt idx="442">
                <c:v>15/09/2011</c:v>
              </c:pt>
              <c:pt idx="443">
                <c:v>16/09/2011</c:v>
              </c:pt>
              <c:pt idx="444">
                <c:v>19/09/2011</c:v>
              </c:pt>
              <c:pt idx="445">
                <c:v>20/09/2011</c:v>
              </c:pt>
              <c:pt idx="446">
                <c:v>21/09/2011</c:v>
              </c:pt>
              <c:pt idx="447">
                <c:v>22/09/2011</c:v>
              </c:pt>
              <c:pt idx="448">
                <c:v>23/09/2011</c:v>
              </c:pt>
              <c:pt idx="449">
                <c:v>26/09/2011</c:v>
              </c:pt>
              <c:pt idx="450">
                <c:v>27/09/2011</c:v>
              </c:pt>
              <c:pt idx="451">
                <c:v>28/09/2011</c:v>
              </c:pt>
              <c:pt idx="452">
                <c:v>29/09/2011</c:v>
              </c:pt>
              <c:pt idx="453">
                <c:v>30/09/2011</c:v>
              </c:pt>
              <c:pt idx="454">
                <c:v>03/10/2011</c:v>
              </c:pt>
              <c:pt idx="455">
                <c:v>04/10/2011</c:v>
              </c:pt>
              <c:pt idx="456">
                <c:v>05/10/2011</c:v>
              </c:pt>
              <c:pt idx="457">
                <c:v>06/10/2011</c:v>
              </c:pt>
              <c:pt idx="458">
                <c:v>07/10/2011</c:v>
              </c:pt>
              <c:pt idx="459">
                <c:v>10/10/2011</c:v>
              </c:pt>
              <c:pt idx="460">
                <c:v>11/10/2011</c:v>
              </c:pt>
              <c:pt idx="461">
                <c:v>12/10/2011</c:v>
              </c:pt>
              <c:pt idx="462">
                <c:v>13/10/2011</c:v>
              </c:pt>
              <c:pt idx="463">
                <c:v>14/10/2011</c:v>
              </c:pt>
              <c:pt idx="464">
                <c:v>17/10/2011</c:v>
              </c:pt>
              <c:pt idx="465">
                <c:v>18/10/2011</c:v>
              </c:pt>
              <c:pt idx="466">
                <c:v>19/10/2011</c:v>
              </c:pt>
              <c:pt idx="467">
                <c:v>20/10/2011</c:v>
              </c:pt>
              <c:pt idx="468">
                <c:v>21/10/2011</c:v>
              </c:pt>
              <c:pt idx="469">
                <c:v>24/10/2011</c:v>
              </c:pt>
              <c:pt idx="470">
                <c:v>25/10/2011</c:v>
              </c:pt>
              <c:pt idx="471">
                <c:v>26/10/2011</c:v>
              </c:pt>
              <c:pt idx="472">
                <c:v>27/10/2011</c:v>
              </c:pt>
              <c:pt idx="473">
                <c:v>28/10/2011</c:v>
              </c:pt>
              <c:pt idx="474">
                <c:v>31/10/2011</c:v>
              </c:pt>
              <c:pt idx="475">
                <c:v>01/11/2011</c:v>
              </c:pt>
              <c:pt idx="476">
                <c:v>02/11/2011</c:v>
              </c:pt>
              <c:pt idx="477">
                <c:v>03/11/2011</c:v>
              </c:pt>
              <c:pt idx="478">
                <c:v>04/11/2011</c:v>
              </c:pt>
              <c:pt idx="479">
                <c:v>07/11/2011</c:v>
              </c:pt>
              <c:pt idx="480">
                <c:v>08/11/2011</c:v>
              </c:pt>
              <c:pt idx="481">
                <c:v>09/11/2011</c:v>
              </c:pt>
              <c:pt idx="482">
                <c:v>10/11/2011</c:v>
              </c:pt>
              <c:pt idx="483">
                <c:v>11/11/2011</c:v>
              </c:pt>
              <c:pt idx="484">
                <c:v>14/11/2011</c:v>
              </c:pt>
              <c:pt idx="485">
                <c:v>15/11/2011</c:v>
              </c:pt>
              <c:pt idx="486">
                <c:v>16/11/2011</c:v>
              </c:pt>
              <c:pt idx="487">
                <c:v>17/11/2011</c:v>
              </c:pt>
              <c:pt idx="488">
                <c:v>18/11/2011</c:v>
              </c:pt>
              <c:pt idx="489">
                <c:v>21/11/2011</c:v>
              </c:pt>
              <c:pt idx="490">
                <c:v>22/11/2011</c:v>
              </c:pt>
              <c:pt idx="491">
                <c:v>23/11/2011</c:v>
              </c:pt>
              <c:pt idx="492">
                <c:v>24/11/2011</c:v>
              </c:pt>
              <c:pt idx="493">
                <c:v>25/11/2011</c:v>
              </c:pt>
              <c:pt idx="494">
                <c:v>28/11/2011</c:v>
              </c:pt>
              <c:pt idx="495">
                <c:v>29/11/2011</c:v>
              </c:pt>
              <c:pt idx="496">
                <c:v>30/11/2011</c:v>
              </c:pt>
              <c:pt idx="497">
                <c:v>01/12/2011</c:v>
              </c:pt>
              <c:pt idx="498">
                <c:v>02/12/2011</c:v>
              </c:pt>
              <c:pt idx="499">
                <c:v>05/12/2011</c:v>
              </c:pt>
              <c:pt idx="500">
                <c:v>06/12/2011</c:v>
              </c:pt>
              <c:pt idx="501">
                <c:v>07/12/2011</c:v>
              </c:pt>
              <c:pt idx="502">
                <c:v>08/12/2011</c:v>
              </c:pt>
              <c:pt idx="503">
                <c:v>09/12/2011</c:v>
              </c:pt>
              <c:pt idx="504">
                <c:v>12/12/2011</c:v>
              </c:pt>
              <c:pt idx="505">
                <c:v>13/12/2011</c:v>
              </c:pt>
              <c:pt idx="506">
                <c:v>14/12/2011</c:v>
              </c:pt>
              <c:pt idx="507">
                <c:v>15/12/2011</c:v>
              </c:pt>
              <c:pt idx="508">
                <c:v>16/12/2011</c:v>
              </c:pt>
              <c:pt idx="509">
                <c:v>19/12/2011</c:v>
              </c:pt>
              <c:pt idx="510">
                <c:v>20/12/2011</c:v>
              </c:pt>
              <c:pt idx="511">
                <c:v>21/12/2011</c:v>
              </c:pt>
              <c:pt idx="512">
                <c:v>22/12/2011</c:v>
              </c:pt>
              <c:pt idx="513">
                <c:v>23/12/2011</c:v>
              </c:pt>
              <c:pt idx="514">
                <c:v>26/12/2011</c:v>
              </c:pt>
              <c:pt idx="515">
                <c:v>27/12/2011</c:v>
              </c:pt>
              <c:pt idx="516">
                <c:v>28/12/2011</c:v>
              </c:pt>
              <c:pt idx="517">
                <c:v>29/12/2011</c:v>
              </c:pt>
              <c:pt idx="518">
                <c:v>30/12/2011</c:v>
              </c:pt>
              <c:pt idx="519">
                <c:v>02/01/2012</c:v>
              </c:pt>
              <c:pt idx="520">
                <c:v>03/01/2012</c:v>
              </c:pt>
              <c:pt idx="521">
                <c:v>04/01/2012</c:v>
              </c:pt>
              <c:pt idx="522">
                <c:v>05/01/2012</c:v>
              </c:pt>
              <c:pt idx="523">
                <c:v>06/01/2012</c:v>
              </c:pt>
              <c:pt idx="524">
                <c:v>09/01/2012</c:v>
              </c:pt>
              <c:pt idx="525">
                <c:v>10/01/2012</c:v>
              </c:pt>
              <c:pt idx="526">
                <c:v>11/01/2012</c:v>
              </c:pt>
              <c:pt idx="527">
                <c:v>12/01/2012</c:v>
              </c:pt>
              <c:pt idx="528">
                <c:v>13/01/2012</c:v>
              </c:pt>
              <c:pt idx="529">
                <c:v>16/01/2012</c:v>
              </c:pt>
              <c:pt idx="530">
                <c:v>17/01/2012</c:v>
              </c:pt>
              <c:pt idx="531">
                <c:v>18/01/2012</c:v>
              </c:pt>
              <c:pt idx="532">
                <c:v>19/01/2012</c:v>
              </c:pt>
              <c:pt idx="533">
                <c:v>20/01/2012</c:v>
              </c:pt>
              <c:pt idx="534">
                <c:v>23/01/2012</c:v>
              </c:pt>
              <c:pt idx="535">
                <c:v>24/01/2012</c:v>
              </c:pt>
              <c:pt idx="536">
                <c:v>25/01/2012</c:v>
              </c:pt>
              <c:pt idx="537">
                <c:v>26/01/2012</c:v>
              </c:pt>
              <c:pt idx="538">
                <c:v>27/01/2012</c:v>
              </c:pt>
              <c:pt idx="539">
                <c:v>30/01/2012</c:v>
              </c:pt>
              <c:pt idx="540">
                <c:v>31/01/2012</c:v>
              </c:pt>
              <c:pt idx="541">
                <c:v>01/02/2012</c:v>
              </c:pt>
              <c:pt idx="542">
                <c:v>02/02/2012</c:v>
              </c:pt>
              <c:pt idx="543">
                <c:v>03/02/2012</c:v>
              </c:pt>
              <c:pt idx="544">
                <c:v>06/02/2012</c:v>
              </c:pt>
              <c:pt idx="545">
                <c:v>07/02/2012</c:v>
              </c:pt>
              <c:pt idx="546">
                <c:v>08/02/2012</c:v>
              </c:pt>
              <c:pt idx="547">
                <c:v>09/02/2012</c:v>
              </c:pt>
              <c:pt idx="548">
                <c:v>10/02/2012</c:v>
              </c:pt>
              <c:pt idx="549">
                <c:v>13/02/2012</c:v>
              </c:pt>
              <c:pt idx="550">
                <c:v>14/02/2012</c:v>
              </c:pt>
              <c:pt idx="551">
                <c:v>15/02/2012</c:v>
              </c:pt>
              <c:pt idx="552">
                <c:v>16/02/2012</c:v>
              </c:pt>
              <c:pt idx="553">
                <c:v>17/02/2012</c:v>
              </c:pt>
              <c:pt idx="554">
                <c:v>20/02/2012</c:v>
              </c:pt>
              <c:pt idx="555">
                <c:v>21/02/2012</c:v>
              </c:pt>
              <c:pt idx="556">
                <c:v>22/02/2012</c:v>
              </c:pt>
              <c:pt idx="557">
                <c:v>23/02/2012</c:v>
              </c:pt>
              <c:pt idx="558">
                <c:v>24/02/2012</c:v>
              </c:pt>
              <c:pt idx="559">
                <c:v>27/02/2012</c:v>
              </c:pt>
              <c:pt idx="560">
                <c:v>28/02/2012</c:v>
              </c:pt>
              <c:pt idx="561">
                <c:v>29/02/2012</c:v>
              </c:pt>
              <c:pt idx="562">
                <c:v>01/03/2012</c:v>
              </c:pt>
              <c:pt idx="563">
                <c:v>02/03/2012</c:v>
              </c:pt>
              <c:pt idx="564">
                <c:v>05/03/2012</c:v>
              </c:pt>
              <c:pt idx="565">
                <c:v>06/03/2012</c:v>
              </c:pt>
              <c:pt idx="566">
                <c:v>07/03/2012</c:v>
              </c:pt>
              <c:pt idx="567">
                <c:v>08/03/2012</c:v>
              </c:pt>
              <c:pt idx="568">
                <c:v>09/03/2012</c:v>
              </c:pt>
              <c:pt idx="569">
                <c:v>12/03/2012</c:v>
              </c:pt>
              <c:pt idx="570">
                <c:v>13/03/2012</c:v>
              </c:pt>
              <c:pt idx="571">
                <c:v>14/03/2012</c:v>
              </c:pt>
              <c:pt idx="572">
                <c:v>15/03/2012</c:v>
              </c:pt>
              <c:pt idx="573">
                <c:v>16/03/2012</c:v>
              </c:pt>
              <c:pt idx="574">
                <c:v>19/03/2012</c:v>
              </c:pt>
              <c:pt idx="575">
                <c:v>20/03/2012</c:v>
              </c:pt>
              <c:pt idx="576">
                <c:v>21/03/2012</c:v>
              </c:pt>
              <c:pt idx="577">
                <c:v>22/03/2012</c:v>
              </c:pt>
              <c:pt idx="578">
                <c:v>23/03/2012</c:v>
              </c:pt>
              <c:pt idx="579">
                <c:v>26/03/2012</c:v>
              </c:pt>
              <c:pt idx="580">
                <c:v>27/03/2012</c:v>
              </c:pt>
              <c:pt idx="581">
                <c:v>28/03/2012</c:v>
              </c:pt>
              <c:pt idx="582">
                <c:v>29/03/2012</c:v>
              </c:pt>
              <c:pt idx="583">
                <c:v>30/03/2012</c:v>
              </c:pt>
              <c:pt idx="584">
                <c:v>02/04/2012</c:v>
              </c:pt>
              <c:pt idx="585">
                <c:v>03/04/2012</c:v>
              </c:pt>
              <c:pt idx="586">
                <c:v>04/04/2012</c:v>
              </c:pt>
              <c:pt idx="587">
                <c:v>05/04/2012</c:v>
              </c:pt>
              <c:pt idx="588">
                <c:v>06/04/2012</c:v>
              </c:pt>
              <c:pt idx="589">
                <c:v>09/04/2012</c:v>
              </c:pt>
              <c:pt idx="590">
                <c:v>10/04/2012</c:v>
              </c:pt>
              <c:pt idx="591">
                <c:v>11/04/2012</c:v>
              </c:pt>
              <c:pt idx="592">
                <c:v>12/04/2012</c:v>
              </c:pt>
              <c:pt idx="593">
                <c:v>13/04/2012</c:v>
              </c:pt>
              <c:pt idx="594">
                <c:v>16/04/2012</c:v>
              </c:pt>
              <c:pt idx="595">
                <c:v>17/04/2012</c:v>
              </c:pt>
              <c:pt idx="596">
                <c:v>18/04/2012</c:v>
              </c:pt>
              <c:pt idx="597">
                <c:v>19/04/2012</c:v>
              </c:pt>
              <c:pt idx="598">
                <c:v>20/04/2012</c:v>
              </c:pt>
              <c:pt idx="599">
                <c:v>23/04/2012</c:v>
              </c:pt>
              <c:pt idx="600">
                <c:v>24/04/2012</c:v>
              </c:pt>
              <c:pt idx="601">
                <c:v>25/04/2012</c:v>
              </c:pt>
              <c:pt idx="602">
                <c:v>26/04/2012</c:v>
              </c:pt>
              <c:pt idx="603">
                <c:v>27/04/2012</c:v>
              </c:pt>
              <c:pt idx="604">
                <c:v>30/04/2012</c:v>
              </c:pt>
              <c:pt idx="605">
                <c:v>01/05/2012</c:v>
              </c:pt>
              <c:pt idx="606">
                <c:v>02/05/2012</c:v>
              </c:pt>
              <c:pt idx="607">
                <c:v>03/05/2012</c:v>
              </c:pt>
              <c:pt idx="608">
                <c:v>04/05/2012</c:v>
              </c:pt>
              <c:pt idx="609">
                <c:v>07/05/2012</c:v>
              </c:pt>
              <c:pt idx="610">
                <c:v>08/05/2012</c:v>
              </c:pt>
              <c:pt idx="611">
                <c:v>09/05/2012</c:v>
              </c:pt>
              <c:pt idx="612">
                <c:v>10/05/2012</c:v>
              </c:pt>
              <c:pt idx="613">
                <c:v>11/05/2012</c:v>
              </c:pt>
              <c:pt idx="614">
                <c:v>14/05/2012</c:v>
              </c:pt>
              <c:pt idx="615">
                <c:v>15/05/2012</c:v>
              </c:pt>
              <c:pt idx="616">
                <c:v>16/05/2012</c:v>
              </c:pt>
              <c:pt idx="617">
                <c:v>17/05/2012</c:v>
              </c:pt>
              <c:pt idx="618">
                <c:v>18/05/2012</c:v>
              </c:pt>
              <c:pt idx="619">
                <c:v>21/05/2012</c:v>
              </c:pt>
              <c:pt idx="620">
                <c:v>22/05/2012</c:v>
              </c:pt>
              <c:pt idx="621">
                <c:v>23/05/2012</c:v>
              </c:pt>
              <c:pt idx="622">
                <c:v>24/05/2012</c:v>
              </c:pt>
              <c:pt idx="623">
                <c:v>25/05/2012</c:v>
              </c:pt>
              <c:pt idx="624">
                <c:v>28/05/2012</c:v>
              </c:pt>
              <c:pt idx="625">
                <c:v>29/05/2012</c:v>
              </c:pt>
              <c:pt idx="626">
                <c:v>30/05/2012</c:v>
              </c:pt>
              <c:pt idx="627">
                <c:v>31/05/2012</c:v>
              </c:pt>
              <c:pt idx="628">
                <c:v>01/06/2012</c:v>
              </c:pt>
              <c:pt idx="629">
                <c:v>04/06/2012</c:v>
              </c:pt>
              <c:pt idx="630">
                <c:v>05/06/2012</c:v>
              </c:pt>
              <c:pt idx="631">
                <c:v>06/06/2012</c:v>
              </c:pt>
              <c:pt idx="632">
                <c:v>07/06/2012</c:v>
              </c:pt>
              <c:pt idx="633">
                <c:v>08/06/2012</c:v>
              </c:pt>
              <c:pt idx="634">
                <c:v>11/06/2012</c:v>
              </c:pt>
              <c:pt idx="635">
                <c:v>12/06/2012</c:v>
              </c:pt>
              <c:pt idx="636">
                <c:v>13/06/2012</c:v>
              </c:pt>
              <c:pt idx="637">
                <c:v>14/06/2012</c:v>
              </c:pt>
              <c:pt idx="638">
                <c:v>15/06/2012</c:v>
              </c:pt>
              <c:pt idx="639">
                <c:v>18/06/2012</c:v>
              </c:pt>
              <c:pt idx="640">
                <c:v>19/06/2012</c:v>
              </c:pt>
              <c:pt idx="641">
                <c:v>20/06/2012</c:v>
              </c:pt>
              <c:pt idx="642">
                <c:v>21/06/2012</c:v>
              </c:pt>
              <c:pt idx="643">
                <c:v>22/06/2012</c:v>
              </c:pt>
              <c:pt idx="644">
                <c:v>25/06/2012</c:v>
              </c:pt>
              <c:pt idx="645">
                <c:v>26/06/2012</c:v>
              </c:pt>
              <c:pt idx="646">
                <c:v>27/06/2012</c:v>
              </c:pt>
              <c:pt idx="647">
                <c:v>28/06/2012</c:v>
              </c:pt>
              <c:pt idx="648">
                <c:v>29/06/2012</c:v>
              </c:pt>
              <c:pt idx="649">
                <c:v>02/07/2012</c:v>
              </c:pt>
              <c:pt idx="650">
                <c:v>03/07/2012</c:v>
              </c:pt>
              <c:pt idx="651">
                <c:v>04/07/2012</c:v>
              </c:pt>
              <c:pt idx="652">
                <c:v>05/07/2012</c:v>
              </c:pt>
              <c:pt idx="653">
                <c:v>06/07/2012</c:v>
              </c:pt>
              <c:pt idx="654">
                <c:v>09/07/2012</c:v>
              </c:pt>
              <c:pt idx="655">
                <c:v>10/07/2012</c:v>
              </c:pt>
              <c:pt idx="656">
                <c:v>11/07/2012</c:v>
              </c:pt>
              <c:pt idx="657">
                <c:v>12/07/2012</c:v>
              </c:pt>
              <c:pt idx="658">
                <c:v>13/07/2012</c:v>
              </c:pt>
              <c:pt idx="659">
                <c:v>16/07/2012</c:v>
              </c:pt>
              <c:pt idx="660">
                <c:v>17/07/2012</c:v>
              </c:pt>
              <c:pt idx="661">
                <c:v>18/07/2012</c:v>
              </c:pt>
              <c:pt idx="662">
                <c:v>19/07/2012</c:v>
              </c:pt>
              <c:pt idx="663">
                <c:v>20/07/2012</c:v>
              </c:pt>
              <c:pt idx="664">
                <c:v>23/07/2012</c:v>
              </c:pt>
              <c:pt idx="665">
                <c:v>24/07/2012</c:v>
              </c:pt>
              <c:pt idx="666">
                <c:v>25/07/2012</c:v>
              </c:pt>
              <c:pt idx="667">
                <c:v>26/07/2012</c:v>
              </c:pt>
              <c:pt idx="668">
                <c:v>27/07/2012</c:v>
              </c:pt>
              <c:pt idx="669">
                <c:v>30/07/2012</c:v>
              </c:pt>
              <c:pt idx="670">
                <c:v>31/07/2012</c:v>
              </c:pt>
              <c:pt idx="671">
                <c:v>01/08/2012</c:v>
              </c:pt>
              <c:pt idx="672">
                <c:v>02/08/2012</c:v>
              </c:pt>
              <c:pt idx="673">
                <c:v>03/08/2012</c:v>
              </c:pt>
              <c:pt idx="674">
                <c:v>06/08/2012</c:v>
              </c:pt>
              <c:pt idx="675">
                <c:v>07/08/2012</c:v>
              </c:pt>
              <c:pt idx="676">
                <c:v>08/08/2012</c:v>
              </c:pt>
              <c:pt idx="677">
                <c:v>09/08/2012</c:v>
              </c:pt>
              <c:pt idx="678">
                <c:v>10/08/2012</c:v>
              </c:pt>
              <c:pt idx="679">
                <c:v>13/08/2012</c:v>
              </c:pt>
              <c:pt idx="680">
                <c:v>14/08/2012</c:v>
              </c:pt>
              <c:pt idx="681">
                <c:v>15/08/2012</c:v>
              </c:pt>
              <c:pt idx="682">
                <c:v>16/08/2012</c:v>
              </c:pt>
              <c:pt idx="683">
                <c:v>17/08/2012</c:v>
              </c:pt>
              <c:pt idx="684">
                <c:v>20/08/2012</c:v>
              </c:pt>
              <c:pt idx="685">
                <c:v>21/08/2012</c:v>
              </c:pt>
              <c:pt idx="686">
                <c:v>22/08/2012</c:v>
              </c:pt>
              <c:pt idx="687">
                <c:v>23/08/2012</c:v>
              </c:pt>
              <c:pt idx="688">
                <c:v>24/08/2012</c:v>
              </c:pt>
              <c:pt idx="689">
                <c:v>27/08/2012</c:v>
              </c:pt>
              <c:pt idx="690">
                <c:v>28/08/2012</c:v>
              </c:pt>
              <c:pt idx="691">
                <c:v>29/08/2012</c:v>
              </c:pt>
              <c:pt idx="692">
                <c:v>30/08/2012</c:v>
              </c:pt>
              <c:pt idx="693">
                <c:v>31/08/2012</c:v>
              </c:pt>
              <c:pt idx="694">
                <c:v>03/09/2012</c:v>
              </c:pt>
              <c:pt idx="695">
                <c:v>04/09/2012</c:v>
              </c:pt>
              <c:pt idx="696">
                <c:v>05/09/2012</c:v>
              </c:pt>
              <c:pt idx="697">
                <c:v>06/09/2012</c:v>
              </c:pt>
              <c:pt idx="698">
                <c:v>07/09/2012</c:v>
              </c:pt>
              <c:pt idx="699">
                <c:v>10/09/2012</c:v>
              </c:pt>
              <c:pt idx="700">
                <c:v>11/09/2012</c:v>
              </c:pt>
              <c:pt idx="701">
                <c:v>12/09/2012</c:v>
              </c:pt>
              <c:pt idx="702">
                <c:v>13/09/2012</c:v>
              </c:pt>
              <c:pt idx="703">
                <c:v>14/09/2012</c:v>
              </c:pt>
              <c:pt idx="704">
                <c:v>17/09/2012</c:v>
              </c:pt>
              <c:pt idx="705">
                <c:v>18/09/2012</c:v>
              </c:pt>
              <c:pt idx="706">
                <c:v>19/09/2012</c:v>
              </c:pt>
              <c:pt idx="707">
                <c:v>20/09/2012</c:v>
              </c:pt>
              <c:pt idx="708">
                <c:v>21/09/2012</c:v>
              </c:pt>
              <c:pt idx="709">
                <c:v>24/09/2012</c:v>
              </c:pt>
              <c:pt idx="710">
                <c:v>25/09/2012</c:v>
              </c:pt>
              <c:pt idx="711">
                <c:v>26/09/2012</c:v>
              </c:pt>
              <c:pt idx="712">
                <c:v>27/09/2012</c:v>
              </c:pt>
              <c:pt idx="713">
                <c:v>28/09/2012</c:v>
              </c:pt>
              <c:pt idx="714">
                <c:v>01/10/2012</c:v>
              </c:pt>
              <c:pt idx="715">
                <c:v>02/10/2012</c:v>
              </c:pt>
              <c:pt idx="716">
                <c:v>03/10/2012</c:v>
              </c:pt>
              <c:pt idx="717">
                <c:v>04/10/2012</c:v>
              </c:pt>
              <c:pt idx="718">
                <c:v>05/10/2012</c:v>
              </c:pt>
              <c:pt idx="719">
                <c:v>08/10/2012</c:v>
              </c:pt>
              <c:pt idx="720">
                <c:v>09/10/2012</c:v>
              </c:pt>
              <c:pt idx="721">
                <c:v>10/10/2012</c:v>
              </c:pt>
              <c:pt idx="722">
                <c:v>11/10/2012</c:v>
              </c:pt>
              <c:pt idx="723">
                <c:v>12/10/2012</c:v>
              </c:pt>
              <c:pt idx="724">
                <c:v>15/10/2012</c:v>
              </c:pt>
              <c:pt idx="725">
                <c:v>16/10/2012</c:v>
              </c:pt>
              <c:pt idx="726">
                <c:v>17/10/2012</c:v>
              </c:pt>
              <c:pt idx="727">
                <c:v>18/10/2012</c:v>
              </c:pt>
              <c:pt idx="728">
                <c:v>19/10/2012</c:v>
              </c:pt>
              <c:pt idx="729">
                <c:v>22/10/2012</c:v>
              </c:pt>
              <c:pt idx="730">
                <c:v>23/10/2012</c:v>
              </c:pt>
              <c:pt idx="731">
                <c:v>24/10/2012</c:v>
              </c:pt>
              <c:pt idx="732">
                <c:v>25/10/2012</c:v>
              </c:pt>
              <c:pt idx="733">
                <c:v>26/10/2012</c:v>
              </c:pt>
              <c:pt idx="734">
                <c:v>29/10/2012</c:v>
              </c:pt>
              <c:pt idx="735">
                <c:v>30/10/2012</c:v>
              </c:pt>
              <c:pt idx="736">
                <c:v>31/10/2012</c:v>
              </c:pt>
              <c:pt idx="737">
                <c:v>01/11/2012</c:v>
              </c:pt>
              <c:pt idx="738">
                <c:v>02/11/2012</c:v>
              </c:pt>
              <c:pt idx="739">
                <c:v>05/11/2012</c:v>
              </c:pt>
              <c:pt idx="740">
                <c:v>06/11/2012</c:v>
              </c:pt>
              <c:pt idx="741">
                <c:v>07/11/2012</c:v>
              </c:pt>
              <c:pt idx="742">
                <c:v>08/11/2012</c:v>
              </c:pt>
              <c:pt idx="743">
                <c:v>09/11/2012</c:v>
              </c:pt>
              <c:pt idx="744">
                <c:v>12/11/2012</c:v>
              </c:pt>
              <c:pt idx="745">
                <c:v>13/11/2012</c:v>
              </c:pt>
              <c:pt idx="746">
                <c:v>14/11/2012</c:v>
              </c:pt>
              <c:pt idx="747">
                <c:v>15/11/2012</c:v>
              </c:pt>
              <c:pt idx="748">
                <c:v>16/11/2012</c:v>
              </c:pt>
              <c:pt idx="749">
                <c:v>19/11/2012</c:v>
              </c:pt>
              <c:pt idx="750">
                <c:v>20/11/2012</c:v>
              </c:pt>
              <c:pt idx="751">
                <c:v>21/11/2012</c:v>
              </c:pt>
              <c:pt idx="752">
                <c:v>22/11/2012</c:v>
              </c:pt>
              <c:pt idx="753">
                <c:v>23/11/2012</c:v>
              </c:pt>
              <c:pt idx="754">
                <c:v>26/11/2012</c:v>
              </c:pt>
              <c:pt idx="755">
                <c:v>27/11/2012</c:v>
              </c:pt>
              <c:pt idx="756">
                <c:v>28/11/2012</c:v>
              </c:pt>
              <c:pt idx="757">
                <c:v>29/11/2012</c:v>
              </c:pt>
              <c:pt idx="758">
                <c:v>30/11/2012</c:v>
              </c:pt>
              <c:pt idx="759">
                <c:v>03/12/2012</c:v>
              </c:pt>
              <c:pt idx="760">
                <c:v>04/12/2012</c:v>
              </c:pt>
              <c:pt idx="761">
                <c:v>05/12/2012</c:v>
              </c:pt>
              <c:pt idx="762">
                <c:v>06/12/2012</c:v>
              </c:pt>
              <c:pt idx="763">
                <c:v>07/12/2012</c:v>
              </c:pt>
              <c:pt idx="764">
                <c:v>10/12/2012</c:v>
              </c:pt>
              <c:pt idx="765">
                <c:v>11/12/2012</c:v>
              </c:pt>
              <c:pt idx="766">
                <c:v>12/12/2012</c:v>
              </c:pt>
              <c:pt idx="767">
                <c:v>13/12/2012</c:v>
              </c:pt>
              <c:pt idx="768">
                <c:v>14/12/2012</c:v>
              </c:pt>
              <c:pt idx="769">
                <c:v>17/12/2012</c:v>
              </c:pt>
              <c:pt idx="770">
                <c:v>18/12/2012</c:v>
              </c:pt>
              <c:pt idx="771">
                <c:v>19/12/2012</c:v>
              </c:pt>
              <c:pt idx="772">
                <c:v>20/12/2012</c:v>
              </c:pt>
              <c:pt idx="773">
                <c:v>21/12/2012</c:v>
              </c:pt>
              <c:pt idx="774">
                <c:v>24/12/2012</c:v>
              </c:pt>
              <c:pt idx="775">
                <c:v>25/12/2012</c:v>
              </c:pt>
              <c:pt idx="776">
                <c:v>26/12/2012</c:v>
              </c:pt>
              <c:pt idx="777">
                <c:v>27/12/2012</c:v>
              </c:pt>
              <c:pt idx="778">
                <c:v>28/12/2012</c:v>
              </c:pt>
              <c:pt idx="779">
                <c:v>31/12/2012</c:v>
              </c:pt>
              <c:pt idx="780">
                <c:v>01/01/2013</c:v>
              </c:pt>
            </c:strLit>
          </c:cat>
          <c:val>
            <c:numLit>
              <c:formatCode>0.00%</c:formatCode>
              <c:ptCount val="779"/>
              <c:pt idx="0">
                <c:v>2.4776485817132227E-2</c:v>
              </c:pt>
              <c:pt idx="1">
                <c:v>2.4776485817132227E-2</c:v>
              </c:pt>
              <c:pt idx="2">
                <c:v>2.4776485817132227E-2</c:v>
              </c:pt>
              <c:pt idx="3">
                <c:v>2.4776485817132227E-2</c:v>
              </c:pt>
              <c:pt idx="4">
                <c:v>2.2636821588961149E-2</c:v>
              </c:pt>
              <c:pt idx="5">
                <c:v>2.3692722210079096E-2</c:v>
              </c:pt>
              <c:pt idx="6">
                <c:v>2.0458356915544741E-2</c:v>
              </c:pt>
              <c:pt idx="7">
                <c:v>1.9440625911724903E-2</c:v>
              </c:pt>
              <c:pt idx="8">
                <c:v>2.1303979948991972E-2</c:v>
              </c:pt>
              <c:pt idx="9">
                <c:v>2.1303979948991972E-2</c:v>
              </c:pt>
              <c:pt idx="10">
                <c:v>2.4598506448743479E-2</c:v>
              </c:pt>
              <c:pt idx="11">
                <c:v>5.1430804585389386E-2</c:v>
              </c:pt>
              <c:pt idx="12">
                <c:v>5.1430804585389386E-2</c:v>
              </c:pt>
              <c:pt idx="13">
                <c:v>5.1430804585389386E-2</c:v>
              </c:pt>
              <c:pt idx="14">
                <c:v>5.1430804585389386E-2</c:v>
              </c:pt>
              <c:pt idx="15">
                <c:v>5.1430804585389386E-2</c:v>
              </c:pt>
              <c:pt idx="16">
                <c:v>5.1430804585389386E-2</c:v>
              </c:pt>
              <c:pt idx="17">
                <c:v>5.1430804585389386E-2</c:v>
              </c:pt>
              <c:pt idx="18">
                <c:v>5.1430804585389386E-2</c:v>
              </c:pt>
              <c:pt idx="19">
                <c:v>5.0002233156818149E-2</c:v>
              </c:pt>
              <c:pt idx="20">
                <c:v>4.7704096510855332E-2</c:v>
              </c:pt>
              <c:pt idx="21">
                <c:v>6.7381507306841615E-2</c:v>
              </c:pt>
              <c:pt idx="22">
                <c:v>7.7071025956560194E-2</c:v>
              </c:pt>
              <c:pt idx="23">
                <c:v>7.7071025956560194E-2</c:v>
              </c:pt>
              <c:pt idx="24">
                <c:v>7.7071025956560194E-2</c:v>
              </c:pt>
              <c:pt idx="25">
                <c:v>8.5900118322819546E-2</c:v>
              </c:pt>
              <c:pt idx="26">
                <c:v>8.1681224313602876E-2</c:v>
              </c:pt>
              <c:pt idx="27">
                <c:v>6.7799184802326884E-2</c:v>
              </c:pt>
              <c:pt idx="28">
                <c:v>5.2875064852268845E-2</c:v>
              </c:pt>
              <c:pt idx="29">
                <c:v>4.4461603296731315E-2</c:v>
              </c:pt>
              <c:pt idx="30">
                <c:v>3.7310975246207245E-2</c:v>
              </c:pt>
              <c:pt idx="31">
                <c:v>3.1746290526958792E-2</c:v>
              </c:pt>
              <c:pt idx="32">
                <c:v>2.9878587100442857E-2</c:v>
              </c:pt>
              <c:pt idx="33">
                <c:v>3.0119620961392566E-2</c:v>
              </c:pt>
              <c:pt idx="34">
                <c:v>3.0119620961392566E-2</c:v>
              </c:pt>
              <c:pt idx="35">
                <c:v>3.8155762307168439E-2</c:v>
              </c:pt>
              <c:pt idx="36">
                <c:v>3.2742199724822597E-2</c:v>
              </c:pt>
              <c:pt idx="37">
                <c:v>3.1049138670436259E-2</c:v>
              </c:pt>
              <c:pt idx="38">
                <c:v>3.8171546293175693E-2</c:v>
              </c:pt>
              <c:pt idx="39">
                <c:v>6.0301013925453534E-2</c:v>
              </c:pt>
              <c:pt idx="40">
                <c:v>6.2617229313457382E-2</c:v>
              </c:pt>
              <c:pt idx="41">
                <c:v>6.2617229313457382E-2</c:v>
              </c:pt>
              <c:pt idx="42">
                <c:v>6.2617229313457382E-2</c:v>
              </c:pt>
              <c:pt idx="43">
                <c:v>6.2617229313457382E-2</c:v>
              </c:pt>
              <c:pt idx="44">
                <c:v>5.9077737425533572E-2</c:v>
              </c:pt>
              <c:pt idx="45">
                <c:v>7.6876200495172575E-2</c:v>
              </c:pt>
              <c:pt idx="46">
                <c:v>7.4981182206783792E-2</c:v>
              </c:pt>
              <c:pt idx="47">
                <c:v>7.6963851010630732E-2</c:v>
              </c:pt>
              <c:pt idx="48">
                <c:v>7.6012238107404914E-2</c:v>
              </c:pt>
              <c:pt idx="49">
                <c:v>7.2875592144672E-2</c:v>
              </c:pt>
              <c:pt idx="50">
                <c:v>7.6885935168808081E-2</c:v>
              </c:pt>
              <c:pt idx="51">
                <c:v>7.6885935168808081E-2</c:v>
              </c:pt>
              <c:pt idx="52">
                <c:v>7.8232959813167913E-2</c:v>
              </c:pt>
              <c:pt idx="53">
                <c:v>7.2428946489203533E-2</c:v>
              </c:pt>
              <c:pt idx="54">
                <c:v>6.9917944934286838E-2</c:v>
              </c:pt>
              <c:pt idx="55">
                <c:v>6.5682318723339489E-2</c:v>
              </c:pt>
              <c:pt idx="56">
                <c:v>5.5684025922634314E-2</c:v>
              </c:pt>
              <c:pt idx="57">
                <c:v>5.2006067734038437E-2</c:v>
              </c:pt>
              <c:pt idx="58">
                <c:v>5.5893164508231931E-2</c:v>
              </c:pt>
              <c:pt idx="59">
                <c:v>5.4785110977963805E-2</c:v>
              </c:pt>
              <c:pt idx="60">
                <c:v>4.4381756385601705E-2</c:v>
              </c:pt>
              <c:pt idx="61">
                <c:v>3.1893860818126576E-2</c:v>
              </c:pt>
              <c:pt idx="62">
                <c:v>2.8745674934824848E-2</c:v>
              </c:pt>
              <c:pt idx="63">
                <c:v>2.8745674934824848E-2</c:v>
              </c:pt>
              <c:pt idx="64">
                <c:v>2.8745674934824848E-2</c:v>
              </c:pt>
              <c:pt idx="65">
                <c:v>2.5677136271523342E-2</c:v>
              </c:pt>
              <c:pt idx="66">
                <c:v>8.5624785872322542E-3</c:v>
              </c:pt>
              <c:pt idx="67">
                <c:v>2.7208641680800696E-2</c:v>
              </c:pt>
              <c:pt idx="68">
                <c:v>1.8983819028288784E-2</c:v>
              </c:pt>
              <c:pt idx="69">
                <c:v>1.5078659332427861E-2</c:v>
              </c:pt>
              <c:pt idx="70">
                <c:v>6.6256012087945763E-3</c:v>
              </c:pt>
              <c:pt idx="71">
                <c:v>2.9644076267488681E-3</c:v>
              </c:pt>
              <c:pt idx="72">
                <c:v>-5.278130755657336E-3</c:v>
              </c:pt>
              <c:pt idx="73">
                <c:v>4.3181425362681415E-3</c:v>
              </c:pt>
              <c:pt idx="74">
                <c:v>2.8334582270370542E-3</c:v>
              </c:pt>
              <c:pt idx="75">
                <c:v>2.9447683790176401E-3</c:v>
              </c:pt>
              <c:pt idx="76">
                <c:v>8.6659782476296004E-3</c:v>
              </c:pt>
              <c:pt idx="77">
                <c:v>3.8774436738944684E-3</c:v>
              </c:pt>
              <c:pt idx="78">
                <c:v>6.9405952713374837E-3</c:v>
              </c:pt>
              <c:pt idx="79">
                <c:v>5.2461978234556325E-2</c:v>
              </c:pt>
              <c:pt idx="80">
                <c:v>5.2470644213144034E-2</c:v>
              </c:pt>
              <c:pt idx="81">
                <c:v>5.2600879678866015E-2</c:v>
              </c:pt>
              <c:pt idx="82">
                <c:v>4.7625674689711892E-2</c:v>
              </c:pt>
              <c:pt idx="83">
                <c:v>4.0942576280636522E-2</c:v>
              </c:pt>
              <c:pt idx="84">
                <c:v>3.4854066378756071E-2</c:v>
              </c:pt>
              <c:pt idx="85">
                <c:v>4.9434351666217152E-2</c:v>
              </c:pt>
              <c:pt idx="86">
                <c:v>4.9434351666217152E-2</c:v>
              </c:pt>
              <c:pt idx="87">
                <c:v>4.4662893245237097E-2</c:v>
              </c:pt>
              <c:pt idx="88">
                <c:v>4.4662893245237097E-2</c:v>
              </c:pt>
              <c:pt idx="89">
                <c:v>6.3616609935279123E-2</c:v>
              </c:pt>
              <c:pt idx="90">
                <c:v>5.6825586092361817E-2</c:v>
              </c:pt>
              <c:pt idx="91">
                <c:v>6.3725192577172865E-2</c:v>
              </c:pt>
              <c:pt idx="92">
                <c:v>3.6429513084325203E-2</c:v>
              </c:pt>
              <c:pt idx="93">
                <c:v>4.2609637307927682E-2</c:v>
              </c:pt>
              <c:pt idx="94">
                <c:v>3.7348124492757775E-2</c:v>
              </c:pt>
              <c:pt idx="95">
                <c:v>3.863401909888127E-2</c:v>
              </c:pt>
              <c:pt idx="96">
                <c:v>4.7391312777600864E-2</c:v>
              </c:pt>
              <c:pt idx="97">
                <c:v>5.0465846939091563E-2</c:v>
              </c:pt>
              <c:pt idx="98">
                <c:v>6.5210574323974563E-2</c:v>
              </c:pt>
              <c:pt idx="99">
                <c:v>5.6761040081632935E-2</c:v>
              </c:pt>
              <c:pt idx="100">
                <c:v>5.6761040081632935E-2</c:v>
              </c:pt>
              <c:pt idx="101">
                <c:v>4.6515412125244418E-2</c:v>
              </c:pt>
              <c:pt idx="102">
                <c:v>4.0441673864441377E-2</c:v>
              </c:pt>
              <c:pt idx="103">
                <c:v>3.6430421520202906E-2</c:v>
              </c:pt>
              <c:pt idx="104">
                <c:v>3.4476889534372522E-2</c:v>
              </c:pt>
              <c:pt idx="105">
                <c:v>2.098567889136848E-2</c:v>
              </c:pt>
              <c:pt idx="106">
                <c:v>1.9266184008956907E-2</c:v>
              </c:pt>
              <c:pt idx="107">
                <c:v>1.9043108603455646E-2</c:v>
              </c:pt>
              <c:pt idx="108">
                <c:v>2.7277972131750247E-2</c:v>
              </c:pt>
              <c:pt idx="109">
                <c:v>2.8033337832937964E-2</c:v>
              </c:pt>
              <c:pt idx="110">
                <c:v>2.8033337832937964E-2</c:v>
              </c:pt>
              <c:pt idx="111">
                <c:v>3.4556562987808653E-2</c:v>
              </c:pt>
              <c:pt idx="112">
                <c:v>5.9935252129827123E-2</c:v>
              </c:pt>
              <c:pt idx="113">
                <c:v>4.1854504771897866E-2</c:v>
              </c:pt>
              <c:pt idx="114">
                <c:v>3.3930604260859629E-2</c:v>
              </c:pt>
              <c:pt idx="115">
                <c:v>3.2949182416657091E-2</c:v>
              </c:pt>
              <c:pt idx="116">
                <c:v>3.1344461850747678E-2</c:v>
              </c:pt>
              <c:pt idx="117">
                <c:v>2.9846123236190108E-2</c:v>
              </c:pt>
              <c:pt idx="118">
                <c:v>2.5700560258947677E-2</c:v>
              </c:pt>
              <c:pt idx="119">
                <c:v>2.6546331303117541E-2</c:v>
              </c:pt>
              <c:pt idx="120">
                <c:v>2.3644358131234437E-2</c:v>
              </c:pt>
              <c:pt idx="121">
                <c:v>1.3725874452203857E-2</c:v>
              </c:pt>
              <c:pt idx="122">
                <c:v>1.1760669768808138E-2</c:v>
              </c:pt>
              <c:pt idx="123">
                <c:v>3.8960256954483608E-3</c:v>
              </c:pt>
              <c:pt idx="124">
                <c:v>-4.0805621689588827E-3</c:v>
              </c:pt>
              <c:pt idx="125">
                <c:v>8.6724311435713141E-3</c:v>
              </c:pt>
              <c:pt idx="126">
                <c:v>3.1345551897028145E-2</c:v>
              </c:pt>
              <c:pt idx="127">
                <c:v>3.6644771951400215E-2</c:v>
              </c:pt>
              <c:pt idx="128">
                <c:v>3.6644771951400215E-2</c:v>
              </c:pt>
              <c:pt idx="129">
                <c:v>3.6644771951400215E-2</c:v>
              </c:pt>
              <c:pt idx="130">
                <c:v>3.6644771951400215E-2</c:v>
              </c:pt>
              <c:pt idx="131">
                <c:v>3.6644771951400215E-2</c:v>
              </c:pt>
              <c:pt idx="132">
                <c:v>3.6644771951400215E-2</c:v>
              </c:pt>
              <c:pt idx="133">
                <c:v>3.1996025035621496E-2</c:v>
              </c:pt>
              <c:pt idx="134">
                <c:v>2.9749997992708572E-2</c:v>
              </c:pt>
              <c:pt idx="135">
                <c:v>2.3538329452152961E-2</c:v>
              </c:pt>
              <c:pt idx="136">
                <c:v>1.892435743945688E-2</c:v>
              </c:pt>
              <c:pt idx="137">
                <c:v>1.892435743945688E-2</c:v>
              </c:pt>
              <c:pt idx="138">
                <c:v>1.6678330396543917E-2</c:v>
              </c:pt>
              <c:pt idx="139">
                <c:v>1.197473693543662E-2</c:v>
              </c:pt>
              <c:pt idx="140">
                <c:v>1.3684879899781476E-4</c:v>
              </c:pt>
              <c:pt idx="141">
                <c:v>-6.8356085005740188E-3</c:v>
              </c:pt>
              <c:pt idx="142">
                <c:v>3.7156499345134125E-3</c:v>
              </c:pt>
              <c:pt idx="143">
                <c:v>1.469622891600973E-3</c:v>
              </c:pt>
              <c:pt idx="144">
                <c:v>2.5896478968103968E-3</c:v>
              </c:pt>
              <c:pt idx="145">
                <c:v>1.752513176777816E-2</c:v>
              </c:pt>
              <c:pt idx="146">
                <c:v>1.4799325316165254E-2</c:v>
              </c:pt>
              <c:pt idx="147">
                <c:v>1.8104197555291836E-2</c:v>
              </c:pt>
              <c:pt idx="148">
                <c:v>1.1409719781191353E-2</c:v>
              </c:pt>
              <c:pt idx="149">
                <c:v>1.9867662594317038E-2</c:v>
              </c:pt>
              <c:pt idx="150">
                <c:v>2.5287017433026769E-2</c:v>
              </c:pt>
              <c:pt idx="151">
                <c:v>2.3367662594317017E-2</c:v>
              </c:pt>
              <c:pt idx="152">
                <c:v>2.5883791626575149E-2</c:v>
              </c:pt>
              <c:pt idx="153">
                <c:v>2.1181427370914892E-2</c:v>
              </c:pt>
              <c:pt idx="154">
                <c:v>1.5933568513990973E-2</c:v>
              </c:pt>
              <c:pt idx="155">
                <c:v>1.4448890676087381E-2</c:v>
              </c:pt>
              <c:pt idx="156">
                <c:v>2.6079852871886484E-2</c:v>
              </c:pt>
              <c:pt idx="157">
                <c:v>2.6079852871886484E-2</c:v>
              </c:pt>
              <c:pt idx="158">
                <c:v>2.6031465775112294E-2</c:v>
              </c:pt>
              <c:pt idx="159">
                <c:v>2.5725014162209032E-2</c:v>
              </c:pt>
              <c:pt idx="160">
                <c:v>2.2529462168620597E-2</c:v>
              </c:pt>
              <c:pt idx="161">
                <c:v>1.3130518022063621E-2</c:v>
              </c:pt>
              <c:pt idx="162">
                <c:v>9.523893932764059E-3</c:v>
              </c:pt>
              <c:pt idx="163">
                <c:v>9.523893932764059E-3</c:v>
              </c:pt>
              <c:pt idx="164">
                <c:v>2.4795482792711938E-2</c:v>
              </c:pt>
              <c:pt idx="165">
                <c:v>2.4795482792711938E-2</c:v>
              </c:pt>
              <c:pt idx="166">
                <c:v>1.9475866505220065E-2</c:v>
              </c:pt>
              <c:pt idx="167">
                <c:v>1.3681424348812192E-2</c:v>
              </c:pt>
              <c:pt idx="168">
                <c:v>9.5257189285713098E-2</c:v>
              </c:pt>
              <c:pt idx="169">
                <c:v>8.9534688784811675E-2</c:v>
              </c:pt>
              <c:pt idx="170">
                <c:v>8.5151767527379532E-2</c:v>
              </c:pt>
              <c:pt idx="171">
                <c:v>9.0413280342549182E-2</c:v>
              </c:pt>
              <c:pt idx="172">
                <c:v>8.7450895114669233E-2</c:v>
              </c:pt>
              <c:pt idx="173">
                <c:v>8.7450895114669233E-2</c:v>
              </c:pt>
              <c:pt idx="174">
                <c:v>8.7450895114669233E-2</c:v>
              </c:pt>
              <c:pt idx="175">
                <c:v>9.1904803030555468E-2</c:v>
              </c:pt>
              <c:pt idx="176">
                <c:v>9.1811635328692048E-2</c:v>
              </c:pt>
              <c:pt idx="177">
                <c:v>9.4171883775897178E-2</c:v>
              </c:pt>
              <c:pt idx="178">
                <c:v>0.1045190578396033</c:v>
              </c:pt>
              <c:pt idx="179">
                <c:v>0.10924943326072292</c:v>
              </c:pt>
              <c:pt idx="180">
                <c:v>9.8719668487488269E-2</c:v>
              </c:pt>
              <c:pt idx="181">
                <c:v>9.6401095055310165E-2</c:v>
              </c:pt>
              <c:pt idx="182">
                <c:v>9.0466734768973073E-2</c:v>
              </c:pt>
              <c:pt idx="183">
                <c:v>8.516828756191655E-2</c:v>
              </c:pt>
              <c:pt idx="184">
                <c:v>8.7361239250868319E-2</c:v>
              </c:pt>
              <c:pt idx="185">
                <c:v>9.060317473473932E-2</c:v>
              </c:pt>
              <c:pt idx="186">
                <c:v>9.0098255878714714E-2</c:v>
              </c:pt>
              <c:pt idx="187">
                <c:v>8.9421031456960176E-2</c:v>
              </c:pt>
              <c:pt idx="188">
                <c:v>8.4505240264057757E-2</c:v>
              </c:pt>
              <c:pt idx="189">
                <c:v>8.9569455852116203E-2</c:v>
              </c:pt>
              <c:pt idx="190">
                <c:v>7.6268382004958946E-2</c:v>
              </c:pt>
              <c:pt idx="191">
                <c:v>9.4596807271885255E-2</c:v>
              </c:pt>
              <c:pt idx="192">
                <c:v>7.4524531254358914E-2</c:v>
              </c:pt>
              <c:pt idx="193">
                <c:v>6.3383710885371133E-2</c:v>
              </c:pt>
              <c:pt idx="194">
                <c:v>5.4406671559124972E-2</c:v>
              </c:pt>
              <c:pt idx="195">
                <c:v>4.6845105455254735E-2</c:v>
              </c:pt>
              <c:pt idx="196">
                <c:v>4.5985551381489465E-2</c:v>
              </c:pt>
              <c:pt idx="197">
                <c:v>4.8212755973844071E-2</c:v>
              </c:pt>
              <c:pt idx="198">
                <c:v>3.9938026090888437E-2</c:v>
              </c:pt>
              <c:pt idx="199">
                <c:v>3.6894547830018914E-2</c:v>
              </c:pt>
              <c:pt idx="200">
                <c:v>3.7545362012780685E-2</c:v>
              </c:pt>
              <c:pt idx="201">
                <c:v>4.0464616671165729E-2</c:v>
              </c:pt>
              <c:pt idx="202">
                <c:v>4.6009453304267076E-2</c:v>
              </c:pt>
              <c:pt idx="203">
                <c:v>4.2506748435503332E-2</c:v>
              </c:pt>
              <c:pt idx="204">
                <c:v>4.0491821567140304E-2</c:v>
              </c:pt>
              <c:pt idx="205">
                <c:v>6.9813926618352104E-2</c:v>
              </c:pt>
              <c:pt idx="206">
                <c:v>6.6087218543817924E-2</c:v>
              </c:pt>
              <c:pt idx="207">
                <c:v>6.4379144009656428E-2</c:v>
              </c:pt>
              <c:pt idx="208">
                <c:v>6.3636006361890443E-2</c:v>
              </c:pt>
              <c:pt idx="209">
                <c:v>6.1162654328229933E-2</c:v>
              </c:pt>
              <c:pt idx="210">
                <c:v>6.0324145011459655E-2</c:v>
              </c:pt>
              <c:pt idx="211">
                <c:v>5.9547747495931724E-2</c:v>
              </c:pt>
              <c:pt idx="212">
                <c:v>5.5142505140333503E-2</c:v>
              </c:pt>
              <c:pt idx="213">
                <c:v>9.1312258055426629E-2</c:v>
              </c:pt>
              <c:pt idx="214">
                <c:v>8.6209378149480612E-2</c:v>
              </c:pt>
              <c:pt idx="215">
                <c:v>8.7355450247834227E-2</c:v>
              </c:pt>
              <c:pt idx="216">
                <c:v>7.8679283558563601E-2</c:v>
              </c:pt>
              <c:pt idx="217">
                <c:v>8.6117100700532273E-2</c:v>
              </c:pt>
              <c:pt idx="218">
                <c:v>8.0082354461781954E-2</c:v>
              </c:pt>
              <c:pt idx="219">
                <c:v>7.708821030918582E-2</c:v>
              </c:pt>
              <c:pt idx="220">
                <c:v>7.9147116340041401E-2</c:v>
              </c:pt>
              <c:pt idx="221">
                <c:v>7.7816521268913433E-2</c:v>
              </c:pt>
              <c:pt idx="222">
                <c:v>7.5037222848534826E-2</c:v>
              </c:pt>
              <c:pt idx="223">
                <c:v>0.10784154128424259</c:v>
              </c:pt>
              <c:pt idx="224">
                <c:v>0.10582291421519727</c:v>
              </c:pt>
              <c:pt idx="225">
                <c:v>0.10169355469583914</c:v>
              </c:pt>
              <c:pt idx="226">
                <c:v>8.3353800412098708E-2</c:v>
              </c:pt>
              <c:pt idx="227">
                <c:v>8.1330675095616298E-2</c:v>
              </c:pt>
              <c:pt idx="228">
                <c:v>8.1885543450246401E-2</c:v>
              </c:pt>
              <c:pt idx="229">
                <c:v>0.10596068893256846</c:v>
              </c:pt>
              <c:pt idx="230">
                <c:v>9.4440266348143648E-2</c:v>
              </c:pt>
              <c:pt idx="231">
                <c:v>9.6130433654504494E-2</c:v>
              </c:pt>
              <c:pt idx="232">
                <c:v>9.4065917525472442E-2</c:v>
              </c:pt>
              <c:pt idx="233">
                <c:v>9.5619343556173728E-2</c:v>
              </c:pt>
              <c:pt idx="234">
                <c:v>9.0090772349374543E-2</c:v>
              </c:pt>
              <c:pt idx="235">
                <c:v>8.4838981461899068E-2</c:v>
              </c:pt>
              <c:pt idx="236">
                <c:v>9.9817098542742719E-2</c:v>
              </c:pt>
              <c:pt idx="237">
                <c:v>9.464749325322154E-2</c:v>
              </c:pt>
              <c:pt idx="238">
                <c:v>9.464749325322154E-2</c:v>
              </c:pt>
              <c:pt idx="239">
                <c:v>9.464749325322154E-2</c:v>
              </c:pt>
              <c:pt idx="240">
                <c:v>9.0858673377445104E-2</c:v>
              </c:pt>
              <c:pt idx="241">
                <c:v>0.11323001064077716</c:v>
              </c:pt>
              <c:pt idx="242">
                <c:v>0.11323001064077716</c:v>
              </c:pt>
              <c:pt idx="243">
                <c:v>0.10551693352633322</c:v>
              </c:pt>
              <c:pt idx="244">
                <c:v>0.10551693352633322</c:v>
              </c:pt>
              <c:pt idx="245">
                <c:v>0.11872500806049482</c:v>
              </c:pt>
              <c:pt idx="246">
                <c:v>0.11105639768538685</c:v>
              </c:pt>
              <c:pt idx="247">
                <c:v>0.10851885641198379</c:v>
              </c:pt>
              <c:pt idx="248">
                <c:v>0.10415965397612328</c:v>
              </c:pt>
              <c:pt idx="249">
                <c:v>0.10097491957881732</c:v>
              </c:pt>
              <c:pt idx="250">
                <c:v>0.10471165173963259</c:v>
              </c:pt>
              <c:pt idx="251">
                <c:v>0.10471165173963259</c:v>
              </c:pt>
              <c:pt idx="252">
                <c:v>0.10665358169986654</c:v>
              </c:pt>
              <c:pt idx="253">
                <c:v>0.10665358169986654</c:v>
              </c:pt>
              <c:pt idx="254">
                <c:v>0.10286221522497416</c:v>
              </c:pt>
              <c:pt idx="255">
                <c:v>0.103846086192716</c:v>
              </c:pt>
              <c:pt idx="256">
                <c:v>9.9986923079186746E-2</c:v>
              </c:pt>
              <c:pt idx="257">
                <c:v>9.9616217489429823E-2</c:v>
              </c:pt>
              <c:pt idx="258">
                <c:v>0.17501122914893139</c:v>
              </c:pt>
              <c:pt idx="259">
                <c:v>0.16970423158355449</c:v>
              </c:pt>
              <c:pt idx="260">
                <c:v>0.16970423158355449</c:v>
              </c:pt>
              <c:pt idx="261">
                <c:v>0.16970423158355449</c:v>
              </c:pt>
              <c:pt idx="262">
                <c:v>0.16970423158355449</c:v>
              </c:pt>
              <c:pt idx="263">
                <c:v>0.16970423158355449</c:v>
              </c:pt>
              <c:pt idx="264">
                <c:v>0.16970423158355449</c:v>
              </c:pt>
              <c:pt idx="265">
                <c:v>0.16439367257734341</c:v>
              </c:pt>
              <c:pt idx="266">
                <c:v>0.16439367257734341</c:v>
              </c:pt>
              <c:pt idx="267">
                <c:v>0.16127029122079281</c:v>
              </c:pt>
              <c:pt idx="268">
                <c:v>0.16127029122079281</c:v>
              </c:pt>
              <c:pt idx="269">
                <c:v>0.16127029122079281</c:v>
              </c:pt>
              <c:pt idx="270">
                <c:v>0.16127029122079281</c:v>
              </c:pt>
              <c:pt idx="271">
                <c:v>0.16475416218853475</c:v>
              </c:pt>
              <c:pt idx="272">
                <c:v>0.16475416218853475</c:v>
              </c:pt>
              <c:pt idx="273">
                <c:v>0.16475416218853475</c:v>
              </c:pt>
              <c:pt idx="274">
                <c:v>0.16327029122079281</c:v>
              </c:pt>
              <c:pt idx="275">
                <c:v>0.19057353706330935</c:v>
              </c:pt>
              <c:pt idx="276">
                <c:v>0.18821328861610481</c:v>
              </c:pt>
              <c:pt idx="277">
                <c:v>0.18440642667928794</c:v>
              </c:pt>
              <c:pt idx="278">
                <c:v>0.18463704178648113</c:v>
              </c:pt>
              <c:pt idx="279">
                <c:v>0.18238058015554509</c:v>
              </c:pt>
              <c:pt idx="280">
                <c:v>0.18334432907321571</c:v>
              </c:pt>
              <c:pt idx="281">
                <c:v>0.18334432907321571</c:v>
              </c:pt>
              <c:pt idx="282">
                <c:v>0.18620557932366638</c:v>
              </c:pt>
              <c:pt idx="283">
                <c:v>0.18062573560497272</c:v>
              </c:pt>
              <c:pt idx="284">
                <c:v>0.1771785306360287</c:v>
              </c:pt>
              <c:pt idx="285">
                <c:v>0.1771785306360287</c:v>
              </c:pt>
              <c:pt idx="286">
                <c:v>0.1831268375885432</c:v>
              </c:pt>
              <c:pt idx="287">
                <c:v>0.18122361178209179</c:v>
              </c:pt>
              <c:pt idx="288">
                <c:v>0.17968804776686437</c:v>
              </c:pt>
              <c:pt idx="289">
                <c:v>0.17557975283598853</c:v>
              </c:pt>
              <c:pt idx="290">
                <c:v>0.16775787345309934</c:v>
              </c:pt>
              <c:pt idx="291">
                <c:v>0.16514727437475832</c:v>
              </c:pt>
              <c:pt idx="292">
                <c:v>0.16500211308443574</c:v>
              </c:pt>
              <c:pt idx="293">
                <c:v>0.16640049095519319</c:v>
              </c:pt>
              <c:pt idx="294">
                <c:v>0.16192573639698821</c:v>
              </c:pt>
              <c:pt idx="295">
                <c:v>0.15991471259498669</c:v>
              </c:pt>
              <c:pt idx="296">
                <c:v>0.16352885263760278</c:v>
              </c:pt>
              <c:pt idx="297">
                <c:v>0.16352885263760278</c:v>
              </c:pt>
              <c:pt idx="298">
                <c:v>0.16998847996679553</c:v>
              </c:pt>
              <c:pt idx="299">
                <c:v>0.16940202434667911</c:v>
              </c:pt>
              <c:pt idx="300">
                <c:v>0.1650161323513917</c:v>
              </c:pt>
              <c:pt idx="301">
                <c:v>0.1650161323513917</c:v>
              </c:pt>
              <c:pt idx="302">
                <c:v>0.16214506442913121</c:v>
              </c:pt>
              <c:pt idx="303">
                <c:v>0.16038369340054717</c:v>
              </c:pt>
              <c:pt idx="304">
                <c:v>0.15572988356052309</c:v>
              </c:pt>
              <c:pt idx="305">
                <c:v>0.15572988356052309</c:v>
              </c:pt>
              <c:pt idx="306">
                <c:v>0.149834872540687</c:v>
              </c:pt>
              <c:pt idx="307">
                <c:v>0.14923338987188356</c:v>
              </c:pt>
              <c:pt idx="308">
                <c:v>0.14923338987188356</c:v>
              </c:pt>
              <c:pt idx="309">
                <c:v>0.14314643335014429</c:v>
              </c:pt>
              <c:pt idx="310">
                <c:v>0.14314643335014429</c:v>
              </c:pt>
              <c:pt idx="311">
                <c:v>0.14594146440604497</c:v>
              </c:pt>
              <c:pt idx="312">
                <c:v>0.1609788956262394</c:v>
              </c:pt>
              <c:pt idx="313">
                <c:v>0.13913081699760188</c:v>
              </c:pt>
              <c:pt idx="314">
                <c:v>0.13148565570727941</c:v>
              </c:pt>
              <c:pt idx="315">
                <c:v>0.13148565570727941</c:v>
              </c:pt>
              <c:pt idx="316">
                <c:v>0.13567197253584537</c:v>
              </c:pt>
              <c:pt idx="317">
                <c:v>0.12941796175509337</c:v>
              </c:pt>
              <c:pt idx="318">
                <c:v>0.11683391776741206</c:v>
              </c:pt>
              <c:pt idx="319">
                <c:v>0.11512161876786052</c:v>
              </c:pt>
              <c:pt idx="320">
                <c:v>0.11576408024541827</c:v>
              </c:pt>
              <c:pt idx="321">
                <c:v>0.11492557092864814</c:v>
              </c:pt>
              <c:pt idx="322">
                <c:v>0.1140471349111165</c:v>
              </c:pt>
              <c:pt idx="323">
                <c:v>0.10310153282736555</c:v>
              </c:pt>
              <c:pt idx="324">
                <c:v>0.10723625107060607</c:v>
              </c:pt>
              <c:pt idx="325">
                <c:v>9.7330958509541834E-2</c:v>
              </c:pt>
              <c:pt idx="326">
                <c:v>8.8256045988835755E-2</c:v>
              </c:pt>
              <c:pt idx="327">
                <c:v>8.1985447715300128E-2</c:v>
              </c:pt>
              <c:pt idx="328">
                <c:v>5.5611329020976923E-2</c:v>
              </c:pt>
              <c:pt idx="329">
                <c:v>5.1523679266541327E-2</c:v>
              </c:pt>
              <c:pt idx="330">
                <c:v>5.1151008459087773E-2</c:v>
              </c:pt>
              <c:pt idx="331">
                <c:v>4.5082785658046041E-2</c:v>
              </c:pt>
              <c:pt idx="332">
                <c:v>4.5082785658046041E-2</c:v>
              </c:pt>
              <c:pt idx="333">
                <c:v>4.3806478093970112E-2</c:v>
              </c:pt>
              <c:pt idx="334">
                <c:v>5.898639131514203E-2</c:v>
              </c:pt>
              <c:pt idx="335">
                <c:v>5.5834693044669023E-2</c:v>
              </c:pt>
              <c:pt idx="336">
                <c:v>9.4698523778033394E-2</c:v>
              </c:pt>
              <c:pt idx="337">
                <c:v>8.7812226852807276E-2</c:v>
              </c:pt>
              <c:pt idx="338">
                <c:v>8.7812226852807276E-2</c:v>
              </c:pt>
              <c:pt idx="339">
                <c:v>8.7812226852807276E-2</c:v>
              </c:pt>
              <c:pt idx="340">
                <c:v>8.7102549433452567E-2</c:v>
              </c:pt>
              <c:pt idx="341">
                <c:v>0.10389448148418028</c:v>
              </c:pt>
              <c:pt idx="342">
                <c:v>9.7026650556571448E-2</c:v>
              </c:pt>
              <c:pt idx="343">
                <c:v>8.3668016477423265E-2</c:v>
              </c:pt>
              <c:pt idx="344">
                <c:v>8.0651887445165202E-2</c:v>
              </c:pt>
              <c:pt idx="345">
                <c:v>8.1188787383527986E-2</c:v>
              </c:pt>
              <c:pt idx="346">
                <c:v>7.7360997361488534E-2</c:v>
              </c:pt>
              <c:pt idx="347">
                <c:v>8.0119061877617553E-2</c:v>
              </c:pt>
              <c:pt idx="348">
                <c:v>7.8065465403964987E-2</c:v>
              </c:pt>
              <c:pt idx="349">
                <c:v>7.6212830661428421E-2</c:v>
              </c:pt>
              <c:pt idx="350">
                <c:v>9.7689293851423387E-2</c:v>
              </c:pt>
              <c:pt idx="351">
                <c:v>9.5496446726598724E-2</c:v>
              </c:pt>
              <c:pt idx="352">
                <c:v>9.3512514699357313E-2</c:v>
              </c:pt>
              <c:pt idx="353">
                <c:v>8.3839279955376225E-2</c:v>
              </c:pt>
              <c:pt idx="354">
                <c:v>7.6577576890691043E-2</c:v>
              </c:pt>
              <c:pt idx="355">
                <c:v>7.0373711856164048E-2</c:v>
              </c:pt>
              <c:pt idx="356">
                <c:v>7.0466879558027384E-2</c:v>
              </c:pt>
              <c:pt idx="357">
                <c:v>7.6194389075158117E-2</c:v>
              </c:pt>
              <c:pt idx="358">
                <c:v>8.3387399006057294E-2</c:v>
              </c:pt>
              <c:pt idx="359">
                <c:v>8.4415889339064368E-2</c:v>
              </c:pt>
              <c:pt idx="360">
                <c:v>8.2155432473001208E-2</c:v>
              </c:pt>
              <c:pt idx="361">
                <c:v>9.5524196247795748E-2</c:v>
              </c:pt>
              <c:pt idx="362">
                <c:v>8.9013276592416063E-2</c:v>
              </c:pt>
              <c:pt idx="363">
                <c:v>8.8046645165070742E-2</c:v>
              </c:pt>
              <c:pt idx="364">
                <c:v>8.4723663798611029E-2</c:v>
              </c:pt>
              <c:pt idx="365">
                <c:v>7.3939844076881658E-2</c:v>
              </c:pt>
              <c:pt idx="366">
                <c:v>7.2530023166188021E-2</c:v>
              </c:pt>
              <c:pt idx="367">
                <c:v>6.8803315091653855E-2</c:v>
              </c:pt>
              <c:pt idx="368">
                <c:v>6.8803315091653855E-2</c:v>
              </c:pt>
              <c:pt idx="369">
                <c:v>7.476522622326652E-2</c:v>
              </c:pt>
              <c:pt idx="370">
                <c:v>8.4894258481331045E-2</c:v>
              </c:pt>
              <c:pt idx="371">
                <c:v>7.8856141335096414E-2</c:v>
              </c:pt>
              <c:pt idx="372">
                <c:v>6.0410362839437917E-2</c:v>
              </c:pt>
              <c:pt idx="373">
                <c:v>6.4306469789021561E-2</c:v>
              </c:pt>
              <c:pt idx="374">
                <c:v>6.3348319905645323E-2</c:v>
              </c:pt>
              <c:pt idx="375">
                <c:v>6.0193042929359571E-2</c:v>
              </c:pt>
              <c:pt idx="376">
                <c:v>6.0519241756345904E-2</c:v>
              </c:pt>
              <c:pt idx="377">
                <c:v>6.0519241756345904E-2</c:v>
              </c:pt>
              <c:pt idx="378">
                <c:v>6.182676174366708E-2</c:v>
              </c:pt>
              <c:pt idx="379">
                <c:v>5.4785204026669594E-2</c:v>
              </c:pt>
              <c:pt idx="380">
                <c:v>6.8987563730405294E-2</c:v>
              </c:pt>
              <c:pt idx="381">
                <c:v>6.5003692762663393E-2</c:v>
              </c:pt>
              <c:pt idx="382">
                <c:v>6.4444686551483346E-2</c:v>
              </c:pt>
              <c:pt idx="383">
                <c:v>6.1207042956379416E-2</c:v>
              </c:pt>
              <c:pt idx="384">
                <c:v>6.1707042956379424E-2</c:v>
              </c:pt>
              <c:pt idx="385">
                <c:v>8.4572571570173546E-2</c:v>
              </c:pt>
              <c:pt idx="386">
                <c:v>7.5668521887458484E-2</c:v>
              </c:pt>
              <c:pt idx="387">
                <c:v>0.10119302452063185</c:v>
              </c:pt>
              <c:pt idx="388">
                <c:v>0.10119302452063185</c:v>
              </c:pt>
              <c:pt idx="389">
                <c:v>0.10119302452063185</c:v>
              </c:pt>
              <c:pt idx="390">
                <c:v>9.6382481348686475E-2</c:v>
              </c:pt>
              <c:pt idx="391">
                <c:v>9.4946997477718731E-2</c:v>
              </c:pt>
              <c:pt idx="392">
                <c:v>8.9434606900737734E-2</c:v>
              </c:pt>
              <c:pt idx="393">
                <c:v>9.0015252062028095E-2</c:v>
              </c:pt>
              <c:pt idx="394">
                <c:v>9.0015252062028095E-2</c:v>
              </c:pt>
              <c:pt idx="395">
                <c:v>9.0015252062028095E-2</c:v>
              </c:pt>
              <c:pt idx="396">
                <c:v>9.0015252062028095E-2</c:v>
              </c:pt>
              <c:pt idx="397">
                <c:v>9.0015252062028095E-2</c:v>
              </c:pt>
              <c:pt idx="398">
                <c:v>9.0015252062028095E-2</c:v>
              </c:pt>
              <c:pt idx="399">
                <c:v>9.0015252062028095E-2</c:v>
              </c:pt>
              <c:pt idx="400">
                <c:v>0.13619918313192392</c:v>
              </c:pt>
              <c:pt idx="401">
                <c:v>0.15557015087385898</c:v>
              </c:pt>
              <c:pt idx="402">
                <c:v>0.15678734286132079</c:v>
              </c:pt>
              <c:pt idx="403">
                <c:v>0.15452124575775691</c:v>
              </c:pt>
              <c:pt idx="404">
                <c:v>0.15428682191945725</c:v>
              </c:pt>
              <c:pt idx="405">
                <c:v>0.14137418180277944</c:v>
              </c:pt>
              <c:pt idx="406">
                <c:v>0.14554973468064372</c:v>
              </c:pt>
              <c:pt idx="407">
                <c:v>0.14554973468064372</c:v>
              </c:pt>
              <c:pt idx="408">
                <c:v>0.14554973468064372</c:v>
              </c:pt>
              <c:pt idx="409">
                <c:v>0.2279526496128727</c:v>
              </c:pt>
              <c:pt idx="410">
                <c:v>0.2279526496128727</c:v>
              </c:pt>
              <c:pt idx="411">
                <c:v>0.2279526496128727</c:v>
              </c:pt>
              <c:pt idx="412">
                <c:v>0.2279526496128727</c:v>
              </c:pt>
              <c:pt idx="413">
                <c:v>0.28992895832825044</c:v>
              </c:pt>
              <c:pt idx="414">
                <c:v>0.28992895832825044</c:v>
              </c:pt>
              <c:pt idx="415">
                <c:v>0.28992895832825044</c:v>
              </c:pt>
              <c:pt idx="416">
                <c:v>0.35292895832825044</c:v>
              </c:pt>
              <c:pt idx="417">
                <c:v>0.35292895832825044</c:v>
              </c:pt>
              <c:pt idx="418">
                <c:v>0.35292895832825044</c:v>
              </c:pt>
              <c:pt idx="419">
                <c:v>0.35292895832825044</c:v>
              </c:pt>
              <c:pt idx="420">
                <c:v>0.35224572851458474</c:v>
              </c:pt>
              <c:pt idx="421">
                <c:v>0.34733889621644898</c:v>
              </c:pt>
              <c:pt idx="422">
                <c:v>0.35296001422887124</c:v>
              </c:pt>
              <c:pt idx="423">
                <c:v>0.35296001422887124</c:v>
              </c:pt>
              <c:pt idx="424">
                <c:v>0.34674883410464763</c:v>
              </c:pt>
              <c:pt idx="425">
                <c:v>0.34591032478787753</c:v>
              </c:pt>
              <c:pt idx="426">
                <c:v>0.34404697075061047</c:v>
              </c:pt>
              <c:pt idx="427">
                <c:v>0.34364324404253493</c:v>
              </c:pt>
              <c:pt idx="428">
                <c:v>0.34364324404253493</c:v>
              </c:pt>
              <c:pt idx="429">
                <c:v>0.34364324404253493</c:v>
              </c:pt>
              <c:pt idx="430">
                <c:v>0.33914512784596795</c:v>
              </c:pt>
              <c:pt idx="431">
                <c:v>0.33760834935044859</c:v>
              </c:pt>
              <c:pt idx="432">
                <c:v>0.33219055397641173</c:v>
              </c:pt>
              <c:pt idx="433">
                <c:v>0.35580519160148633</c:v>
              </c:pt>
              <c:pt idx="434">
                <c:v>0.35580519160148633</c:v>
              </c:pt>
              <c:pt idx="435">
                <c:v>0.35580519160148633</c:v>
              </c:pt>
              <c:pt idx="436">
                <c:v>0.36783744966600207</c:v>
              </c:pt>
              <c:pt idx="437">
                <c:v>0.36298631762833466</c:v>
              </c:pt>
              <c:pt idx="438">
                <c:v>0.36957527775656551</c:v>
              </c:pt>
              <c:pt idx="439">
                <c:v>0.36957527775656551</c:v>
              </c:pt>
              <c:pt idx="440">
                <c:v>0.36957527775656551</c:v>
              </c:pt>
              <c:pt idx="441">
                <c:v>0.37815592291785605</c:v>
              </c:pt>
              <c:pt idx="442">
                <c:v>0.37466760560537182</c:v>
              </c:pt>
              <c:pt idx="443">
                <c:v>0.36515662981930147</c:v>
              </c:pt>
              <c:pt idx="444">
                <c:v>0.3589454496950773</c:v>
              </c:pt>
              <c:pt idx="445">
                <c:v>0.35090723653505812</c:v>
              </c:pt>
              <c:pt idx="446">
                <c:v>0.35018173062441932</c:v>
              </c:pt>
              <c:pt idx="447">
                <c:v>0.35088500213931839</c:v>
              </c:pt>
              <c:pt idx="448">
                <c:v>0.35088500213931839</c:v>
              </c:pt>
              <c:pt idx="449">
                <c:v>0.36700020951258988</c:v>
              </c:pt>
              <c:pt idx="450">
                <c:v>0.36731277463032314</c:v>
              </c:pt>
              <c:pt idx="451">
                <c:v>0.36468374237225876</c:v>
              </c:pt>
              <c:pt idx="452">
                <c:v>0.36468374237225876</c:v>
              </c:pt>
              <c:pt idx="453">
                <c:v>0.35193144446668279</c:v>
              </c:pt>
              <c:pt idx="454">
                <c:v>0.35049885434374106</c:v>
              </c:pt>
              <c:pt idx="455">
                <c:v>0.34057829254898797</c:v>
              </c:pt>
              <c:pt idx="456">
                <c:v>0.35030940855780435</c:v>
              </c:pt>
              <c:pt idx="457">
                <c:v>0.36562509932671444</c:v>
              </c:pt>
              <c:pt idx="458">
                <c:v>0.36562509932671444</c:v>
              </c:pt>
              <c:pt idx="459">
                <c:v>0.4925471796685798</c:v>
              </c:pt>
              <c:pt idx="460">
                <c:v>0.4925471796685798</c:v>
              </c:pt>
              <c:pt idx="461">
                <c:v>0.49301301817789678</c:v>
              </c:pt>
              <c:pt idx="462">
                <c:v>0.49301301817789678</c:v>
              </c:pt>
              <c:pt idx="463">
                <c:v>0.49304407407851752</c:v>
              </c:pt>
              <c:pt idx="464">
                <c:v>0.56566911860634983</c:v>
              </c:pt>
              <c:pt idx="465">
                <c:v>0.55865796023051861</c:v>
              </c:pt>
              <c:pt idx="466">
                <c:v>0.55713622110008354</c:v>
              </c:pt>
              <c:pt idx="467">
                <c:v>0.55360195942907708</c:v>
              </c:pt>
              <c:pt idx="468">
                <c:v>0.5550261795639555</c:v>
              </c:pt>
              <c:pt idx="469">
                <c:v>0.52680569200358263</c:v>
              </c:pt>
              <c:pt idx="470">
                <c:v>0.51782244300500369</c:v>
              </c:pt>
              <c:pt idx="471">
                <c:v>0.50170716494902756</c:v>
              </c:pt>
              <c:pt idx="472">
                <c:v>0.49322641168221926</c:v>
              </c:pt>
              <c:pt idx="473">
                <c:v>0.48589688321751801</c:v>
              </c:pt>
              <c:pt idx="474">
                <c:v>0.48636906932246293</c:v>
              </c:pt>
              <c:pt idx="475">
                <c:v>0.47914623905523651</c:v>
              </c:pt>
              <c:pt idx="476">
                <c:v>0.47373156597146232</c:v>
              </c:pt>
              <c:pt idx="477">
                <c:v>0.46769610219429231</c:v>
              </c:pt>
              <c:pt idx="478">
                <c:v>0.46929306798088488</c:v>
              </c:pt>
              <c:pt idx="479">
                <c:v>0.4473880747219634</c:v>
              </c:pt>
              <c:pt idx="480">
                <c:v>0.44138780482893208</c:v>
              </c:pt>
              <c:pt idx="481">
                <c:v>0.44148157131646615</c:v>
              </c:pt>
              <c:pt idx="482">
                <c:v>0.43522350680033639</c:v>
              </c:pt>
              <c:pt idx="483">
                <c:v>0.42499930323391688</c:v>
              </c:pt>
              <c:pt idx="484">
                <c:v>0.43125251694907463</c:v>
              </c:pt>
              <c:pt idx="485">
                <c:v>0.42880934079417382</c:v>
              </c:pt>
              <c:pt idx="486">
                <c:v>0.42725620908397782</c:v>
              </c:pt>
              <c:pt idx="487">
                <c:v>0.42503319807883799</c:v>
              </c:pt>
              <c:pt idx="488">
                <c:v>0.41969158317200611</c:v>
              </c:pt>
              <c:pt idx="489">
                <c:v>0.43012636578070218</c:v>
              </c:pt>
              <c:pt idx="490">
                <c:v>0.4239555986464083</c:v>
              </c:pt>
              <c:pt idx="491">
                <c:v>0.41890203779985513</c:v>
              </c:pt>
              <c:pt idx="492">
                <c:v>0.41890203779985513</c:v>
              </c:pt>
              <c:pt idx="493">
                <c:v>0.41890203779985513</c:v>
              </c:pt>
              <c:pt idx="494">
                <c:v>0.44138610912824616</c:v>
              </c:pt>
              <c:pt idx="495">
                <c:v>0.49419977460356496</c:v>
              </c:pt>
              <c:pt idx="496">
                <c:v>0.50344893282702552</c:v>
              </c:pt>
              <c:pt idx="497">
                <c:v>0.55314228115147268</c:v>
              </c:pt>
              <c:pt idx="498">
                <c:v>0.54229401771005903</c:v>
              </c:pt>
              <c:pt idx="499">
                <c:v>0.54229401771005903</c:v>
              </c:pt>
              <c:pt idx="500">
                <c:v>0.54229401771005903</c:v>
              </c:pt>
              <c:pt idx="501">
                <c:v>0.55360457983194356</c:v>
              </c:pt>
              <c:pt idx="502">
                <c:v>0.54244227254100463</c:v>
              </c:pt>
              <c:pt idx="503">
                <c:v>0.53322262276472598</c:v>
              </c:pt>
              <c:pt idx="504">
                <c:v>0.53818568565905689</c:v>
              </c:pt>
              <c:pt idx="505">
                <c:v>0.54036326183480932</c:v>
              </c:pt>
              <c:pt idx="506">
                <c:v>0.53829874570577796</c:v>
              </c:pt>
              <c:pt idx="507">
                <c:v>0.53597616506061563</c:v>
              </c:pt>
              <c:pt idx="508">
                <c:v>0.52701617218267049</c:v>
              </c:pt>
              <c:pt idx="509">
                <c:v>0.52145305857818358</c:v>
              </c:pt>
              <c:pt idx="510">
                <c:v>0.51946267588934147</c:v>
              </c:pt>
              <c:pt idx="511">
                <c:v>0.5113955062762906</c:v>
              </c:pt>
              <c:pt idx="512">
                <c:v>0.51031854795552156</c:v>
              </c:pt>
              <c:pt idx="513">
                <c:v>0.50885991073943571</c:v>
              </c:pt>
              <c:pt idx="514">
                <c:v>0.50885991073943571</c:v>
              </c:pt>
              <c:pt idx="515">
                <c:v>0.50885991073943571</c:v>
              </c:pt>
              <c:pt idx="516">
                <c:v>0.52287022325904564</c:v>
              </c:pt>
              <c:pt idx="517">
                <c:v>0.51487464935884264</c:v>
              </c:pt>
              <c:pt idx="518">
                <c:v>0.53264378503465037</c:v>
              </c:pt>
              <c:pt idx="519">
                <c:v>0.53264378503465037</c:v>
              </c:pt>
              <c:pt idx="520">
                <c:v>0.53264378503465037</c:v>
              </c:pt>
              <c:pt idx="521">
                <c:v>0.53264378503465037</c:v>
              </c:pt>
              <c:pt idx="522">
                <c:v>0.53264378503465037</c:v>
              </c:pt>
              <c:pt idx="523">
                <c:v>0.53264378503465037</c:v>
              </c:pt>
              <c:pt idx="524">
                <c:v>0.53264378503465037</c:v>
              </c:pt>
              <c:pt idx="525">
                <c:v>0.53264378503465037</c:v>
              </c:pt>
              <c:pt idx="526">
                <c:v>0.53264378503465037</c:v>
              </c:pt>
              <c:pt idx="527">
                <c:v>0.53264378503465037</c:v>
              </c:pt>
              <c:pt idx="528">
                <c:v>0.53264378503465037</c:v>
              </c:pt>
              <c:pt idx="529">
                <c:v>0.54035372460539433</c:v>
              </c:pt>
              <c:pt idx="530">
                <c:v>0.54035372460539433</c:v>
              </c:pt>
              <c:pt idx="531">
                <c:v>0.54157953105700718</c:v>
              </c:pt>
              <c:pt idx="532">
                <c:v>0.54176586646073466</c:v>
              </c:pt>
              <c:pt idx="533">
                <c:v>0.53972887447208184</c:v>
              </c:pt>
              <c:pt idx="534">
                <c:v>0.53678096397825759</c:v>
              </c:pt>
              <c:pt idx="535">
                <c:v>0.53566705894920541</c:v>
              </c:pt>
              <c:pt idx="536">
                <c:v>0.53250304944681759</c:v>
              </c:pt>
              <c:pt idx="537">
                <c:v>0.53082563009198025</c:v>
              </c:pt>
              <c:pt idx="538">
                <c:v>0.52961004203347506</c:v>
              </c:pt>
              <c:pt idx="539">
                <c:v>0.52842991780987236</c:v>
              </c:pt>
              <c:pt idx="540">
                <c:v>0.51984214001404816</c:v>
              </c:pt>
              <c:pt idx="541">
                <c:v>0.53940687958006017</c:v>
              </c:pt>
              <c:pt idx="542">
                <c:v>0.54184236345102788</c:v>
              </c:pt>
              <c:pt idx="543">
                <c:v>0.53746015903371158</c:v>
              </c:pt>
              <c:pt idx="544">
                <c:v>0.52669543346293024</c:v>
              </c:pt>
              <c:pt idx="545">
                <c:v>0.52121504048850165</c:v>
              </c:pt>
              <c:pt idx="546">
                <c:v>0.52179568564979251</c:v>
              </c:pt>
              <c:pt idx="547">
                <c:v>0.51658600823043566</c:v>
              </c:pt>
              <c:pt idx="548">
                <c:v>0.52679841244118319</c:v>
              </c:pt>
              <c:pt idx="549">
                <c:v>0.52319561072795739</c:v>
              </c:pt>
              <c:pt idx="550">
                <c:v>0.51386977333321893</c:v>
              </c:pt>
              <c:pt idx="551">
                <c:v>0.50137575821188662</c:v>
              </c:pt>
              <c:pt idx="552">
                <c:v>0.50316413146168959</c:v>
              </c:pt>
              <c:pt idx="553">
                <c:v>0.49958433889881088</c:v>
              </c:pt>
              <c:pt idx="554">
                <c:v>0.49902533268763044</c:v>
              </c:pt>
              <c:pt idx="555">
                <c:v>0.50931605598957352</c:v>
              </c:pt>
              <c:pt idx="556">
                <c:v>0.51435268788449551</c:v>
              </c:pt>
              <c:pt idx="557">
                <c:v>0.51312847450670862</c:v>
              </c:pt>
              <c:pt idx="558">
                <c:v>0.50927350472133548</c:v>
              </c:pt>
              <c:pt idx="559">
                <c:v>0.50705950180406156</c:v>
              </c:pt>
              <c:pt idx="560">
                <c:v>0.5023821847170713</c:v>
              </c:pt>
              <c:pt idx="561">
                <c:v>0.49858144338267202</c:v>
              </c:pt>
              <c:pt idx="562">
                <c:v>0.5089444963375499</c:v>
              </c:pt>
              <c:pt idx="563">
                <c:v>0.50749488015198241</c:v>
              </c:pt>
              <c:pt idx="564">
                <c:v>0.51873838123246785</c:v>
              </c:pt>
              <c:pt idx="565">
                <c:v>0.5204977487208241</c:v>
              </c:pt>
              <c:pt idx="566">
                <c:v>0.51969904616546059</c:v>
              </c:pt>
              <c:pt idx="567">
                <c:v>0.51081476697670047</c:v>
              </c:pt>
              <c:pt idx="568">
                <c:v>0.52041685452444642</c:v>
              </c:pt>
              <c:pt idx="569">
                <c:v>0.51935063609091869</c:v>
              </c:pt>
              <c:pt idx="570">
                <c:v>0.51935063609091869</c:v>
              </c:pt>
              <c:pt idx="571">
                <c:v>0.51782889696048506</c:v>
              </c:pt>
              <c:pt idx="572">
                <c:v>0.51425746838905539</c:v>
              </c:pt>
              <c:pt idx="573">
                <c:v>0.5150028100039622</c:v>
              </c:pt>
              <c:pt idx="574">
                <c:v>0.52616410032654259</c:v>
              </c:pt>
              <c:pt idx="575">
                <c:v>0.53149076234504244</c:v>
              </c:pt>
              <c:pt idx="576">
                <c:v>0.52806418659036758</c:v>
              </c:pt>
              <c:pt idx="577">
                <c:v>0.52883300642937259</c:v>
              </c:pt>
              <c:pt idx="578">
                <c:v>0.52636565436005611</c:v>
              </c:pt>
              <c:pt idx="579">
                <c:v>0.52413373440361355</c:v>
              </c:pt>
              <c:pt idx="580">
                <c:v>0.5370099930843506</c:v>
              </c:pt>
              <c:pt idx="581">
                <c:v>0.52546034438172373</c:v>
              </c:pt>
              <c:pt idx="582">
                <c:v>0.52374804538217423</c:v>
              </c:pt>
              <c:pt idx="583">
                <c:v>0.52658675505959252</c:v>
              </c:pt>
              <c:pt idx="584">
                <c:v>0.5098948933714843</c:v>
              </c:pt>
              <c:pt idx="585">
                <c:v>0.52300471127709502</c:v>
              </c:pt>
              <c:pt idx="586">
                <c:v>0.52300471127709502</c:v>
              </c:pt>
              <c:pt idx="587">
                <c:v>0.52300471127709502</c:v>
              </c:pt>
              <c:pt idx="588">
                <c:v>0.52300471127709502</c:v>
              </c:pt>
              <c:pt idx="589">
                <c:v>0.52300471127709502</c:v>
              </c:pt>
              <c:pt idx="590">
                <c:v>0.54486320053754744</c:v>
              </c:pt>
              <c:pt idx="591">
                <c:v>0.54552625229288065</c:v>
              </c:pt>
              <c:pt idx="592">
                <c:v>0.56973592971223397</c:v>
              </c:pt>
              <c:pt idx="593">
                <c:v>0.56973592971223397</c:v>
              </c:pt>
              <c:pt idx="594">
                <c:v>0.56975336171671898</c:v>
              </c:pt>
              <c:pt idx="595">
                <c:v>0.56141539650369365</c:v>
              </c:pt>
              <c:pt idx="596">
                <c:v>0.55504410275297877</c:v>
              </c:pt>
              <c:pt idx="597">
                <c:v>0.53599842167747713</c:v>
              </c:pt>
              <c:pt idx="598">
                <c:v>0.53381844391180455</c:v>
              </c:pt>
              <c:pt idx="599">
                <c:v>0.53676176543712228</c:v>
              </c:pt>
              <c:pt idx="600">
                <c:v>0.55177789446938175</c:v>
              </c:pt>
              <c:pt idx="601">
                <c:v>0.54964203283154001</c:v>
              </c:pt>
              <c:pt idx="602">
                <c:v>0.54946567621480191</c:v>
              </c:pt>
              <c:pt idx="603">
                <c:v>0.54416724424667651</c:v>
              </c:pt>
              <c:pt idx="604">
                <c:v>0.54182412663497692</c:v>
              </c:pt>
              <c:pt idx="605">
                <c:v>0.54182412663497692</c:v>
              </c:pt>
              <c:pt idx="606">
                <c:v>0.57775186470497963</c:v>
              </c:pt>
              <c:pt idx="607">
                <c:v>0.58005866278440621</c:v>
              </c:pt>
              <c:pt idx="608">
                <c:v>0.58105245160428198</c:v>
              </c:pt>
              <c:pt idx="609">
                <c:v>0.58881051612041102</c:v>
              </c:pt>
              <c:pt idx="610">
                <c:v>0.58502169624463463</c:v>
              </c:pt>
              <c:pt idx="611">
                <c:v>0.5884574806565761</c:v>
              </c:pt>
              <c:pt idx="612">
                <c:v>0.58350461982808444</c:v>
              </c:pt>
              <c:pt idx="613">
                <c:v>0.57598234365786039</c:v>
              </c:pt>
              <c:pt idx="614">
                <c:v>0.57526805794357572</c:v>
              </c:pt>
              <c:pt idx="615">
                <c:v>0.57920424307681462</c:v>
              </c:pt>
              <c:pt idx="616">
                <c:v>0.58487366850811062</c:v>
              </c:pt>
              <c:pt idx="617">
                <c:v>0.58487366850811062</c:v>
              </c:pt>
              <c:pt idx="618">
                <c:v>0.57585259795506849</c:v>
              </c:pt>
              <c:pt idx="619">
                <c:v>0.57345170924699151</c:v>
              </c:pt>
              <c:pt idx="620">
                <c:v>0.56999646688930572</c:v>
              </c:pt>
              <c:pt idx="621">
                <c:v>0.57265426050314194</c:v>
              </c:pt>
              <c:pt idx="622">
                <c:v>0.56977766366655225</c:v>
              </c:pt>
              <c:pt idx="623">
                <c:v>0.5662513986775477</c:v>
              </c:pt>
              <c:pt idx="624">
                <c:v>0.57048297383748658</c:v>
              </c:pt>
              <c:pt idx="625">
                <c:v>0.5709980936787209</c:v>
              </c:pt>
              <c:pt idx="626">
                <c:v>0.58379246701329568</c:v>
              </c:pt>
              <c:pt idx="627">
                <c:v>0.58379246701329568</c:v>
              </c:pt>
              <c:pt idx="628">
                <c:v>0.58379246701329568</c:v>
              </c:pt>
              <c:pt idx="629">
                <c:v>0.58379246701329568</c:v>
              </c:pt>
              <c:pt idx="630">
                <c:v>0.59805204809617141</c:v>
              </c:pt>
              <c:pt idx="631">
                <c:v>0.59432534002163628</c:v>
              </c:pt>
              <c:pt idx="632">
                <c:v>0.59068248427854919</c:v>
              </c:pt>
              <c:pt idx="633">
                <c:v>0.58365805002113935</c:v>
              </c:pt>
              <c:pt idx="634">
                <c:v>0.57894352616200262</c:v>
              </c:pt>
              <c:pt idx="635">
                <c:v>0.58719172149280152</c:v>
              </c:pt>
              <c:pt idx="636">
                <c:v>0.56244222447556003</c:v>
              </c:pt>
              <c:pt idx="637">
                <c:v>0.55313481363866934</c:v>
              </c:pt>
              <c:pt idx="638">
                <c:v>0.55571347585996456</c:v>
              </c:pt>
              <c:pt idx="639">
                <c:v>0.55329722661131764</c:v>
              </c:pt>
              <c:pt idx="640">
                <c:v>0.55023139187431458</c:v>
              </c:pt>
              <c:pt idx="641">
                <c:v>0.55023139187431458</c:v>
              </c:pt>
              <c:pt idx="642">
                <c:v>0.55421526284205658</c:v>
              </c:pt>
              <c:pt idx="643">
                <c:v>0.56818248884776035</c:v>
              </c:pt>
              <c:pt idx="644">
                <c:v>0.56947482589002851</c:v>
              </c:pt>
              <c:pt idx="645">
                <c:v>0.5693195463869225</c:v>
              </c:pt>
              <c:pt idx="646">
                <c:v>0.56777162972853035</c:v>
              </c:pt>
              <c:pt idx="647">
                <c:v>0.54498074071839731</c:v>
              </c:pt>
              <c:pt idx="648">
                <c:v>0.57982063351811453</c:v>
              </c:pt>
              <c:pt idx="649">
                <c:v>0.57982063351811453</c:v>
              </c:pt>
              <c:pt idx="650">
                <c:v>0.57982063351811453</c:v>
              </c:pt>
              <c:pt idx="651">
                <c:v>0.57897837337701974</c:v>
              </c:pt>
              <c:pt idx="652">
                <c:v>0.59399450240927854</c:v>
              </c:pt>
              <c:pt idx="653">
                <c:v>0.59281708305443859</c:v>
              </c:pt>
              <c:pt idx="654">
                <c:v>0.59281708305443859</c:v>
              </c:pt>
              <c:pt idx="655">
                <c:v>0.59154288950605083</c:v>
              </c:pt>
              <c:pt idx="656">
                <c:v>0.59034934111895432</c:v>
              </c:pt>
              <c:pt idx="657">
                <c:v>0.58659127660282662</c:v>
              </c:pt>
              <c:pt idx="658">
                <c:v>0.5858815991834716</c:v>
              </c:pt>
              <c:pt idx="659">
                <c:v>0.5858815991834716</c:v>
              </c:pt>
              <c:pt idx="660">
                <c:v>0.59017192176411659</c:v>
              </c:pt>
              <c:pt idx="661">
                <c:v>0.59017192176411659</c:v>
              </c:pt>
              <c:pt idx="662">
                <c:v>0.58914707704361968</c:v>
              </c:pt>
              <c:pt idx="663">
                <c:v>0.60837338439685551</c:v>
              </c:pt>
              <c:pt idx="664">
                <c:v>0.60837338439685551</c:v>
              </c:pt>
              <c:pt idx="665">
                <c:v>0.66387915409249176</c:v>
              </c:pt>
              <c:pt idx="666">
                <c:v>0.66300818635055592</c:v>
              </c:pt>
              <c:pt idx="667">
                <c:v>0.66060496054410511</c:v>
              </c:pt>
              <c:pt idx="668">
                <c:v>0.67528770857009845</c:v>
              </c:pt>
              <c:pt idx="669">
                <c:v>0.67528770857009845</c:v>
              </c:pt>
              <c:pt idx="670">
                <c:v>0.68997467581067262</c:v>
              </c:pt>
              <c:pt idx="671">
                <c:v>0.68997467581067262</c:v>
              </c:pt>
              <c:pt idx="672">
                <c:v>0.68299080484293051</c:v>
              </c:pt>
              <c:pt idx="673">
                <c:v>0.69348769925286757</c:v>
              </c:pt>
              <c:pt idx="674">
                <c:v>0.69348769925286757</c:v>
              </c:pt>
              <c:pt idx="675">
                <c:v>0.69348769925286757</c:v>
              </c:pt>
              <c:pt idx="676">
                <c:v>0.70237479602706188</c:v>
              </c:pt>
              <c:pt idx="677">
                <c:v>0.70237479602706188</c:v>
              </c:pt>
              <c:pt idx="678">
                <c:v>0.70440705409157878</c:v>
              </c:pt>
              <c:pt idx="679">
                <c:v>0.70043931215609501</c:v>
              </c:pt>
              <c:pt idx="680">
                <c:v>0.69916511860770703</c:v>
              </c:pt>
              <c:pt idx="681">
                <c:v>0.70769206711502064</c:v>
              </c:pt>
              <c:pt idx="682">
                <c:v>0.70762755098598795</c:v>
              </c:pt>
              <c:pt idx="683">
                <c:v>0.70762755098598795</c:v>
              </c:pt>
              <c:pt idx="684">
                <c:v>0.71078884130856945</c:v>
              </c:pt>
              <c:pt idx="685">
                <c:v>0.71007916388921377</c:v>
              </c:pt>
              <c:pt idx="686">
                <c:v>0.71007916388921377</c:v>
              </c:pt>
              <c:pt idx="687">
                <c:v>0.73830028322496444</c:v>
              </c:pt>
              <c:pt idx="688">
                <c:v>0.73331228106612956</c:v>
              </c:pt>
              <c:pt idx="689">
                <c:v>0.72533487009695052</c:v>
              </c:pt>
              <c:pt idx="690">
                <c:v>0.71901786115412902</c:v>
              </c:pt>
              <c:pt idx="691">
                <c:v>0.70768636993943457</c:v>
              </c:pt>
              <c:pt idx="692">
                <c:v>0.70032930200356502</c:v>
              </c:pt>
              <c:pt idx="693">
                <c:v>0.70182506875337503</c:v>
              </c:pt>
              <c:pt idx="694">
                <c:v>0.70172088038079738</c:v>
              </c:pt>
              <c:pt idx="695">
                <c:v>0.70253243722395586</c:v>
              </c:pt>
              <c:pt idx="696">
                <c:v>0.71759327157851382</c:v>
              </c:pt>
              <c:pt idx="697">
                <c:v>0.72811629720885263</c:v>
              </c:pt>
              <c:pt idx="698">
                <c:v>0.71994099769998277</c:v>
              </c:pt>
              <c:pt idx="699">
                <c:v>0.72947325576449762</c:v>
              </c:pt>
              <c:pt idx="700">
                <c:v>0.72947325576449762</c:v>
              </c:pt>
              <c:pt idx="701">
                <c:v>0.73029583640966034</c:v>
              </c:pt>
              <c:pt idx="702">
                <c:v>0.73029583640966034</c:v>
              </c:pt>
              <c:pt idx="703">
                <c:v>0.73863309829615564</c:v>
              </c:pt>
              <c:pt idx="704">
                <c:v>0.73511696926389714</c:v>
              </c:pt>
              <c:pt idx="705">
                <c:v>0.75739735206525194</c:v>
              </c:pt>
              <c:pt idx="706">
                <c:v>0.75580057787170363</c:v>
              </c:pt>
              <c:pt idx="707">
                <c:v>0.75580057787170363</c:v>
              </c:pt>
              <c:pt idx="708">
                <c:v>0.75297679506264659</c:v>
              </c:pt>
              <c:pt idx="709">
                <c:v>0.75291468326140565</c:v>
              </c:pt>
              <c:pt idx="710">
                <c:v>0.74786930157436871</c:v>
              </c:pt>
              <c:pt idx="711">
                <c:v>0.74670955081300805</c:v>
              </c:pt>
              <c:pt idx="712">
                <c:v>0.74712688910257063</c:v>
              </c:pt>
              <c:pt idx="713">
                <c:v>0.81709147660302839</c:v>
              </c:pt>
              <c:pt idx="714">
                <c:v>0.81754622632057994</c:v>
              </c:pt>
              <c:pt idx="715">
                <c:v>0.81764248659243299</c:v>
              </c:pt>
              <c:pt idx="716">
                <c:v>0.80422048427102089</c:v>
              </c:pt>
              <c:pt idx="717">
                <c:v>0.81562683593512963</c:v>
              </c:pt>
              <c:pt idx="718">
                <c:v>0.81501673859342161</c:v>
              </c:pt>
              <c:pt idx="719">
                <c:v>0.80428977209848829</c:v>
              </c:pt>
              <c:pt idx="720">
                <c:v>0.79971544237894165</c:v>
              </c:pt>
              <c:pt idx="721">
                <c:v>0.79971544237894165</c:v>
              </c:pt>
              <c:pt idx="722">
                <c:v>0.78135163754874815</c:v>
              </c:pt>
              <c:pt idx="723">
                <c:v>0.77984753015544028</c:v>
              </c:pt>
              <c:pt idx="724">
                <c:v>0.76974312409575563</c:v>
              </c:pt>
              <c:pt idx="725">
                <c:v>0.78088121057598803</c:v>
              </c:pt>
              <c:pt idx="726">
                <c:v>0.78088121057598803</c:v>
              </c:pt>
              <c:pt idx="727">
                <c:v>0.79450810735234068</c:v>
              </c:pt>
              <c:pt idx="728">
                <c:v>0.80107037109780344</c:v>
              </c:pt>
              <c:pt idx="729">
                <c:v>0.80049092810040812</c:v>
              </c:pt>
              <c:pt idx="730">
                <c:v>0.80296575776125856</c:v>
              </c:pt>
              <c:pt idx="731">
                <c:v>0.80181668943827777</c:v>
              </c:pt>
              <c:pt idx="732">
                <c:v>0.80299741474382869</c:v>
              </c:pt>
              <c:pt idx="733">
                <c:v>0.79411021426443784</c:v>
              </c:pt>
              <c:pt idx="734">
                <c:v>0.79286657571504771</c:v>
              </c:pt>
              <c:pt idx="735">
                <c:v>0.79004562350442276</c:v>
              </c:pt>
              <c:pt idx="736">
                <c:v>0.77313719798612845</c:v>
              </c:pt>
              <c:pt idx="737">
                <c:v>0.77004774196633452</c:v>
              </c:pt>
              <c:pt idx="738">
                <c:v>0.7692713444508078</c:v>
              </c:pt>
              <c:pt idx="739">
                <c:v>0.77084186430173041</c:v>
              </c:pt>
              <c:pt idx="740">
                <c:v>0.77850891659581689</c:v>
              </c:pt>
              <c:pt idx="741">
                <c:v>0.78321248301537039</c:v>
              </c:pt>
              <c:pt idx="742">
                <c:v>0.78719768826646441</c:v>
              </c:pt>
              <c:pt idx="743">
                <c:v>0.7843267205245289</c:v>
              </c:pt>
              <c:pt idx="744">
                <c:v>0.7827095095447657</c:v>
              </c:pt>
              <c:pt idx="745">
                <c:v>0.7796601206447461</c:v>
              </c:pt>
              <c:pt idx="746">
                <c:v>0.77664579485833085</c:v>
              </c:pt>
              <c:pt idx="747">
                <c:v>0.77329175759124991</c:v>
              </c:pt>
              <c:pt idx="748">
                <c:v>0.77139734765336154</c:v>
              </c:pt>
              <c:pt idx="749">
                <c:v>0.78210772633498771</c:v>
              </c:pt>
              <c:pt idx="750">
                <c:v>0.89516298210441458</c:v>
              </c:pt>
              <c:pt idx="751">
                <c:v>0.89936102221155978</c:v>
              </c:pt>
              <c:pt idx="752">
                <c:v>0.89936102221155978</c:v>
              </c:pt>
              <c:pt idx="753">
                <c:v>0.89827031486549813</c:v>
              </c:pt>
              <c:pt idx="754">
                <c:v>0.8956609438337545</c:v>
              </c:pt>
              <c:pt idx="755">
                <c:v>0.89395286929959361</c:v>
              </c:pt>
              <c:pt idx="756">
                <c:v>0.89623267294615716</c:v>
              </c:pt>
              <c:pt idx="757">
                <c:v>0.89416211676597157</c:v>
              </c:pt>
              <c:pt idx="758">
                <c:v>0.89672999893959415</c:v>
              </c:pt>
              <c:pt idx="759">
                <c:v>0.89080912799860268</c:v>
              </c:pt>
              <c:pt idx="760">
                <c:v>0.87725993544522063</c:v>
              </c:pt>
              <c:pt idx="761">
                <c:v>0.8701024158368077</c:v>
              </c:pt>
              <c:pt idx="762">
                <c:v>0.85830652178381839</c:v>
              </c:pt>
              <c:pt idx="763">
                <c:v>0.84596699625971161</c:v>
              </c:pt>
              <c:pt idx="764">
                <c:v>0.85061921891678538</c:v>
              </c:pt>
              <c:pt idx="765">
                <c:v>0.84125835401791926</c:v>
              </c:pt>
              <c:pt idx="766">
                <c:v>0.87968424406832046</c:v>
              </c:pt>
              <c:pt idx="767">
                <c:v>0.88100682471348091</c:v>
              </c:pt>
              <c:pt idx="768">
                <c:v>0.88419500075723056</c:v>
              </c:pt>
              <c:pt idx="769">
                <c:v>0.88858500276083752</c:v>
              </c:pt>
              <c:pt idx="770">
                <c:v>0.87552044335810253</c:v>
              </c:pt>
              <c:pt idx="771">
                <c:v>0.87552044335810253</c:v>
              </c:pt>
              <c:pt idx="772">
                <c:v>0.87552044335810253</c:v>
              </c:pt>
              <c:pt idx="773">
                <c:v>0.87731076593874557</c:v>
              </c:pt>
              <c:pt idx="774">
                <c:v>0.87716610555004659</c:v>
              </c:pt>
              <c:pt idx="775">
                <c:v>0.87716610555004659</c:v>
              </c:pt>
              <c:pt idx="776">
                <c:v>0.87716610555004659</c:v>
              </c:pt>
              <c:pt idx="777">
                <c:v>0.87280755305020263</c:v>
              </c:pt>
              <c:pt idx="778">
                <c:v>0.8708751747692971</c:v>
              </c:pt>
            </c:numLit>
          </c:val>
          <c:smooth val="0"/>
          <c:extLst>
            <c:ext xmlns:c16="http://schemas.microsoft.com/office/drawing/2014/chart" uri="{C3380CC4-5D6E-409C-BE32-E72D297353CC}">
              <c16:uniqueId val="{00000001-6051-4CEF-A067-4EE170B87371}"/>
            </c:ext>
          </c:extLst>
        </c:ser>
        <c:dLbls>
          <c:showLegendKey val="0"/>
          <c:showVal val="0"/>
          <c:showCatName val="0"/>
          <c:showSerName val="0"/>
          <c:showPercent val="0"/>
          <c:showBubbleSize val="0"/>
        </c:dLbls>
        <c:smooth val="0"/>
        <c:axId val="536139480"/>
        <c:axId val="540316584"/>
      </c:lineChart>
      <c:dateAx>
        <c:axId val="536139480"/>
        <c:scaling>
          <c:orientation val="minMax"/>
        </c:scaling>
        <c:delete val="0"/>
        <c:axPos val="b"/>
        <c:numFmt formatCode="yyyy" sourceLinked="0"/>
        <c:majorTickMark val="none"/>
        <c:minorTickMark val="none"/>
        <c:tickLblPos val="nextTo"/>
        <c:txPr>
          <a:bodyPr rot="0" vert="horz"/>
          <a:lstStyle/>
          <a:p>
            <a:pPr>
              <a:defRPr lang="es-ES"/>
            </a:pPr>
            <a:endParaRPr lang="es-ES"/>
          </a:p>
        </c:txPr>
        <c:crossAx val="540316584"/>
        <c:crosses val="autoZero"/>
        <c:auto val="0"/>
        <c:lblOffset val="100"/>
        <c:baseTimeUnit val="days"/>
        <c:majorUnit val="252"/>
        <c:minorUnit val="10"/>
      </c:dateAx>
      <c:valAx>
        <c:axId val="540316584"/>
        <c:scaling>
          <c:orientation val="minMax"/>
        </c:scaling>
        <c:delete val="0"/>
        <c:axPos val="l"/>
        <c:majorGridlines/>
        <c:numFmt formatCode="0.00%" sourceLinked="1"/>
        <c:majorTickMark val="none"/>
        <c:minorTickMark val="none"/>
        <c:tickLblPos val="nextTo"/>
        <c:txPr>
          <a:bodyPr/>
          <a:lstStyle/>
          <a:p>
            <a:pPr>
              <a:defRPr lang="es-ES"/>
            </a:pPr>
            <a:endParaRPr lang="es-ES"/>
          </a:p>
        </c:txPr>
        <c:crossAx val="536139480"/>
        <c:crosses val="autoZero"/>
        <c:crossBetween val="between"/>
      </c:valAx>
    </c:plotArea>
    <c:legend>
      <c:legendPos val="b"/>
      <c:layout>
        <c:manualLayout>
          <c:xMode val="edge"/>
          <c:yMode val="edge"/>
          <c:x val="9.0640623878252266E-2"/>
          <c:y val="0.13288975134032421"/>
          <c:w val="0.30122499120600327"/>
          <c:h val="6.3784648870110719E-2"/>
        </c:manualLayout>
      </c:layout>
      <c:overlay val="0"/>
      <c:txPr>
        <a:bodyPr/>
        <a:lstStyle/>
        <a:p>
          <a:pPr>
            <a:defRPr lang="es-ES"/>
          </a:pPr>
          <a:endParaRPr lang="es-ES"/>
        </a:p>
      </c:txPr>
    </c:legend>
    <c:plotVisOnly val="1"/>
    <c:dispBlanksAs val="gap"/>
    <c:showDLblsOverMax val="0"/>
  </c:chart>
  <c:spPr>
    <a:noFill/>
    <a:ln>
      <a:solidFill>
        <a:sysClr val="window" lastClr="FFFFFF"/>
      </a:solidFill>
    </a:ln>
  </c:spPr>
  <c:printSettings>
    <c:headerFooter/>
    <c:pageMargins b="0.75000000000001044" l="0.70000000000000062" r="0.70000000000000062" t="0.75000000000001044" header="0.30000000000000032" footer="0.30000000000000032"/>
    <c:pageSetup/>
  </c:printSettings>
</c:chartSpace>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Radio" firstButton="1" fmlaLink="#REF!" noThreeD="1"/>
</file>

<file path=xl/ctrlProps/ctrlProp3.xml><?xml version="1.0" encoding="utf-8"?>
<formControlPr xmlns="http://schemas.microsoft.com/office/spreadsheetml/2009/9/main" objectType="Radio" noThreeD="1"/>
</file>

<file path=xl/ctrlProps/ctrlProp4.xml><?xml version="1.0" encoding="utf-8"?>
<formControlPr xmlns="http://schemas.microsoft.com/office/spreadsheetml/2009/9/main" objectType="Radio" noThreeD="1"/>
</file>

<file path=xl/ctrlProps/ctrlProp5.xml><?xml version="1.0" encoding="utf-8"?>
<formControlPr xmlns="http://schemas.microsoft.com/office/spreadsheetml/2009/9/main" objectType="Radio" noThreeD="1"/>
</file>

<file path=xl/ctrlProps/ctrlProp6.xml><?xml version="1.0" encoding="utf-8"?>
<formControlPr xmlns="http://schemas.microsoft.com/office/spreadsheetml/2009/9/main" objectType="Radio" noThreeD="1"/>
</file>

<file path=xl/ctrlProps/ctrlProp7.xml><?xml version="1.0" encoding="utf-8"?>
<formControlPr xmlns="http://schemas.microsoft.com/office/spreadsheetml/2009/9/main" objectType="Radio"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8.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9.png"/></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chart" Target="../charts/chart1.xml"/><Relationship Id="rId1" Type="http://schemas.openxmlformats.org/officeDocument/2006/relationships/image" Target="../media/image2.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_rels/drawing5.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s>
</file>

<file path=xl/drawings/_rels/drawing6.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9.png"/><Relationship Id="rId1" Type="http://schemas.openxmlformats.org/officeDocument/2006/relationships/image" Target="../media/image18.png"/><Relationship Id="rId5" Type="http://schemas.openxmlformats.org/officeDocument/2006/relationships/image" Target="../media/image22.png"/><Relationship Id="rId4" Type="http://schemas.openxmlformats.org/officeDocument/2006/relationships/image" Target="../media/image21.png"/></Relationships>
</file>

<file path=xl/drawings/_rels/drawing7.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24.png"/><Relationship Id="rId1" Type="http://schemas.openxmlformats.org/officeDocument/2006/relationships/image" Target="../media/image23.png"/></Relationships>
</file>

<file path=xl/drawings/_rels/drawing9.xml.rels><?xml version="1.0" encoding="UTF-8" standalone="yes"?>
<Relationships xmlns="http://schemas.openxmlformats.org/package/2006/relationships"><Relationship Id="rId2" Type="http://schemas.openxmlformats.org/officeDocument/2006/relationships/image" Target="../media/image27.png"/><Relationship Id="rId1"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twoCellAnchor>
    <xdr:from>
      <xdr:col>13</xdr:col>
      <xdr:colOff>426720</xdr:colOff>
      <xdr:row>1</xdr:row>
      <xdr:rowOff>106680</xdr:rowOff>
    </xdr:from>
    <xdr:to>
      <xdr:col>17</xdr:col>
      <xdr:colOff>647700</xdr:colOff>
      <xdr:row>9</xdr:row>
      <xdr:rowOff>22860</xdr:rowOff>
    </xdr:to>
    <xdr:sp macro="" textlink="">
      <xdr:nvSpPr>
        <xdr:cNvPr id="3" name="2 Rectángulo redondeado">
          <a:extLst>
            <a:ext uri="{FF2B5EF4-FFF2-40B4-BE49-F238E27FC236}">
              <a16:creationId xmlns:a16="http://schemas.microsoft.com/office/drawing/2014/main" id="{00000000-0008-0000-0000-000003000000}"/>
            </a:ext>
          </a:extLst>
        </xdr:cNvPr>
        <xdr:cNvSpPr/>
      </xdr:nvSpPr>
      <xdr:spPr>
        <a:xfrm>
          <a:off x="10728960" y="289560"/>
          <a:ext cx="3390900" cy="13792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ES" sz="1100"/>
            <a:t>Cartera ARYSA sin MM con la siguiente ponderación:</a:t>
          </a:r>
        </a:p>
        <a:p>
          <a:pPr algn="ctr"/>
          <a:r>
            <a:rPr lang="es-ES" sz="1100" b="0" i="0" u="none" strike="noStrike">
              <a:solidFill>
                <a:schemeClr val="lt1"/>
              </a:solidFill>
              <a:latin typeface="+mn-lt"/>
              <a:ea typeface="+mn-ea"/>
              <a:cs typeface="+mn-cs"/>
            </a:rPr>
            <a:t>IBEX 1 C   </a:t>
          </a:r>
          <a:r>
            <a:rPr lang="es-ES"/>
            <a:t> </a:t>
          </a:r>
          <a:r>
            <a:rPr lang="es-ES" sz="1100" b="0" i="0" u="none" strike="noStrike">
              <a:solidFill>
                <a:schemeClr val="lt1"/>
              </a:solidFill>
              <a:latin typeface="+mn-lt"/>
              <a:ea typeface="+mn-ea"/>
              <a:cs typeface="+mn-cs"/>
            </a:rPr>
            <a:t>DAX 1 C</a:t>
          </a:r>
          <a:r>
            <a:rPr lang="es-ES"/>
            <a:t>   </a:t>
          </a:r>
          <a:r>
            <a:rPr lang="es-ES" sz="1100" b="0" i="0" u="none" strike="noStrike">
              <a:solidFill>
                <a:schemeClr val="lt1"/>
              </a:solidFill>
              <a:latin typeface="+mn-lt"/>
              <a:ea typeface="+mn-ea"/>
              <a:cs typeface="+mn-cs"/>
            </a:rPr>
            <a:t>FTI 2 C</a:t>
          </a:r>
          <a:r>
            <a:rPr lang="es-ES"/>
            <a:t>   </a:t>
          </a:r>
          <a:r>
            <a:rPr lang="es-ES" sz="1100" b="0" i="0" u="none" strike="noStrike">
              <a:solidFill>
                <a:schemeClr val="lt1"/>
              </a:solidFill>
              <a:latin typeface="+mn-lt"/>
              <a:ea typeface="+mn-ea"/>
              <a:cs typeface="+mn-cs"/>
            </a:rPr>
            <a:t>FGBL 5 C</a:t>
          </a:r>
          <a:r>
            <a:rPr lang="es-ES"/>
            <a:t>   </a:t>
          </a:r>
          <a:r>
            <a:rPr lang="es-ES" sz="1100" b="0" i="0" u="none" strike="noStrike">
              <a:solidFill>
                <a:schemeClr val="lt1"/>
              </a:solidFill>
              <a:latin typeface="+mn-lt"/>
              <a:ea typeface="+mn-ea"/>
              <a:cs typeface="+mn-cs"/>
            </a:rPr>
            <a:t>ZS 4 C</a:t>
          </a:r>
          <a:r>
            <a:rPr lang="es-ES"/>
            <a:t> </a:t>
          </a:r>
        </a:p>
        <a:p>
          <a:pPr algn="ctr"/>
          <a:r>
            <a:rPr lang="es-ES"/>
            <a:t>Periodo: Julio 2006</a:t>
          </a:r>
          <a:r>
            <a:rPr lang="es-ES" baseline="0"/>
            <a:t> - Diciembre 2012</a:t>
          </a:r>
          <a:endParaRPr lang="es-ES"/>
        </a:p>
        <a:p>
          <a:pPr algn="ctr"/>
          <a:endParaRPr lang="es-ES" sz="1100"/>
        </a:p>
      </xdr:txBody>
    </xdr:sp>
    <xdr:clientData/>
  </xdr:twoCellAnchor>
  <xdr:twoCellAnchor editAs="oneCell">
    <xdr:from>
      <xdr:col>0</xdr:col>
      <xdr:colOff>0</xdr:colOff>
      <xdr:row>0</xdr:row>
      <xdr:rowOff>0</xdr:rowOff>
    </xdr:from>
    <xdr:to>
      <xdr:col>13</xdr:col>
      <xdr:colOff>45720</xdr:colOff>
      <xdr:row>28</xdr:row>
      <xdr:rowOff>70171</xdr:rowOff>
    </xdr:to>
    <xdr:pic>
      <xdr:nvPicPr>
        <xdr:cNvPr id="13314" name="Picture 2">
          <a:extLst>
            <a:ext uri="{FF2B5EF4-FFF2-40B4-BE49-F238E27FC236}">
              <a16:creationId xmlns:a16="http://schemas.microsoft.com/office/drawing/2014/main" id="{00000000-0008-0000-0000-0000023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0347960" cy="5190811"/>
        </a:xfrm>
        <a:prstGeom prst="rect">
          <a:avLst/>
        </a:prstGeom>
        <a:noFill/>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457201</xdr:colOff>
      <xdr:row>25</xdr:row>
      <xdr:rowOff>171450</xdr:rowOff>
    </xdr:from>
    <xdr:to>
      <xdr:col>4</xdr:col>
      <xdr:colOff>276225</xdr:colOff>
      <xdr:row>34</xdr:row>
      <xdr:rowOff>99060</xdr:rowOff>
    </xdr:to>
    <xdr:sp macro="" textlink="">
      <xdr:nvSpPr>
        <xdr:cNvPr id="3" name="2 CuadroTexto">
          <a:extLst>
            <a:ext uri="{FF2B5EF4-FFF2-40B4-BE49-F238E27FC236}">
              <a16:creationId xmlns:a16="http://schemas.microsoft.com/office/drawing/2014/main" id="{00000000-0008-0000-0900-000003000000}"/>
            </a:ext>
          </a:extLst>
        </xdr:cNvPr>
        <xdr:cNvSpPr txBox="1"/>
      </xdr:nvSpPr>
      <xdr:spPr>
        <a:xfrm>
          <a:off x="3329941" y="4423410"/>
          <a:ext cx="4002404" cy="1573530"/>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t>Para</a:t>
          </a:r>
          <a:r>
            <a:rPr lang="es-ES" sz="1100" baseline="0"/>
            <a:t> realizar el análisis de  Montecarlo utilizamos la serie de OS con el MM implementado en porcentuales, obteniendo una gráfica logarítmica y de ahí el análisis de Montecarlo</a:t>
          </a:r>
        </a:p>
        <a:p>
          <a:endParaRPr lang="es-ES" sz="1100"/>
        </a:p>
        <a:p>
          <a:r>
            <a:rPr lang="es-ES" sz="1100"/>
            <a:t>Una manera más exigente de hacerlo</a:t>
          </a:r>
          <a:r>
            <a:rPr lang="es-ES" sz="1100" baseline="0"/>
            <a:t> sería coger todo el OS e introducirle el delta más agresivo de los obtenidos  en la tabla. Aplicarlo y de ahí obtener el  análisis de Montecarlo. Por simplicidad, es el enfoque que hemos cogido aquí</a:t>
          </a:r>
          <a:endParaRPr lang="es-ES" sz="1100"/>
        </a:p>
      </xdr:txBody>
    </xdr:sp>
    <xdr:clientData/>
  </xdr:twoCellAnchor>
  <xdr:twoCellAnchor editAs="oneCell">
    <xdr:from>
      <xdr:col>0</xdr:col>
      <xdr:colOff>1</xdr:colOff>
      <xdr:row>2</xdr:row>
      <xdr:rowOff>0</xdr:rowOff>
    </xdr:from>
    <xdr:to>
      <xdr:col>5</xdr:col>
      <xdr:colOff>304800</xdr:colOff>
      <xdr:row>25</xdr:row>
      <xdr:rowOff>110341</xdr:rowOff>
    </xdr:to>
    <xdr:pic>
      <xdr:nvPicPr>
        <xdr:cNvPr id="21510" name="Picture 6">
          <a:extLst>
            <a:ext uri="{FF2B5EF4-FFF2-40B4-BE49-F238E27FC236}">
              <a16:creationId xmlns:a16="http://schemas.microsoft.com/office/drawing/2014/main" id="{00000000-0008-0000-0900-0000065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 y="0"/>
          <a:ext cx="8153399" cy="4362301"/>
        </a:xfrm>
        <a:prstGeom prst="rect">
          <a:avLst/>
        </a:prstGeom>
        <a:noFill/>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6</xdr:col>
      <xdr:colOff>320040</xdr:colOff>
      <xdr:row>0</xdr:row>
      <xdr:rowOff>0</xdr:rowOff>
    </xdr:from>
    <xdr:to>
      <xdr:col>16</xdr:col>
      <xdr:colOff>351766</xdr:colOff>
      <xdr:row>21</xdr:row>
      <xdr:rowOff>167640</xdr:rowOff>
    </xdr:to>
    <xdr:pic>
      <xdr:nvPicPr>
        <xdr:cNvPr id="7172" name="Picture 4">
          <a:extLst>
            <a:ext uri="{FF2B5EF4-FFF2-40B4-BE49-F238E27FC236}">
              <a16:creationId xmlns:a16="http://schemas.microsoft.com/office/drawing/2014/main" id="{00000000-0008-0000-0A00-0000041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025640" y="0"/>
          <a:ext cx="7895566" cy="418338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409575</xdr:colOff>
      <xdr:row>6</xdr:row>
      <xdr:rowOff>9525</xdr:rowOff>
    </xdr:from>
    <xdr:to>
      <xdr:col>3</xdr:col>
      <xdr:colOff>704850</xdr:colOff>
      <xdr:row>6</xdr:row>
      <xdr:rowOff>171450</xdr:rowOff>
    </xdr:to>
    <xdr:sp macro="" textlink="">
      <xdr:nvSpPr>
        <xdr:cNvPr id="2" name="1 Rectángulo redondeado">
          <a:extLst>
            <a:ext uri="{FF2B5EF4-FFF2-40B4-BE49-F238E27FC236}">
              <a16:creationId xmlns:a16="http://schemas.microsoft.com/office/drawing/2014/main" id="{00000000-0008-0000-0100-000002000000}"/>
            </a:ext>
          </a:extLst>
        </xdr:cNvPr>
        <xdr:cNvSpPr/>
      </xdr:nvSpPr>
      <xdr:spPr>
        <a:xfrm>
          <a:off x="2177415" y="1106805"/>
          <a:ext cx="295275" cy="161925"/>
        </a:xfrm>
        <a:prstGeom prst="roundRect">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3</xdr:col>
      <xdr:colOff>400050</xdr:colOff>
      <xdr:row>8</xdr:row>
      <xdr:rowOff>19050</xdr:rowOff>
    </xdr:from>
    <xdr:to>
      <xdr:col>3</xdr:col>
      <xdr:colOff>695325</xdr:colOff>
      <xdr:row>8</xdr:row>
      <xdr:rowOff>180975</xdr:rowOff>
    </xdr:to>
    <xdr:sp macro="" textlink="">
      <xdr:nvSpPr>
        <xdr:cNvPr id="3" name="2 Rectángulo redondeado">
          <a:extLst>
            <a:ext uri="{FF2B5EF4-FFF2-40B4-BE49-F238E27FC236}">
              <a16:creationId xmlns:a16="http://schemas.microsoft.com/office/drawing/2014/main" id="{00000000-0008-0000-0100-000003000000}"/>
            </a:ext>
          </a:extLst>
        </xdr:cNvPr>
        <xdr:cNvSpPr/>
      </xdr:nvSpPr>
      <xdr:spPr>
        <a:xfrm>
          <a:off x="2167890" y="1482090"/>
          <a:ext cx="295275" cy="161925"/>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6</xdr:col>
      <xdr:colOff>617220</xdr:colOff>
      <xdr:row>3</xdr:row>
      <xdr:rowOff>7620</xdr:rowOff>
    </xdr:from>
    <xdr:to>
      <xdr:col>10</xdr:col>
      <xdr:colOff>548640</xdr:colOff>
      <xdr:row>17</xdr:row>
      <xdr:rowOff>106680</xdr:rowOff>
    </xdr:to>
    <xdr:sp macro="" textlink="">
      <xdr:nvSpPr>
        <xdr:cNvPr id="5" name="4 Rectángulo redondeado">
          <a:extLst>
            <a:ext uri="{FF2B5EF4-FFF2-40B4-BE49-F238E27FC236}">
              <a16:creationId xmlns:a16="http://schemas.microsoft.com/office/drawing/2014/main" id="{00000000-0008-0000-0100-000005000000}"/>
            </a:ext>
          </a:extLst>
        </xdr:cNvPr>
        <xdr:cNvSpPr/>
      </xdr:nvSpPr>
      <xdr:spPr>
        <a:xfrm>
          <a:off x="4777740" y="556260"/>
          <a:ext cx="3101340" cy="26593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ES" sz="1100"/>
            <a:t>No tomamos en consideración los periodos 2005, primer</a:t>
          </a:r>
          <a:r>
            <a:rPr lang="es-ES" sz="1100" baseline="0"/>
            <a:t> semestre 2006 y 2013 por estar incompletos.</a:t>
          </a:r>
        </a:p>
        <a:p>
          <a:pPr algn="ctr"/>
          <a:endParaRPr lang="es-ES" sz="1100" baseline="0"/>
        </a:p>
        <a:p>
          <a:pPr algn="ctr"/>
          <a:r>
            <a:rPr lang="es-ES" sz="1100" baseline="0"/>
            <a:t>Por tanto el periodo a considerar es Julio 2006- Ddiciembre 2012</a:t>
          </a:r>
        </a:p>
        <a:p>
          <a:pPr algn="ctr"/>
          <a:endParaRPr lang="es-ES" sz="1100" baseline="0"/>
        </a:p>
        <a:p>
          <a:pPr algn="l"/>
          <a:r>
            <a:rPr lang="es-ES" sz="1100" baseline="0"/>
            <a:t>Periodo IS: Hasta Diciembre 2009</a:t>
          </a:r>
        </a:p>
        <a:p>
          <a:pPr algn="l"/>
          <a:endParaRPr lang="es-ES" sz="1100" baseline="0"/>
        </a:p>
        <a:p>
          <a:pPr algn="l"/>
          <a:r>
            <a:rPr lang="es-ES" sz="1100" baseline="0"/>
            <a:t>Periodo OS: Desde Enero 2010 </a:t>
          </a:r>
        </a:p>
        <a:p>
          <a:pPr algn="l"/>
          <a:r>
            <a:rPr lang="es-ES" sz="1100" baseline="0"/>
            <a:t>                      Hasta Diciembre 2012</a:t>
          </a:r>
        </a:p>
        <a:p>
          <a:pPr algn="ctr"/>
          <a:endParaRPr lang="es-E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777241</xdr:colOff>
      <xdr:row>22</xdr:row>
      <xdr:rowOff>160020</xdr:rowOff>
    </xdr:from>
    <xdr:to>
      <xdr:col>16</xdr:col>
      <xdr:colOff>11800</xdr:colOff>
      <xdr:row>37</xdr:row>
      <xdr:rowOff>121920</xdr:rowOff>
    </xdr:to>
    <xdr:pic>
      <xdr:nvPicPr>
        <xdr:cNvPr id="14351" name="Picture 15">
          <a:extLst>
            <a:ext uri="{FF2B5EF4-FFF2-40B4-BE49-F238E27FC236}">
              <a16:creationId xmlns:a16="http://schemas.microsoft.com/office/drawing/2014/main" id="{00000000-0008-0000-0200-00000F3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909561" y="4183380"/>
          <a:ext cx="4781919" cy="2705100"/>
        </a:xfrm>
        <a:prstGeom prst="rect">
          <a:avLst/>
        </a:prstGeom>
        <a:noFill/>
        <a:ln w="1">
          <a:noFill/>
          <a:miter lim="800000"/>
          <a:headEnd/>
          <a:tailEnd type="none" w="med" len="med"/>
        </a:ln>
        <a:effectLst/>
      </xdr:spPr>
    </xdr:pic>
    <xdr:clientData/>
  </xdr:twoCellAnchor>
  <xdr:twoCellAnchor>
    <xdr:from>
      <xdr:col>9</xdr:col>
      <xdr:colOff>358140</xdr:colOff>
      <xdr:row>41</xdr:row>
      <xdr:rowOff>76200</xdr:rowOff>
    </xdr:from>
    <xdr:to>
      <xdr:col>12</xdr:col>
      <xdr:colOff>754380</xdr:colOff>
      <xdr:row>48</xdr:row>
      <xdr:rowOff>152400</xdr:rowOff>
    </xdr:to>
    <xdr:sp macro="" textlink="">
      <xdr:nvSpPr>
        <xdr:cNvPr id="13" name="12 Rectángulo redondeado">
          <a:extLst>
            <a:ext uri="{FF2B5EF4-FFF2-40B4-BE49-F238E27FC236}">
              <a16:creationId xmlns:a16="http://schemas.microsoft.com/office/drawing/2014/main" id="{00000000-0008-0000-0200-00000D000000}"/>
            </a:ext>
          </a:extLst>
        </xdr:cNvPr>
        <xdr:cNvSpPr/>
      </xdr:nvSpPr>
      <xdr:spPr>
        <a:xfrm>
          <a:off x="7490460" y="7574280"/>
          <a:ext cx="2773680" cy="13563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ES" sz="1100"/>
            <a:t>El DD de Montecarlo al 95% queda en 10,47% con Optimización</a:t>
          </a:r>
          <a:r>
            <a:rPr lang="es-ES" sz="1100" baseline="0"/>
            <a:t> de la Cartera por el Ratio Calmar.</a:t>
          </a:r>
        </a:p>
        <a:p>
          <a:pPr algn="ctr"/>
          <a:endParaRPr lang="es-ES" sz="1100" baseline="0"/>
        </a:p>
        <a:p>
          <a:pPr algn="ctr"/>
          <a:r>
            <a:rPr lang="es-ES" sz="1100" baseline="0"/>
            <a:t>(Si Optimizaramos por R/R </a:t>
          </a:r>
          <a:r>
            <a:rPr lang="es-ES" sz="1100" baseline="0">
              <a:solidFill>
                <a:schemeClr val="lt1"/>
              </a:solidFill>
              <a:latin typeface="+mn-lt"/>
              <a:ea typeface="+mn-ea"/>
              <a:cs typeface="+mn-cs"/>
            </a:rPr>
            <a:t>e</a:t>
          </a:r>
          <a:r>
            <a:rPr lang="es-ES" sz="1100">
              <a:solidFill>
                <a:schemeClr val="lt1"/>
              </a:solidFill>
              <a:latin typeface="+mn-lt"/>
              <a:ea typeface="+mn-ea"/>
              <a:cs typeface="+mn-cs"/>
            </a:rPr>
            <a:t>l DD de Montecarlo al 95% queda en 10,53%).</a:t>
          </a:r>
        </a:p>
        <a:p>
          <a:pPr algn="ctr"/>
          <a:r>
            <a:rPr lang="es-ES" sz="1100">
              <a:solidFill>
                <a:schemeClr val="lt1"/>
              </a:solidFill>
              <a:latin typeface="+mn-lt"/>
              <a:ea typeface="+mn-ea"/>
              <a:cs typeface="+mn-cs"/>
            </a:rPr>
            <a:t> </a:t>
          </a:r>
          <a:endParaRPr lang="es-ES" sz="1100"/>
        </a:p>
      </xdr:txBody>
    </xdr:sp>
    <xdr:clientData/>
  </xdr:twoCellAnchor>
  <xdr:twoCellAnchor>
    <xdr:from>
      <xdr:col>1</xdr:col>
      <xdr:colOff>666750</xdr:colOff>
      <xdr:row>73</xdr:row>
      <xdr:rowOff>140970</xdr:rowOff>
    </xdr:from>
    <xdr:to>
      <xdr:col>2</xdr:col>
      <xdr:colOff>514350</xdr:colOff>
      <xdr:row>79</xdr:row>
      <xdr:rowOff>163830</xdr:rowOff>
    </xdr:to>
    <xdr:sp macro="" textlink="">
      <xdr:nvSpPr>
        <xdr:cNvPr id="15" name="14 Flecha derecha">
          <a:extLst>
            <a:ext uri="{FF2B5EF4-FFF2-40B4-BE49-F238E27FC236}">
              <a16:creationId xmlns:a16="http://schemas.microsoft.com/office/drawing/2014/main" id="{00000000-0008-0000-0200-00000F000000}"/>
            </a:ext>
          </a:extLst>
        </xdr:cNvPr>
        <xdr:cNvSpPr/>
      </xdr:nvSpPr>
      <xdr:spPr>
        <a:xfrm rot="5400000">
          <a:off x="1219200" y="13731240"/>
          <a:ext cx="1120140" cy="64008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0</xdr:col>
      <xdr:colOff>0</xdr:colOff>
      <xdr:row>20</xdr:row>
      <xdr:rowOff>160020</xdr:rowOff>
    </xdr:from>
    <xdr:to>
      <xdr:col>8</xdr:col>
      <xdr:colOff>152400</xdr:colOff>
      <xdr:row>41</xdr:row>
      <xdr:rowOff>22860</xdr:rowOff>
    </xdr:to>
    <xdr:graphicFrame macro="">
      <xdr:nvGraphicFramePr>
        <xdr:cNvPr id="10" name="2 Gráfico">
          <a:extLst>
            <a:ext uri="{FF2B5EF4-FFF2-40B4-BE49-F238E27FC236}">
              <a16:creationId xmlns:a16="http://schemas.microsoft.com/office/drawing/2014/main" id="{00000000-0008-0000-02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0</xdr:colOff>
      <xdr:row>2</xdr:row>
      <xdr:rowOff>7620</xdr:rowOff>
    </xdr:from>
    <xdr:to>
      <xdr:col>34</xdr:col>
      <xdr:colOff>495300</xdr:colOff>
      <xdr:row>20</xdr:row>
      <xdr:rowOff>129540</xdr:rowOff>
    </xdr:to>
    <xdr:pic>
      <xdr:nvPicPr>
        <xdr:cNvPr id="14352" name="Picture 16">
          <a:extLst>
            <a:ext uri="{FF2B5EF4-FFF2-40B4-BE49-F238E27FC236}">
              <a16:creationId xmlns:a16="http://schemas.microsoft.com/office/drawing/2014/main" id="{00000000-0008-0000-0200-00001038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4264640" y="373380"/>
          <a:ext cx="13174980" cy="3413760"/>
        </a:xfrm>
        <a:prstGeom prst="rect">
          <a:avLst/>
        </a:prstGeom>
        <a:noFill/>
      </xdr:spPr>
    </xdr:pic>
    <xdr:clientData/>
  </xdr:twoCellAnchor>
  <xdr:twoCellAnchor editAs="oneCell">
    <xdr:from>
      <xdr:col>0</xdr:col>
      <xdr:colOff>15240</xdr:colOff>
      <xdr:row>2</xdr:row>
      <xdr:rowOff>15240</xdr:rowOff>
    </xdr:from>
    <xdr:to>
      <xdr:col>16</xdr:col>
      <xdr:colOff>518160</xdr:colOff>
      <xdr:row>20</xdr:row>
      <xdr:rowOff>160020</xdr:rowOff>
    </xdr:to>
    <xdr:pic>
      <xdr:nvPicPr>
        <xdr:cNvPr id="14354" name="Picture 18">
          <a:extLst>
            <a:ext uri="{FF2B5EF4-FFF2-40B4-BE49-F238E27FC236}">
              <a16:creationId xmlns:a16="http://schemas.microsoft.com/office/drawing/2014/main" id="{00000000-0008-0000-0200-00001238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15240" y="381000"/>
          <a:ext cx="13182600" cy="3436620"/>
        </a:xfrm>
        <a:prstGeom prst="rect">
          <a:avLst/>
        </a:prstGeom>
        <a:noFill/>
      </xdr:spPr>
    </xdr:pic>
    <xdr:clientData/>
  </xdr:twoCellAnchor>
  <xdr:twoCellAnchor editAs="oneCell">
    <xdr:from>
      <xdr:col>17</xdr:col>
      <xdr:colOff>708660</xdr:colOff>
      <xdr:row>22</xdr:row>
      <xdr:rowOff>68580</xdr:rowOff>
    </xdr:from>
    <xdr:to>
      <xdr:col>24</xdr:col>
      <xdr:colOff>419100</xdr:colOff>
      <xdr:row>38</xdr:row>
      <xdr:rowOff>0</xdr:rowOff>
    </xdr:to>
    <xdr:pic>
      <xdr:nvPicPr>
        <xdr:cNvPr id="2" name="Picture 16">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14180820" y="4091940"/>
          <a:ext cx="5257800" cy="2857500"/>
        </a:xfrm>
        <a:prstGeom prst="rect">
          <a:avLst/>
        </a:prstGeom>
        <a:noFill/>
      </xdr:spPr>
    </xdr:pic>
    <xdr:clientData/>
  </xdr:twoCellAnchor>
  <xdr:twoCellAnchor editAs="oneCell">
    <xdr:from>
      <xdr:col>26</xdr:col>
      <xdr:colOff>678180</xdr:colOff>
      <xdr:row>22</xdr:row>
      <xdr:rowOff>38100</xdr:rowOff>
    </xdr:from>
    <xdr:to>
      <xdr:col>32</xdr:col>
      <xdr:colOff>731520</xdr:colOff>
      <xdr:row>37</xdr:row>
      <xdr:rowOff>135830</xdr:rowOff>
    </xdr:to>
    <xdr:pic>
      <xdr:nvPicPr>
        <xdr:cNvPr id="3" name="Picture 18">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21282660" y="4061460"/>
          <a:ext cx="4808220" cy="2840930"/>
        </a:xfrm>
        <a:prstGeom prst="rect">
          <a:avLst/>
        </a:prstGeom>
        <a:noFill/>
      </xdr:spPr>
    </xdr:pic>
    <xdr:clientData/>
  </xdr:twoCellAnchor>
  <xdr:twoCellAnchor editAs="oneCell">
    <xdr:from>
      <xdr:col>13</xdr:col>
      <xdr:colOff>685800</xdr:colOff>
      <xdr:row>40</xdr:row>
      <xdr:rowOff>167640</xdr:rowOff>
    </xdr:from>
    <xdr:to>
      <xdr:col>20</xdr:col>
      <xdr:colOff>495300</xdr:colOff>
      <xdr:row>70</xdr:row>
      <xdr:rowOff>38100</xdr:rowOff>
    </xdr:to>
    <xdr:pic>
      <xdr:nvPicPr>
        <xdr:cNvPr id="4" name="Picture 21">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10988040" y="7482840"/>
          <a:ext cx="5356860" cy="5356860"/>
        </a:xfrm>
        <a:prstGeom prst="rect">
          <a:avLst/>
        </a:prstGeom>
        <a:noFill/>
      </xdr:spPr>
    </xdr:pic>
    <xdr:clientData/>
  </xdr:twoCellAnchor>
  <xdr:twoCellAnchor editAs="oneCell">
    <xdr:from>
      <xdr:col>1</xdr:col>
      <xdr:colOff>0</xdr:colOff>
      <xdr:row>42</xdr:row>
      <xdr:rowOff>0</xdr:rowOff>
    </xdr:from>
    <xdr:to>
      <xdr:col>7</xdr:col>
      <xdr:colOff>609600</xdr:colOff>
      <xdr:row>71</xdr:row>
      <xdr:rowOff>45720</xdr:rowOff>
    </xdr:to>
    <xdr:pic>
      <xdr:nvPicPr>
        <xdr:cNvPr id="14358" name="Picture 22">
          <a:extLst>
            <a:ext uri="{FF2B5EF4-FFF2-40B4-BE49-F238E27FC236}">
              <a16:creationId xmlns:a16="http://schemas.microsoft.com/office/drawing/2014/main" id="{00000000-0008-0000-0200-00001638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792480" y="7680960"/>
          <a:ext cx="5364480" cy="5349240"/>
        </a:xfrm>
        <a:prstGeom prst="rect">
          <a:avLst/>
        </a:prstGeom>
        <a:noFill/>
        <a:ln w="1">
          <a:noFill/>
          <a:miter lim="800000"/>
          <a:headEnd/>
          <a:tailEnd type="none" w="med" len="med"/>
        </a:ln>
        <a:effectLst/>
      </xdr:spPr>
    </xdr:pic>
    <xdr:clientData/>
  </xdr:twoCellAnchor>
  <mc:AlternateContent xmlns:mc="http://schemas.openxmlformats.org/markup-compatibility/2006">
    <mc:Choice xmlns:a14="http://schemas.microsoft.com/office/drawing/2010/main" Requires="a14">
      <xdr:twoCellAnchor>
        <xdr:from>
          <xdr:col>9</xdr:col>
          <xdr:colOff>666750</xdr:colOff>
          <xdr:row>0</xdr:row>
          <xdr:rowOff>0</xdr:rowOff>
        </xdr:from>
        <xdr:to>
          <xdr:col>11</xdr:col>
          <xdr:colOff>247650</xdr:colOff>
          <xdr:row>0</xdr:row>
          <xdr:rowOff>0</xdr:rowOff>
        </xdr:to>
        <xdr:sp macro="" textlink="">
          <xdr:nvSpPr>
            <xdr:cNvPr id="14344" name="Button 8" hidden="1">
              <a:extLst>
                <a:ext uri="{63B3BB69-23CF-44E3-9099-C40C66FF867C}">
                  <a14:compatExt spid="_x0000_s14344"/>
                </a:ext>
                <a:ext uri="{FF2B5EF4-FFF2-40B4-BE49-F238E27FC236}">
                  <a16:creationId xmlns:a16="http://schemas.microsoft.com/office/drawing/2014/main" id="{00000000-0008-0000-0200-0000083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s-ES" sz="1000" b="0" i="0" u="none" strike="noStrike" baseline="0">
                  <a:solidFill>
                    <a:srgbClr val="000000"/>
                  </a:solidFill>
                  <a:latin typeface="Arial"/>
                  <a:cs typeface="Arial"/>
                </a:rPr>
                <a:t>Resolver</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95250</xdr:colOff>
          <xdr:row>2</xdr:row>
          <xdr:rowOff>0</xdr:rowOff>
        </xdr:from>
        <xdr:to>
          <xdr:col>10</xdr:col>
          <xdr:colOff>266700</xdr:colOff>
          <xdr:row>3</xdr:row>
          <xdr:rowOff>114300</xdr:rowOff>
        </xdr:to>
        <xdr:sp macro="" textlink="">
          <xdr:nvSpPr>
            <xdr:cNvPr id="14345" name="boton_opcion_6" hidden="1">
              <a:extLst>
                <a:ext uri="{63B3BB69-23CF-44E3-9099-C40C66FF867C}">
                  <a14:compatExt spid="_x0000_s14345"/>
                </a:ext>
                <a:ext uri="{FF2B5EF4-FFF2-40B4-BE49-F238E27FC236}">
                  <a16:creationId xmlns:a16="http://schemas.microsoft.com/office/drawing/2014/main" id="{00000000-0008-0000-0200-000009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ES" sz="800" b="0" i="0" u="none" strike="noStrike" baseline="0">
                  <a:solidFill>
                    <a:srgbClr val="000000"/>
                  </a:solidFill>
                  <a:latin typeface="Tahoma"/>
                  <a:ea typeface="Tahoma"/>
                  <a:cs typeface="Tahoma"/>
                </a:rPr>
                <a:t> </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95250</xdr:colOff>
          <xdr:row>2</xdr:row>
          <xdr:rowOff>0</xdr:rowOff>
        </xdr:from>
        <xdr:to>
          <xdr:col>10</xdr:col>
          <xdr:colOff>66675</xdr:colOff>
          <xdr:row>3</xdr:row>
          <xdr:rowOff>123825</xdr:rowOff>
        </xdr:to>
        <xdr:sp macro="" textlink="">
          <xdr:nvSpPr>
            <xdr:cNvPr id="14346" name="Option Button 10" hidden="1">
              <a:extLst>
                <a:ext uri="{63B3BB69-23CF-44E3-9099-C40C66FF867C}">
                  <a14:compatExt spid="_x0000_s14346"/>
                </a:ext>
                <a:ext uri="{FF2B5EF4-FFF2-40B4-BE49-F238E27FC236}">
                  <a16:creationId xmlns:a16="http://schemas.microsoft.com/office/drawing/2014/main" id="{00000000-0008-0000-0200-00000A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95250</xdr:colOff>
          <xdr:row>2</xdr:row>
          <xdr:rowOff>0</xdr:rowOff>
        </xdr:from>
        <xdr:to>
          <xdr:col>10</xdr:col>
          <xdr:colOff>228600</xdr:colOff>
          <xdr:row>3</xdr:row>
          <xdr:rowOff>123825</xdr:rowOff>
        </xdr:to>
        <xdr:sp macro="" textlink="">
          <xdr:nvSpPr>
            <xdr:cNvPr id="14347" name="Option Button 11" hidden="1">
              <a:extLst>
                <a:ext uri="{63B3BB69-23CF-44E3-9099-C40C66FF867C}">
                  <a14:compatExt spid="_x0000_s14347"/>
                </a:ext>
                <a:ext uri="{FF2B5EF4-FFF2-40B4-BE49-F238E27FC236}">
                  <a16:creationId xmlns:a16="http://schemas.microsoft.com/office/drawing/2014/main" id="{00000000-0008-0000-0200-00000B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95250</xdr:colOff>
          <xdr:row>2</xdr:row>
          <xdr:rowOff>0</xdr:rowOff>
        </xdr:from>
        <xdr:to>
          <xdr:col>10</xdr:col>
          <xdr:colOff>85725</xdr:colOff>
          <xdr:row>3</xdr:row>
          <xdr:rowOff>76200</xdr:rowOff>
        </xdr:to>
        <xdr:sp macro="" textlink="">
          <xdr:nvSpPr>
            <xdr:cNvPr id="14348" name="Option Button 12" hidden="1">
              <a:extLst>
                <a:ext uri="{63B3BB69-23CF-44E3-9099-C40C66FF867C}">
                  <a14:compatExt spid="_x0000_s14348"/>
                </a:ext>
                <a:ext uri="{FF2B5EF4-FFF2-40B4-BE49-F238E27FC236}">
                  <a16:creationId xmlns:a16="http://schemas.microsoft.com/office/drawing/2014/main" id="{00000000-0008-0000-0200-00000C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95250</xdr:colOff>
          <xdr:row>2</xdr:row>
          <xdr:rowOff>0</xdr:rowOff>
        </xdr:from>
        <xdr:to>
          <xdr:col>10</xdr:col>
          <xdr:colOff>85725</xdr:colOff>
          <xdr:row>3</xdr:row>
          <xdr:rowOff>76200</xdr:rowOff>
        </xdr:to>
        <xdr:sp macro="" textlink="">
          <xdr:nvSpPr>
            <xdr:cNvPr id="14349" name="Option Button 13" hidden="1">
              <a:extLst>
                <a:ext uri="{63B3BB69-23CF-44E3-9099-C40C66FF867C}">
                  <a14:compatExt spid="_x0000_s14349"/>
                </a:ext>
                <a:ext uri="{FF2B5EF4-FFF2-40B4-BE49-F238E27FC236}">
                  <a16:creationId xmlns:a16="http://schemas.microsoft.com/office/drawing/2014/main" id="{00000000-0008-0000-0200-00000D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95250</xdr:colOff>
          <xdr:row>2</xdr:row>
          <xdr:rowOff>0</xdr:rowOff>
        </xdr:from>
        <xdr:to>
          <xdr:col>9</xdr:col>
          <xdr:colOff>685800</xdr:colOff>
          <xdr:row>3</xdr:row>
          <xdr:rowOff>123825</xdr:rowOff>
        </xdr:to>
        <xdr:sp macro="" textlink="">
          <xdr:nvSpPr>
            <xdr:cNvPr id="14350" name="Option Button 14" hidden="1">
              <a:extLst>
                <a:ext uri="{63B3BB69-23CF-44E3-9099-C40C66FF867C}">
                  <a14:compatExt spid="_x0000_s14350"/>
                </a:ext>
                <a:ext uri="{FF2B5EF4-FFF2-40B4-BE49-F238E27FC236}">
                  <a16:creationId xmlns:a16="http://schemas.microsoft.com/office/drawing/2014/main" id="{00000000-0008-0000-0200-00000E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8</xdr:col>
      <xdr:colOff>106147</xdr:colOff>
      <xdr:row>9</xdr:row>
      <xdr:rowOff>63500</xdr:rowOff>
    </xdr:from>
    <xdr:to>
      <xdr:col>10</xdr:col>
      <xdr:colOff>495300</xdr:colOff>
      <xdr:row>29</xdr:row>
      <xdr:rowOff>127000</xdr:rowOff>
    </xdr:to>
    <xdr:cxnSp macro="">
      <xdr:nvCxnSpPr>
        <xdr:cNvPr id="10" name="9 Conector recto de flecha">
          <a:extLst>
            <a:ext uri="{FF2B5EF4-FFF2-40B4-BE49-F238E27FC236}">
              <a16:creationId xmlns:a16="http://schemas.microsoft.com/office/drawing/2014/main" id="{00000000-0008-0000-0300-00000A000000}"/>
            </a:ext>
          </a:extLst>
        </xdr:cNvPr>
        <xdr:cNvCxnSpPr/>
      </xdr:nvCxnSpPr>
      <xdr:spPr>
        <a:xfrm>
          <a:off x="6202147" y="1778000"/>
          <a:ext cx="1913153" cy="38735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174970</xdr:colOff>
      <xdr:row>26</xdr:row>
      <xdr:rowOff>25400</xdr:rowOff>
    </xdr:from>
    <xdr:to>
      <xdr:col>10</xdr:col>
      <xdr:colOff>431800</xdr:colOff>
      <xdr:row>29</xdr:row>
      <xdr:rowOff>88900</xdr:rowOff>
    </xdr:to>
    <xdr:cxnSp macro="">
      <xdr:nvCxnSpPr>
        <xdr:cNvPr id="12" name="11 Conector recto de flecha">
          <a:extLst>
            <a:ext uri="{FF2B5EF4-FFF2-40B4-BE49-F238E27FC236}">
              <a16:creationId xmlns:a16="http://schemas.microsoft.com/office/drawing/2014/main" id="{00000000-0008-0000-0300-00000C000000}"/>
            </a:ext>
          </a:extLst>
        </xdr:cNvPr>
        <xdr:cNvCxnSpPr/>
      </xdr:nvCxnSpPr>
      <xdr:spPr>
        <a:xfrm>
          <a:off x="6270970" y="4978400"/>
          <a:ext cx="1780830" cy="635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215900</xdr:colOff>
      <xdr:row>29</xdr:row>
      <xdr:rowOff>127000</xdr:rowOff>
    </xdr:from>
    <xdr:to>
      <xdr:col>10</xdr:col>
      <xdr:colOff>495300</xdr:colOff>
      <xdr:row>43</xdr:row>
      <xdr:rowOff>36208</xdr:rowOff>
    </xdr:to>
    <xdr:cxnSp macro="">
      <xdr:nvCxnSpPr>
        <xdr:cNvPr id="15" name="14 Conector recto de flecha">
          <a:extLst>
            <a:ext uri="{FF2B5EF4-FFF2-40B4-BE49-F238E27FC236}">
              <a16:creationId xmlns:a16="http://schemas.microsoft.com/office/drawing/2014/main" id="{00000000-0008-0000-0300-00000F000000}"/>
            </a:ext>
          </a:extLst>
        </xdr:cNvPr>
        <xdr:cNvCxnSpPr/>
      </xdr:nvCxnSpPr>
      <xdr:spPr>
        <a:xfrm flipV="1">
          <a:off x="6311900" y="5651500"/>
          <a:ext cx="1803400" cy="257620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127000</xdr:colOff>
      <xdr:row>29</xdr:row>
      <xdr:rowOff>127000</xdr:rowOff>
    </xdr:from>
    <xdr:to>
      <xdr:col>10</xdr:col>
      <xdr:colOff>495300</xdr:colOff>
      <xdr:row>60</xdr:row>
      <xdr:rowOff>146051</xdr:rowOff>
    </xdr:to>
    <xdr:cxnSp macro="">
      <xdr:nvCxnSpPr>
        <xdr:cNvPr id="17" name="16 Conector recto de flecha">
          <a:extLst>
            <a:ext uri="{FF2B5EF4-FFF2-40B4-BE49-F238E27FC236}">
              <a16:creationId xmlns:a16="http://schemas.microsoft.com/office/drawing/2014/main" id="{00000000-0008-0000-0300-000011000000}"/>
            </a:ext>
          </a:extLst>
        </xdr:cNvPr>
        <xdr:cNvCxnSpPr/>
      </xdr:nvCxnSpPr>
      <xdr:spPr>
        <a:xfrm flipV="1">
          <a:off x="6223000" y="5651500"/>
          <a:ext cx="1892300" cy="592455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228600</xdr:colOff>
      <xdr:row>7</xdr:row>
      <xdr:rowOff>12700</xdr:rowOff>
    </xdr:from>
    <xdr:to>
      <xdr:col>9</xdr:col>
      <xdr:colOff>457200</xdr:colOff>
      <xdr:row>9</xdr:row>
      <xdr:rowOff>127000</xdr:rowOff>
    </xdr:to>
    <xdr:sp macro="" textlink="">
      <xdr:nvSpPr>
        <xdr:cNvPr id="18" name="17 CuadroTexto">
          <a:extLst>
            <a:ext uri="{FF2B5EF4-FFF2-40B4-BE49-F238E27FC236}">
              <a16:creationId xmlns:a16="http://schemas.microsoft.com/office/drawing/2014/main" id="{00000000-0008-0000-0300-000012000000}"/>
            </a:ext>
          </a:extLst>
        </xdr:cNvPr>
        <xdr:cNvSpPr txBox="1"/>
      </xdr:nvSpPr>
      <xdr:spPr>
        <a:xfrm>
          <a:off x="6324600" y="1346200"/>
          <a:ext cx="990600"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800" b="1"/>
            <a:t>FDAX</a:t>
          </a:r>
          <a:r>
            <a:rPr lang="es-ES" sz="1800" b="1" baseline="0"/>
            <a:t> </a:t>
          </a:r>
          <a:r>
            <a:rPr lang="es-ES" sz="1800" b="1"/>
            <a:t>x 1</a:t>
          </a:r>
          <a:r>
            <a:rPr lang="es-ES" sz="1800" b="1" baseline="0"/>
            <a:t> </a:t>
          </a:r>
          <a:endParaRPr lang="es-ES" sz="1800" b="1"/>
        </a:p>
      </xdr:txBody>
    </xdr:sp>
    <xdr:clientData/>
  </xdr:twoCellAnchor>
  <xdr:twoCellAnchor>
    <xdr:from>
      <xdr:col>8</xdr:col>
      <xdr:colOff>381000</xdr:colOff>
      <xdr:row>23</xdr:row>
      <xdr:rowOff>25400</xdr:rowOff>
    </xdr:from>
    <xdr:to>
      <xdr:col>9</xdr:col>
      <xdr:colOff>650240</xdr:colOff>
      <xdr:row>25</xdr:row>
      <xdr:rowOff>50800</xdr:rowOff>
    </xdr:to>
    <xdr:sp macro="" textlink="">
      <xdr:nvSpPr>
        <xdr:cNvPr id="19" name="18 CuadroTexto">
          <a:extLst>
            <a:ext uri="{FF2B5EF4-FFF2-40B4-BE49-F238E27FC236}">
              <a16:creationId xmlns:a16="http://schemas.microsoft.com/office/drawing/2014/main" id="{00000000-0008-0000-0300-000013000000}"/>
            </a:ext>
          </a:extLst>
        </xdr:cNvPr>
        <xdr:cNvSpPr txBox="1"/>
      </xdr:nvSpPr>
      <xdr:spPr>
        <a:xfrm>
          <a:off x="6720840" y="4231640"/>
          <a:ext cx="1061720" cy="391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800" b="1"/>
            <a:t>FIBEX</a:t>
          </a:r>
          <a:r>
            <a:rPr lang="es-ES" sz="1800" b="1" baseline="0"/>
            <a:t> </a:t>
          </a:r>
          <a:r>
            <a:rPr lang="es-ES" sz="1800" b="1"/>
            <a:t>x</a:t>
          </a:r>
          <a:r>
            <a:rPr lang="es-ES" sz="1800" b="1" baseline="0"/>
            <a:t> 1</a:t>
          </a:r>
          <a:endParaRPr lang="es-ES" sz="1800" b="1"/>
        </a:p>
      </xdr:txBody>
    </xdr:sp>
    <xdr:clientData/>
  </xdr:twoCellAnchor>
  <xdr:twoCellAnchor>
    <xdr:from>
      <xdr:col>8</xdr:col>
      <xdr:colOff>419100</xdr:colOff>
      <xdr:row>34</xdr:row>
      <xdr:rowOff>127000</xdr:rowOff>
    </xdr:from>
    <xdr:to>
      <xdr:col>9</xdr:col>
      <xdr:colOff>596900</xdr:colOff>
      <xdr:row>37</xdr:row>
      <xdr:rowOff>0</xdr:rowOff>
    </xdr:to>
    <xdr:sp macro="" textlink="">
      <xdr:nvSpPr>
        <xdr:cNvPr id="20" name="19 CuadroTexto">
          <a:extLst>
            <a:ext uri="{FF2B5EF4-FFF2-40B4-BE49-F238E27FC236}">
              <a16:creationId xmlns:a16="http://schemas.microsoft.com/office/drawing/2014/main" id="{00000000-0008-0000-0300-000014000000}"/>
            </a:ext>
          </a:extLst>
        </xdr:cNvPr>
        <xdr:cNvSpPr txBox="1"/>
      </xdr:nvSpPr>
      <xdr:spPr>
        <a:xfrm>
          <a:off x="6515100" y="6604000"/>
          <a:ext cx="939800" cy="44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800" b="1"/>
            <a:t>FTI x</a:t>
          </a:r>
          <a:r>
            <a:rPr lang="es-ES" sz="1800" b="1" baseline="0"/>
            <a:t> 2</a:t>
          </a:r>
          <a:endParaRPr lang="es-ES" sz="1800" b="1"/>
        </a:p>
      </xdr:txBody>
    </xdr:sp>
    <xdr:clientData/>
  </xdr:twoCellAnchor>
  <xdr:twoCellAnchor>
    <xdr:from>
      <xdr:col>9</xdr:col>
      <xdr:colOff>215900</xdr:colOff>
      <xdr:row>62</xdr:row>
      <xdr:rowOff>12700</xdr:rowOff>
    </xdr:from>
    <xdr:to>
      <xdr:col>10</xdr:col>
      <xdr:colOff>635000</xdr:colOff>
      <xdr:row>64</xdr:row>
      <xdr:rowOff>127000</xdr:rowOff>
    </xdr:to>
    <xdr:sp macro="" textlink="">
      <xdr:nvSpPr>
        <xdr:cNvPr id="21" name="20 CuadroTexto">
          <a:extLst>
            <a:ext uri="{FF2B5EF4-FFF2-40B4-BE49-F238E27FC236}">
              <a16:creationId xmlns:a16="http://schemas.microsoft.com/office/drawing/2014/main" id="{00000000-0008-0000-0300-000015000000}"/>
            </a:ext>
          </a:extLst>
        </xdr:cNvPr>
        <xdr:cNvSpPr txBox="1"/>
      </xdr:nvSpPr>
      <xdr:spPr>
        <a:xfrm>
          <a:off x="7073900" y="11823700"/>
          <a:ext cx="1181100"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800" b="1"/>
            <a:t>FGBL x</a:t>
          </a:r>
          <a:r>
            <a:rPr lang="es-ES" sz="1800" b="1" baseline="0"/>
            <a:t> 5</a:t>
          </a:r>
          <a:endParaRPr lang="es-ES" sz="1800" b="1"/>
        </a:p>
      </xdr:txBody>
    </xdr:sp>
    <xdr:clientData/>
  </xdr:twoCellAnchor>
  <xdr:twoCellAnchor>
    <xdr:from>
      <xdr:col>23</xdr:col>
      <xdr:colOff>317500</xdr:colOff>
      <xdr:row>12</xdr:row>
      <xdr:rowOff>127000</xdr:rowOff>
    </xdr:from>
    <xdr:to>
      <xdr:col>25</xdr:col>
      <xdr:colOff>749300</xdr:colOff>
      <xdr:row>48</xdr:row>
      <xdr:rowOff>101600</xdr:rowOff>
    </xdr:to>
    <xdr:sp macro="" textlink="">
      <xdr:nvSpPr>
        <xdr:cNvPr id="24" name="23 CuadroTexto">
          <a:extLst>
            <a:ext uri="{FF2B5EF4-FFF2-40B4-BE49-F238E27FC236}">
              <a16:creationId xmlns:a16="http://schemas.microsoft.com/office/drawing/2014/main" id="{00000000-0008-0000-0300-000018000000}"/>
            </a:ext>
          </a:extLst>
        </xdr:cNvPr>
        <xdr:cNvSpPr txBox="1"/>
      </xdr:nvSpPr>
      <xdr:spPr>
        <a:xfrm>
          <a:off x="17843500" y="2413000"/>
          <a:ext cx="1955800" cy="6832600"/>
        </a:xfrm>
        <a:prstGeom prst="rect">
          <a:avLst/>
        </a:prstGeom>
        <a:solidFill>
          <a:schemeClr val="accent1">
            <a:lumMod val="60000"/>
            <a:lumOff val="40000"/>
            <a:alpha val="4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s-ES" sz="1600"/>
            <a:t>OUT SAMPLE</a:t>
          </a:r>
        </a:p>
      </xdr:txBody>
    </xdr:sp>
    <xdr:clientData/>
  </xdr:twoCellAnchor>
  <xdr:twoCellAnchor>
    <xdr:from>
      <xdr:col>16</xdr:col>
      <xdr:colOff>317500</xdr:colOff>
      <xdr:row>4</xdr:row>
      <xdr:rowOff>114300</xdr:rowOff>
    </xdr:from>
    <xdr:to>
      <xdr:col>20</xdr:col>
      <xdr:colOff>635000</xdr:colOff>
      <xdr:row>11</xdr:row>
      <xdr:rowOff>76200</xdr:rowOff>
    </xdr:to>
    <xdr:sp macro="" textlink="">
      <xdr:nvSpPr>
        <xdr:cNvPr id="22" name="21 Rectángulo redondeado">
          <a:extLst>
            <a:ext uri="{FF2B5EF4-FFF2-40B4-BE49-F238E27FC236}">
              <a16:creationId xmlns:a16="http://schemas.microsoft.com/office/drawing/2014/main" id="{00000000-0008-0000-0300-000016000000}"/>
            </a:ext>
          </a:extLst>
        </xdr:cNvPr>
        <xdr:cNvSpPr/>
      </xdr:nvSpPr>
      <xdr:spPr>
        <a:xfrm>
          <a:off x="12509500" y="876300"/>
          <a:ext cx="3365500" cy="1295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ES" sz="1100"/>
            <a:t>Esto</a:t>
          </a:r>
          <a:r>
            <a:rPr lang="es-ES" sz="1100" baseline="0"/>
            <a:t> es lo que se está haciendo: Hemos ponderado la cartera en función del R Calmarde los resultados OS  en base diaria de los distintos  sistema-activo. Luego hemos realizado la cartera con dichas ponderaciones y le hemos incluido el IS . Obtenemos la siguiente curva.</a:t>
          </a:r>
          <a:endParaRPr lang="es-ES" sz="1100"/>
        </a:p>
      </xdr:txBody>
    </xdr:sp>
    <xdr:clientData/>
  </xdr:twoCellAnchor>
  <xdr:twoCellAnchor>
    <xdr:from>
      <xdr:col>9</xdr:col>
      <xdr:colOff>0</xdr:colOff>
      <xdr:row>79</xdr:row>
      <xdr:rowOff>0</xdr:rowOff>
    </xdr:from>
    <xdr:to>
      <xdr:col>10</xdr:col>
      <xdr:colOff>76200</xdr:colOff>
      <xdr:row>81</xdr:row>
      <xdr:rowOff>76200</xdr:rowOff>
    </xdr:to>
    <xdr:sp macro="" textlink="">
      <xdr:nvSpPr>
        <xdr:cNvPr id="23" name="22 CuadroTexto">
          <a:extLst>
            <a:ext uri="{FF2B5EF4-FFF2-40B4-BE49-F238E27FC236}">
              <a16:creationId xmlns:a16="http://schemas.microsoft.com/office/drawing/2014/main" id="{00000000-0008-0000-0300-000017000000}"/>
            </a:ext>
          </a:extLst>
        </xdr:cNvPr>
        <xdr:cNvSpPr txBox="1"/>
      </xdr:nvSpPr>
      <xdr:spPr>
        <a:xfrm>
          <a:off x="6858000" y="15049500"/>
          <a:ext cx="83820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800" b="1"/>
            <a:t>ZS x</a:t>
          </a:r>
          <a:r>
            <a:rPr lang="es-ES" sz="1800" b="1" baseline="0"/>
            <a:t> 4</a:t>
          </a:r>
          <a:endParaRPr lang="es-ES" sz="1800" b="1"/>
        </a:p>
      </xdr:txBody>
    </xdr:sp>
    <xdr:clientData/>
  </xdr:twoCellAnchor>
  <xdr:twoCellAnchor>
    <xdr:from>
      <xdr:col>8</xdr:col>
      <xdr:colOff>76200</xdr:colOff>
      <xdr:row>30</xdr:row>
      <xdr:rowOff>50800</xdr:rowOff>
    </xdr:from>
    <xdr:to>
      <xdr:col>10</xdr:col>
      <xdr:colOff>495300</xdr:colOff>
      <xdr:row>84</xdr:row>
      <xdr:rowOff>120652</xdr:rowOff>
    </xdr:to>
    <xdr:cxnSp macro="">
      <xdr:nvCxnSpPr>
        <xdr:cNvPr id="25" name="24 Conector recto de flecha">
          <a:extLst>
            <a:ext uri="{FF2B5EF4-FFF2-40B4-BE49-F238E27FC236}">
              <a16:creationId xmlns:a16="http://schemas.microsoft.com/office/drawing/2014/main" id="{00000000-0008-0000-0300-000019000000}"/>
            </a:ext>
          </a:extLst>
        </xdr:cNvPr>
        <xdr:cNvCxnSpPr/>
      </xdr:nvCxnSpPr>
      <xdr:spPr>
        <a:xfrm rot="5400000" flipH="1" flipV="1">
          <a:off x="1965324" y="9972676"/>
          <a:ext cx="10356852" cy="1943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690880</xdr:colOff>
      <xdr:row>13</xdr:row>
      <xdr:rowOff>142240</xdr:rowOff>
    </xdr:from>
    <xdr:to>
      <xdr:col>26</xdr:col>
      <xdr:colOff>142240</xdr:colOff>
      <xdr:row>48</xdr:row>
      <xdr:rowOff>30908</xdr:rowOff>
    </xdr:to>
    <xdr:pic>
      <xdr:nvPicPr>
        <xdr:cNvPr id="18434" name="Picture 2">
          <a:extLst>
            <a:ext uri="{FF2B5EF4-FFF2-40B4-BE49-F238E27FC236}">
              <a16:creationId xmlns:a16="http://schemas.microsoft.com/office/drawing/2014/main" id="{00000000-0008-0000-0300-0000024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8615680" y="2519680"/>
          <a:ext cx="12131040" cy="6289468"/>
        </a:xfrm>
        <a:prstGeom prst="rect">
          <a:avLst/>
        </a:prstGeom>
        <a:noFill/>
      </xdr:spPr>
    </xdr:pic>
    <xdr:clientData/>
  </xdr:twoCellAnchor>
  <xdr:twoCellAnchor editAs="oneCell">
    <xdr:from>
      <xdr:col>0</xdr:col>
      <xdr:colOff>741680</xdr:colOff>
      <xdr:row>0</xdr:row>
      <xdr:rowOff>81280</xdr:rowOff>
    </xdr:from>
    <xdr:to>
      <xdr:col>7</xdr:col>
      <xdr:colOff>670560</xdr:colOff>
      <xdr:row>17</xdr:row>
      <xdr:rowOff>2485</xdr:rowOff>
    </xdr:to>
    <xdr:pic>
      <xdr:nvPicPr>
        <xdr:cNvPr id="18436" name="Picture 4">
          <a:extLst>
            <a:ext uri="{FF2B5EF4-FFF2-40B4-BE49-F238E27FC236}">
              <a16:creationId xmlns:a16="http://schemas.microsoft.com/office/drawing/2014/main" id="{00000000-0008-0000-0300-00000448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741680" y="81280"/>
          <a:ext cx="5476240" cy="3030165"/>
        </a:xfrm>
        <a:prstGeom prst="rect">
          <a:avLst/>
        </a:prstGeom>
        <a:noFill/>
      </xdr:spPr>
    </xdr:pic>
    <xdr:clientData/>
  </xdr:twoCellAnchor>
  <xdr:twoCellAnchor editAs="oneCell">
    <xdr:from>
      <xdr:col>1</xdr:col>
      <xdr:colOff>10160</xdr:colOff>
      <xdr:row>17</xdr:row>
      <xdr:rowOff>111760</xdr:rowOff>
    </xdr:from>
    <xdr:to>
      <xdr:col>7</xdr:col>
      <xdr:colOff>660400</xdr:colOff>
      <xdr:row>34</xdr:row>
      <xdr:rowOff>117821</xdr:rowOff>
    </xdr:to>
    <xdr:pic>
      <xdr:nvPicPr>
        <xdr:cNvPr id="18438" name="Picture 6">
          <a:extLst>
            <a:ext uri="{FF2B5EF4-FFF2-40B4-BE49-F238E27FC236}">
              <a16:creationId xmlns:a16="http://schemas.microsoft.com/office/drawing/2014/main" id="{00000000-0008-0000-0300-00000648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802640" y="3220720"/>
          <a:ext cx="5405120" cy="3115021"/>
        </a:xfrm>
        <a:prstGeom prst="rect">
          <a:avLst/>
        </a:prstGeom>
        <a:noFill/>
      </xdr:spPr>
    </xdr:pic>
    <xdr:clientData/>
  </xdr:twoCellAnchor>
  <xdr:twoCellAnchor editAs="oneCell">
    <xdr:from>
      <xdr:col>0</xdr:col>
      <xdr:colOff>782320</xdr:colOff>
      <xdr:row>35</xdr:row>
      <xdr:rowOff>172721</xdr:rowOff>
    </xdr:from>
    <xdr:to>
      <xdr:col>7</xdr:col>
      <xdr:colOff>670560</xdr:colOff>
      <xdr:row>53</xdr:row>
      <xdr:rowOff>38567</xdr:rowOff>
    </xdr:to>
    <xdr:pic>
      <xdr:nvPicPr>
        <xdr:cNvPr id="18441" name="Picture 9">
          <a:extLst>
            <a:ext uri="{FF2B5EF4-FFF2-40B4-BE49-F238E27FC236}">
              <a16:creationId xmlns:a16="http://schemas.microsoft.com/office/drawing/2014/main" id="{00000000-0008-0000-0300-00000948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782320" y="6573521"/>
          <a:ext cx="5435600" cy="3157686"/>
        </a:xfrm>
        <a:prstGeom prst="rect">
          <a:avLst/>
        </a:prstGeom>
        <a:noFill/>
      </xdr:spPr>
    </xdr:pic>
    <xdr:clientData/>
  </xdr:twoCellAnchor>
  <xdr:twoCellAnchor editAs="oneCell">
    <xdr:from>
      <xdr:col>1</xdr:col>
      <xdr:colOff>185006</xdr:colOff>
      <xdr:row>54</xdr:row>
      <xdr:rowOff>81280</xdr:rowOff>
    </xdr:from>
    <xdr:to>
      <xdr:col>7</xdr:col>
      <xdr:colOff>711200</xdr:colOff>
      <xdr:row>71</xdr:row>
      <xdr:rowOff>162560</xdr:rowOff>
    </xdr:to>
    <xdr:pic>
      <xdr:nvPicPr>
        <xdr:cNvPr id="18443" name="Picture 11">
          <a:extLst>
            <a:ext uri="{FF2B5EF4-FFF2-40B4-BE49-F238E27FC236}">
              <a16:creationId xmlns:a16="http://schemas.microsoft.com/office/drawing/2014/main" id="{00000000-0008-0000-0300-00000B48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977486" y="9956800"/>
          <a:ext cx="5281074" cy="3190240"/>
        </a:xfrm>
        <a:prstGeom prst="rect">
          <a:avLst/>
        </a:prstGeom>
        <a:noFill/>
      </xdr:spPr>
    </xdr:pic>
    <xdr:clientData/>
  </xdr:twoCellAnchor>
  <xdr:twoCellAnchor editAs="oneCell">
    <xdr:from>
      <xdr:col>1</xdr:col>
      <xdr:colOff>152400</xdr:colOff>
      <xdr:row>74</xdr:row>
      <xdr:rowOff>98652</xdr:rowOff>
    </xdr:from>
    <xdr:to>
      <xdr:col>8</xdr:col>
      <xdr:colOff>10160</xdr:colOff>
      <xdr:row>90</xdr:row>
      <xdr:rowOff>164065</xdr:rowOff>
    </xdr:to>
    <xdr:pic>
      <xdr:nvPicPr>
        <xdr:cNvPr id="18445" name="Picture 13">
          <a:extLst>
            <a:ext uri="{FF2B5EF4-FFF2-40B4-BE49-F238E27FC236}">
              <a16:creationId xmlns:a16="http://schemas.microsoft.com/office/drawing/2014/main" id="{00000000-0008-0000-0300-00000D48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944880" y="13631772"/>
          <a:ext cx="5405120" cy="2991493"/>
        </a:xfrm>
        <a:prstGeom prst="rect">
          <a:avLst/>
        </a:prstGeom>
        <a:noFill/>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19050</xdr:colOff>
      <xdr:row>21</xdr:row>
      <xdr:rowOff>133350</xdr:rowOff>
    </xdr:from>
    <xdr:to>
      <xdr:col>7</xdr:col>
      <xdr:colOff>523875</xdr:colOff>
      <xdr:row>23</xdr:row>
      <xdr:rowOff>73124</xdr:rowOff>
    </xdr:to>
    <xdr:pic>
      <xdr:nvPicPr>
        <xdr:cNvPr id="1026" name="Picture 2">
          <a:extLst>
            <a:ext uri="{FF2B5EF4-FFF2-40B4-BE49-F238E27FC236}">
              <a16:creationId xmlns:a16="http://schemas.microsoft.com/office/drawing/2014/main" id="{00000000-0008-0000-0400-000002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638675" y="3819525"/>
          <a:ext cx="1304925" cy="339824"/>
        </a:xfrm>
        <a:prstGeom prst="rect">
          <a:avLst/>
        </a:prstGeom>
        <a:noFill/>
        <a:ln w="1">
          <a:noFill/>
          <a:miter lim="800000"/>
          <a:headEnd/>
          <a:tailEnd type="none" w="med" len="med"/>
        </a:ln>
        <a:effectLst/>
      </xdr:spPr>
    </xdr:pic>
    <xdr:clientData/>
  </xdr:twoCellAnchor>
  <xdr:twoCellAnchor editAs="oneCell">
    <xdr:from>
      <xdr:col>2</xdr:col>
      <xdr:colOff>28575</xdr:colOff>
      <xdr:row>25</xdr:row>
      <xdr:rowOff>28575</xdr:rowOff>
    </xdr:from>
    <xdr:to>
      <xdr:col>3</xdr:col>
      <xdr:colOff>800100</xdr:colOff>
      <xdr:row>27</xdr:row>
      <xdr:rowOff>123260</xdr:rowOff>
    </xdr:to>
    <xdr:pic>
      <xdr:nvPicPr>
        <xdr:cNvPr id="1027" name="Picture 3">
          <a:extLst>
            <a:ext uri="{FF2B5EF4-FFF2-40B4-BE49-F238E27FC236}">
              <a16:creationId xmlns:a16="http://schemas.microsoft.com/office/drawing/2014/main" id="{00000000-0008-0000-0400-00000304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552575" y="4305300"/>
          <a:ext cx="1581150" cy="475685"/>
        </a:xfrm>
        <a:prstGeom prst="rect">
          <a:avLst/>
        </a:prstGeom>
        <a:noFill/>
        <a:ln w="1">
          <a:noFill/>
          <a:miter lim="800000"/>
          <a:headEnd/>
          <a:tailEnd type="none" w="med" len="med"/>
        </a:ln>
        <a:effectLst/>
      </xdr:spPr>
    </xdr:pic>
    <xdr:clientData/>
  </xdr:twoCellAnchor>
  <xdr:twoCellAnchor>
    <xdr:from>
      <xdr:col>4</xdr:col>
      <xdr:colOff>200025</xdr:colOff>
      <xdr:row>25</xdr:row>
      <xdr:rowOff>38100</xdr:rowOff>
    </xdr:from>
    <xdr:to>
      <xdr:col>5</xdr:col>
      <xdr:colOff>416433</xdr:colOff>
      <xdr:row>27</xdr:row>
      <xdr:rowOff>141732</xdr:rowOff>
    </xdr:to>
    <xdr:sp macro="" textlink="">
      <xdr:nvSpPr>
        <xdr:cNvPr id="5" name="4 Flecha derecha">
          <a:extLst>
            <a:ext uri="{FF2B5EF4-FFF2-40B4-BE49-F238E27FC236}">
              <a16:creationId xmlns:a16="http://schemas.microsoft.com/office/drawing/2014/main" id="{00000000-0008-0000-0400-000005000000}"/>
            </a:ext>
          </a:extLst>
        </xdr:cNvPr>
        <xdr:cNvSpPr/>
      </xdr:nvSpPr>
      <xdr:spPr>
        <a:xfrm>
          <a:off x="3295650" y="4314825"/>
          <a:ext cx="978408" cy="4846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editAs="oneCell">
    <xdr:from>
      <xdr:col>5</xdr:col>
      <xdr:colOff>533400</xdr:colOff>
      <xdr:row>25</xdr:row>
      <xdr:rowOff>9525</xdr:rowOff>
    </xdr:from>
    <xdr:to>
      <xdr:col>8</xdr:col>
      <xdr:colOff>22860</xdr:colOff>
      <xdr:row>28</xdr:row>
      <xdr:rowOff>19050</xdr:rowOff>
    </xdr:to>
    <xdr:pic>
      <xdr:nvPicPr>
        <xdr:cNvPr id="1028" name="Picture 4">
          <a:extLst>
            <a:ext uri="{FF2B5EF4-FFF2-40B4-BE49-F238E27FC236}">
              <a16:creationId xmlns:a16="http://schemas.microsoft.com/office/drawing/2014/main" id="{00000000-0008-0000-0400-00000404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4391025" y="4476750"/>
          <a:ext cx="1943100" cy="581025"/>
        </a:xfrm>
        <a:prstGeom prst="rect">
          <a:avLst/>
        </a:prstGeom>
        <a:noFill/>
        <a:ln w="1">
          <a:solidFill>
            <a:schemeClr val="accent1"/>
          </a:solidFill>
          <a:miter lim="800000"/>
          <a:headEnd/>
          <a:tailEnd type="none" w="med" len="med"/>
        </a:ln>
        <a:effectLst/>
      </xdr:spPr>
    </xdr:pic>
    <xdr:clientData/>
  </xdr:twoCellAnchor>
  <xdr:twoCellAnchor>
    <xdr:from>
      <xdr:col>8</xdr:col>
      <xdr:colOff>47625</xdr:colOff>
      <xdr:row>34</xdr:row>
      <xdr:rowOff>76199</xdr:rowOff>
    </xdr:from>
    <xdr:to>
      <xdr:col>13</xdr:col>
      <xdr:colOff>152400</xdr:colOff>
      <xdr:row>37</xdr:row>
      <xdr:rowOff>76200</xdr:rowOff>
    </xdr:to>
    <xdr:sp macro="" textlink="">
      <xdr:nvSpPr>
        <xdr:cNvPr id="15" name="14 CuadroTexto">
          <a:extLst>
            <a:ext uri="{FF2B5EF4-FFF2-40B4-BE49-F238E27FC236}">
              <a16:creationId xmlns:a16="http://schemas.microsoft.com/office/drawing/2014/main" id="{00000000-0008-0000-0400-00000F000000}"/>
            </a:ext>
          </a:extLst>
        </xdr:cNvPr>
        <xdr:cNvSpPr txBox="1"/>
      </xdr:nvSpPr>
      <xdr:spPr>
        <a:xfrm>
          <a:off x="6646545" y="6377939"/>
          <a:ext cx="4067175" cy="7467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t>Desde del punto de vista del MM podria ser interesante capitalizar más la cuenta a cambio de disminudir la delta.  Nosotros</a:t>
          </a:r>
          <a:r>
            <a:rPr lang="es-ES" sz="1100" baseline="0"/>
            <a:t> vamos a operar con 300000 que es una capital que reduce sensiblemente la delta.</a:t>
          </a:r>
          <a:endParaRPr lang="es-ES" sz="1100"/>
        </a:p>
      </xdr:txBody>
    </xdr:sp>
    <xdr:clientData/>
  </xdr:twoCellAnchor>
  <xdr:twoCellAnchor>
    <xdr:from>
      <xdr:col>5</xdr:col>
      <xdr:colOff>133350</xdr:colOff>
      <xdr:row>37</xdr:row>
      <xdr:rowOff>179070</xdr:rowOff>
    </xdr:from>
    <xdr:to>
      <xdr:col>5</xdr:col>
      <xdr:colOff>657225</xdr:colOff>
      <xdr:row>42</xdr:row>
      <xdr:rowOff>179070</xdr:rowOff>
    </xdr:to>
    <xdr:sp macro="" textlink="">
      <xdr:nvSpPr>
        <xdr:cNvPr id="7" name="6 Flecha abajo">
          <a:extLst>
            <a:ext uri="{FF2B5EF4-FFF2-40B4-BE49-F238E27FC236}">
              <a16:creationId xmlns:a16="http://schemas.microsoft.com/office/drawing/2014/main" id="{00000000-0008-0000-0400-000007000000}"/>
            </a:ext>
          </a:extLst>
        </xdr:cNvPr>
        <xdr:cNvSpPr/>
      </xdr:nvSpPr>
      <xdr:spPr>
        <a:xfrm rot="10800000">
          <a:off x="4202430" y="7227570"/>
          <a:ext cx="523875" cy="9144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4</xdr:col>
      <xdr:colOff>815340</xdr:colOff>
      <xdr:row>43</xdr:row>
      <xdr:rowOff>80010</xdr:rowOff>
    </xdr:from>
    <xdr:to>
      <xdr:col>6</xdr:col>
      <xdr:colOff>1905</xdr:colOff>
      <xdr:row>45</xdr:row>
      <xdr:rowOff>32385</xdr:rowOff>
    </xdr:to>
    <xdr:sp macro="" textlink="">
      <xdr:nvSpPr>
        <xdr:cNvPr id="8" name="7 CuadroTexto">
          <a:extLst>
            <a:ext uri="{FF2B5EF4-FFF2-40B4-BE49-F238E27FC236}">
              <a16:creationId xmlns:a16="http://schemas.microsoft.com/office/drawing/2014/main" id="{00000000-0008-0000-0400-000008000000}"/>
            </a:ext>
          </a:extLst>
        </xdr:cNvPr>
        <xdr:cNvSpPr txBox="1"/>
      </xdr:nvSpPr>
      <xdr:spPr>
        <a:xfrm>
          <a:off x="4061460" y="8225790"/>
          <a:ext cx="832485" cy="318135"/>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t>Selección </a:t>
          </a:r>
        </a:p>
      </xdr:txBody>
    </xdr:sp>
    <xdr:clientData/>
  </xdr:twoCellAnchor>
  <xdr:twoCellAnchor>
    <xdr:from>
      <xdr:col>9</xdr:col>
      <xdr:colOff>405765</xdr:colOff>
      <xdr:row>38</xdr:row>
      <xdr:rowOff>62865</xdr:rowOff>
    </xdr:from>
    <xdr:to>
      <xdr:col>13</xdr:col>
      <xdr:colOff>630555</xdr:colOff>
      <xdr:row>44</xdr:row>
      <xdr:rowOff>139065</xdr:rowOff>
    </xdr:to>
    <xdr:sp macro="" textlink="">
      <xdr:nvSpPr>
        <xdr:cNvPr id="13" name="12 Rectángulo redondeado">
          <a:extLst>
            <a:ext uri="{FF2B5EF4-FFF2-40B4-BE49-F238E27FC236}">
              <a16:creationId xmlns:a16="http://schemas.microsoft.com/office/drawing/2014/main" id="{00000000-0008-0000-0400-00000D000000}"/>
            </a:ext>
          </a:extLst>
        </xdr:cNvPr>
        <xdr:cNvSpPr/>
      </xdr:nvSpPr>
      <xdr:spPr>
        <a:xfrm>
          <a:off x="7797165" y="7294245"/>
          <a:ext cx="3394710" cy="11734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ES" sz="1100"/>
            <a:t>Tenemos en cuenta la máxima pérdida que</a:t>
          </a:r>
          <a:r>
            <a:rPr lang="es-ES" sz="1100" baseline="0"/>
            <a:t> podríamos sufrir (muy improbable pero posible) para que no nos cierren por falta de garantías</a:t>
          </a:r>
          <a:endParaRPr lang="es-ES" sz="1100"/>
        </a:p>
      </xdr:txBody>
    </xdr:sp>
    <xdr:clientData/>
  </xdr:twoCellAnchor>
  <xdr:twoCellAnchor>
    <xdr:from>
      <xdr:col>8</xdr:col>
      <xdr:colOff>575311</xdr:colOff>
      <xdr:row>37</xdr:row>
      <xdr:rowOff>100965</xdr:rowOff>
    </xdr:from>
    <xdr:to>
      <xdr:col>9</xdr:col>
      <xdr:colOff>405766</xdr:colOff>
      <xdr:row>41</xdr:row>
      <xdr:rowOff>100965</xdr:rowOff>
    </xdr:to>
    <xdr:cxnSp macro="">
      <xdr:nvCxnSpPr>
        <xdr:cNvPr id="16" name="15 Conector recto de flecha">
          <a:extLst>
            <a:ext uri="{FF2B5EF4-FFF2-40B4-BE49-F238E27FC236}">
              <a16:creationId xmlns:a16="http://schemas.microsoft.com/office/drawing/2014/main" id="{00000000-0008-0000-0400-000010000000}"/>
            </a:ext>
          </a:extLst>
        </xdr:cNvPr>
        <xdr:cNvCxnSpPr>
          <a:stCxn id="13" idx="1"/>
        </xdr:cNvCxnSpPr>
      </xdr:nvCxnSpPr>
      <xdr:spPr>
        <a:xfrm rot="10800000">
          <a:off x="7174231" y="7149465"/>
          <a:ext cx="622935" cy="7315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38100</xdr:colOff>
      <xdr:row>43</xdr:row>
      <xdr:rowOff>55256</xdr:rowOff>
    </xdr:from>
    <xdr:to>
      <xdr:col>7</xdr:col>
      <xdr:colOff>175260</xdr:colOff>
      <xdr:row>70</xdr:row>
      <xdr:rowOff>15240</xdr:rowOff>
    </xdr:to>
    <xdr:pic>
      <xdr:nvPicPr>
        <xdr:cNvPr id="18451" name="Picture 19">
          <a:extLst>
            <a:ext uri="{FF2B5EF4-FFF2-40B4-BE49-F238E27FC236}">
              <a16:creationId xmlns:a16="http://schemas.microsoft.com/office/drawing/2014/main" id="{00000000-0008-0000-0500-0000134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8100" y="8178176"/>
          <a:ext cx="5775960" cy="4897744"/>
        </a:xfrm>
        <a:prstGeom prst="rect">
          <a:avLst/>
        </a:prstGeom>
        <a:noFill/>
        <a:ln w="1">
          <a:noFill/>
          <a:miter lim="800000"/>
          <a:headEnd/>
          <a:tailEnd type="none" w="med" len="med"/>
        </a:ln>
        <a:effectLst/>
      </xdr:spPr>
    </xdr:pic>
    <xdr:clientData/>
  </xdr:twoCellAnchor>
  <xdr:twoCellAnchor editAs="oneCell">
    <xdr:from>
      <xdr:col>14</xdr:col>
      <xdr:colOff>510540</xdr:colOff>
      <xdr:row>19</xdr:row>
      <xdr:rowOff>114434</xdr:rowOff>
    </xdr:from>
    <xdr:to>
      <xdr:col>22</xdr:col>
      <xdr:colOff>228600</xdr:colOff>
      <xdr:row>47</xdr:row>
      <xdr:rowOff>144780</xdr:rowOff>
    </xdr:to>
    <xdr:pic>
      <xdr:nvPicPr>
        <xdr:cNvPr id="18450" name="Picture 18">
          <a:extLst>
            <a:ext uri="{FF2B5EF4-FFF2-40B4-BE49-F238E27FC236}">
              <a16:creationId xmlns:a16="http://schemas.microsoft.com/office/drawing/2014/main" id="{00000000-0008-0000-0500-00001248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1696700" y="3848234"/>
          <a:ext cx="6057900" cy="5150986"/>
        </a:xfrm>
        <a:prstGeom prst="rect">
          <a:avLst/>
        </a:prstGeom>
        <a:noFill/>
      </xdr:spPr>
    </xdr:pic>
    <xdr:clientData/>
  </xdr:twoCellAnchor>
  <xdr:twoCellAnchor>
    <xdr:from>
      <xdr:col>5</xdr:col>
      <xdr:colOff>504825</xdr:colOff>
      <xdr:row>9</xdr:row>
      <xdr:rowOff>38100</xdr:rowOff>
    </xdr:from>
    <xdr:to>
      <xdr:col>7</xdr:col>
      <xdr:colOff>295275</xdr:colOff>
      <xdr:row>12</xdr:row>
      <xdr:rowOff>47625</xdr:rowOff>
    </xdr:to>
    <xdr:sp macro="" textlink="">
      <xdr:nvSpPr>
        <xdr:cNvPr id="10" name="9 Flecha derecha">
          <a:extLst>
            <a:ext uri="{FF2B5EF4-FFF2-40B4-BE49-F238E27FC236}">
              <a16:creationId xmlns:a16="http://schemas.microsoft.com/office/drawing/2014/main" id="{00000000-0008-0000-0500-00000A000000}"/>
            </a:ext>
          </a:extLst>
        </xdr:cNvPr>
        <xdr:cNvSpPr/>
      </xdr:nvSpPr>
      <xdr:spPr>
        <a:xfrm>
          <a:off x="4410075" y="1409700"/>
          <a:ext cx="1314450" cy="6000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3</xdr:col>
      <xdr:colOff>238125</xdr:colOff>
      <xdr:row>9</xdr:row>
      <xdr:rowOff>142875</xdr:rowOff>
    </xdr:from>
    <xdr:to>
      <xdr:col>5</xdr:col>
      <xdr:colOff>314325</xdr:colOff>
      <xdr:row>14</xdr:row>
      <xdr:rowOff>104775</xdr:rowOff>
    </xdr:to>
    <xdr:sp macro="" textlink="">
      <xdr:nvSpPr>
        <xdr:cNvPr id="11" name="10 Rectángulo redondeado">
          <a:extLst>
            <a:ext uri="{FF2B5EF4-FFF2-40B4-BE49-F238E27FC236}">
              <a16:creationId xmlns:a16="http://schemas.microsoft.com/office/drawing/2014/main" id="{00000000-0008-0000-0500-00000B000000}"/>
            </a:ext>
          </a:extLst>
        </xdr:cNvPr>
        <xdr:cNvSpPr/>
      </xdr:nvSpPr>
      <xdr:spPr>
        <a:xfrm>
          <a:off x="2619375" y="1514475"/>
          <a:ext cx="1600200" cy="952500"/>
        </a:xfrm>
        <a:prstGeom prst="round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ES" sz="900"/>
            <a:t>Presuponemos</a:t>
          </a:r>
          <a:r>
            <a:rPr lang="es-ES" sz="900" baseline="0"/>
            <a:t> un Max DD admisible para el inversor tipo de un 35%. Este dato proviene de la Planificiación de cada invesor</a:t>
          </a:r>
          <a:endParaRPr lang="es-ES" sz="900"/>
        </a:p>
      </xdr:txBody>
    </xdr:sp>
    <xdr:clientData/>
  </xdr:twoCellAnchor>
  <xdr:twoCellAnchor>
    <xdr:from>
      <xdr:col>3</xdr:col>
      <xdr:colOff>38101</xdr:colOff>
      <xdr:row>11</xdr:row>
      <xdr:rowOff>161926</xdr:rowOff>
    </xdr:from>
    <xdr:to>
      <xdr:col>3</xdr:col>
      <xdr:colOff>238126</xdr:colOff>
      <xdr:row>12</xdr:row>
      <xdr:rowOff>28576</xdr:rowOff>
    </xdr:to>
    <xdr:cxnSp macro="">
      <xdr:nvCxnSpPr>
        <xdr:cNvPr id="13" name="12 Conector recto de flecha">
          <a:extLst>
            <a:ext uri="{FF2B5EF4-FFF2-40B4-BE49-F238E27FC236}">
              <a16:creationId xmlns:a16="http://schemas.microsoft.com/office/drawing/2014/main" id="{00000000-0008-0000-0500-00000D000000}"/>
            </a:ext>
          </a:extLst>
        </xdr:cNvPr>
        <xdr:cNvCxnSpPr>
          <a:stCxn id="11" idx="1"/>
        </xdr:cNvCxnSpPr>
      </xdr:nvCxnSpPr>
      <xdr:spPr>
        <a:xfrm rot="10800000">
          <a:off x="2419351" y="1924051"/>
          <a:ext cx="200025" cy="666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19050</xdr:colOff>
      <xdr:row>15</xdr:row>
      <xdr:rowOff>180976</xdr:rowOff>
    </xdr:from>
    <xdr:to>
      <xdr:col>2</xdr:col>
      <xdr:colOff>295275</xdr:colOff>
      <xdr:row>23</xdr:row>
      <xdr:rowOff>19051</xdr:rowOff>
    </xdr:to>
    <xdr:cxnSp macro="">
      <xdr:nvCxnSpPr>
        <xdr:cNvPr id="16" name="15 Conector recto de flecha">
          <a:extLst>
            <a:ext uri="{FF2B5EF4-FFF2-40B4-BE49-F238E27FC236}">
              <a16:creationId xmlns:a16="http://schemas.microsoft.com/office/drawing/2014/main" id="{00000000-0008-0000-0500-000010000000}"/>
            </a:ext>
          </a:extLst>
        </xdr:cNvPr>
        <xdr:cNvCxnSpPr/>
      </xdr:nvCxnSpPr>
      <xdr:spPr>
        <a:xfrm rot="5400000" flipH="1" flipV="1">
          <a:off x="609600" y="2914651"/>
          <a:ext cx="1476375" cy="11334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238123</xdr:colOff>
      <xdr:row>15</xdr:row>
      <xdr:rowOff>66674</xdr:rowOff>
    </xdr:from>
    <xdr:to>
      <xdr:col>7</xdr:col>
      <xdr:colOff>276224</xdr:colOff>
      <xdr:row>18</xdr:row>
      <xdr:rowOff>95249</xdr:rowOff>
    </xdr:to>
    <xdr:sp macro="" textlink="">
      <xdr:nvSpPr>
        <xdr:cNvPr id="17" name="16 Rectángulo redondeado">
          <a:extLst>
            <a:ext uri="{FF2B5EF4-FFF2-40B4-BE49-F238E27FC236}">
              <a16:creationId xmlns:a16="http://schemas.microsoft.com/office/drawing/2014/main" id="{00000000-0008-0000-0500-000011000000}"/>
            </a:ext>
          </a:extLst>
        </xdr:cNvPr>
        <xdr:cNvSpPr/>
      </xdr:nvSpPr>
      <xdr:spPr>
        <a:xfrm flipH="1">
          <a:off x="4143373" y="2628899"/>
          <a:ext cx="1562101" cy="7143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ES" sz="900"/>
            <a:t>El delta óptimo es inferior al delta mínimo, por</a:t>
          </a:r>
          <a:r>
            <a:rPr lang="es-ES" sz="900" baseline="0"/>
            <a:t> lo que escogemos el delta mínimo</a:t>
          </a:r>
          <a:endParaRPr lang="es-ES" sz="900"/>
        </a:p>
      </xdr:txBody>
    </xdr:sp>
    <xdr:clientData/>
  </xdr:twoCellAnchor>
  <xdr:twoCellAnchor>
    <xdr:from>
      <xdr:col>5</xdr:col>
      <xdr:colOff>19051</xdr:colOff>
      <xdr:row>16</xdr:row>
      <xdr:rowOff>152400</xdr:rowOff>
    </xdr:from>
    <xdr:to>
      <xdr:col>5</xdr:col>
      <xdr:colOff>238124</xdr:colOff>
      <xdr:row>16</xdr:row>
      <xdr:rowOff>176212</xdr:rowOff>
    </xdr:to>
    <xdr:cxnSp macro="">
      <xdr:nvCxnSpPr>
        <xdr:cNvPr id="19" name="18 Conector recto de flecha">
          <a:extLst>
            <a:ext uri="{FF2B5EF4-FFF2-40B4-BE49-F238E27FC236}">
              <a16:creationId xmlns:a16="http://schemas.microsoft.com/office/drawing/2014/main" id="{00000000-0008-0000-0500-000013000000}"/>
            </a:ext>
          </a:extLst>
        </xdr:cNvPr>
        <xdr:cNvCxnSpPr>
          <a:stCxn id="17" idx="3"/>
        </xdr:cNvCxnSpPr>
      </xdr:nvCxnSpPr>
      <xdr:spPr>
        <a:xfrm rot="10800000">
          <a:off x="3924301" y="2962275"/>
          <a:ext cx="219073" cy="2381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219075</xdr:colOff>
      <xdr:row>53</xdr:row>
      <xdr:rowOff>95250</xdr:rowOff>
    </xdr:from>
    <xdr:to>
      <xdr:col>4</xdr:col>
      <xdr:colOff>716280</xdr:colOff>
      <xdr:row>57</xdr:row>
      <xdr:rowOff>66675</xdr:rowOff>
    </xdr:to>
    <xdr:sp macro="" textlink="">
      <xdr:nvSpPr>
        <xdr:cNvPr id="21" name="20 Elipse">
          <a:extLst>
            <a:ext uri="{FF2B5EF4-FFF2-40B4-BE49-F238E27FC236}">
              <a16:creationId xmlns:a16="http://schemas.microsoft.com/office/drawing/2014/main" id="{00000000-0008-0000-0500-000015000000}"/>
            </a:ext>
          </a:extLst>
        </xdr:cNvPr>
        <xdr:cNvSpPr/>
      </xdr:nvSpPr>
      <xdr:spPr>
        <a:xfrm>
          <a:off x="2687955" y="10046970"/>
          <a:ext cx="1289685" cy="702945"/>
        </a:xfrm>
        <a:prstGeom prst="ellipse">
          <a:avLst/>
        </a:prstGeom>
        <a:solidFill>
          <a:schemeClr val="accent1">
            <a:alpha val="52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18</xdr:col>
      <xdr:colOff>74295</xdr:colOff>
      <xdr:row>32</xdr:row>
      <xdr:rowOff>80010</xdr:rowOff>
    </xdr:from>
    <xdr:to>
      <xdr:col>19</xdr:col>
      <xdr:colOff>74295</xdr:colOff>
      <xdr:row>34</xdr:row>
      <xdr:rowOff>146685</xdr:rowOff>
    </xdr:to>
    <xdr:sp macro="" textlink="">
      <xdr:nvSpPr>
        <xdr:cNvPr id="23" name="22 Elipse">
          <a:extLst>
            <a:ext uri="{FF2B5EF4-FFF2-40B4-BE49-F238E27FC236}">
              <a16:creationId xmlns:a16="http://schemas.microsoft.com/office/drawing/2014/main" id="{00000000-0008-0000-0500-000017000000}"/>
            </a:ext>
          </a:extLst>
        </xdr:cNvPr>
        <xdr:cNvSpPr/>
      </xdr:nvSpPr>
      <xdr:spPr>
        <a:xfrm>
          <a:off x="14430375" y="6191250"/>
          <a:ext cx="792480" cy="432435"/>
        </a:xfrm>
        <a:prstGeom prst="ellipse">
          <a:avLst/>
        </a:prstGeom>
        <a:solidFill>
          <a:schemeClr val="accent1">
            <a:alpha val="48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4</xdr:col>
      <xdr:colOff>190500</xdr:colOff>
      <xdr:row>0</xdr:row>
      <xdr:rowOff>47625</xdr:rowOff>
    </xdr:from>
    <xdr:to>
      <xdr:col>8</xdr:col>
      <xdr:colOff>9525</xdr:colOff>
      <xdr:row>4</xdr:row>
      <xdr:rowOff>114300</xdr:rowOff>
    </xdr:to>
    <xdr:sp macro="" textlink="">
      <xdr:nvSpPr>
        <xdr:cNvPr id="24" name="23 Rectángulo redondeado">
          <a:extLst>
            <a:ext uri="{FF2B5EF4-FFF2-40B4-BE49-F238E27FC236}">
              <a16:creationId xmlns:a16="http://schemas.microsoft.com/office/drawing/2014/main" id="{00000000-0008-0000-0500-000018000000}"/>
            </a:ext>
          </a:extLst>
        </xdr:cNvPr>
        <xdr:cNvSpPr/>
      </xdr:nvSpPr>
      <xdr:spPr>
        <a:xfrm>
          <a:off x="3333750" y="47625"/>
          <a:ext cx="2867025" cy="9429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ES" sz="1100"/>
            <a:t>Aquí</a:t>
          </a:r>
          <a:r>
            <a:rPr lang="es-ES" sz="1100" baseline="0"/>
            <a:t> vemos cómo se hace  la optimización In sample para aplicar al primer periodo del Out of Sample. con el resto de periodos se hace de manera idéntica. Pag 324. Pto 5.3.2.</a:t>
          </a:r>
          <a:endParaRPr lang="es-ES" sz="1100"/>
        </a:p>
      </xdr:txBody>
    </xdr:sp>
    <xdr:clientData/>
  </xdr:twoCellAnchor>
  <xdr:twoCellAnchor>
    <xdr:from>
      <xdr:col>20</xdr:col>
      <xdr:colOff>129540</xdr:colOff>
      <xdr:row>10</xdr:row>
      <xdr:rowOff>160020</xdr:rowOff>
    </xdr:from>
    <xdr:to>
      <xdr:col>22</xdr:col>
      <xdr:colOff>708660</xdr:colOff>
      <xdr:row>16</xdr:row>
      <xdr:rowOff>220980</xdr:rowOff>
    </xdr:to>
    <xdr:sp macro="" textlink="">
      <xdr:nvSpPr>
        <xdr:cNvPr id="22" name="21 Elipse">
          <a:extLst>
            <a:ext uri="{FF2B5EF4-FFF2-40B4-BE49-F238E27FC236}">
              <a16:creationId xmlns:a16="http://schemas.microsoft.com/office/drawing/2014/main" id="{00000000-0008-0000-0500-000016000000}"/>
            </a:ext>
          </a:extLst>
        </xdr:cNvPr>
        <xdr:cNvSpPr/>
      </xdr:nvSpPr>
      <xdr:spPr>
        <a:xfrm>
          <a:off x="16070580" y="2103120"/>
          <a:ext cx="2164080" cy="1249680"/>
        </a:xfrm>
        <a:prstGeom prst="ellipse">
          <a:avLst/>
        </a:prstGeom>
        <a:solidFill>
          <a:schemeClr val="tx1">
            <a:alpha val="48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ES" sz="1100"/>
            <a:t>El Delta minimo operativo (29768</a:t>
          </a:r>
        </a:p>
        <a:p>
          <a:pPr algn="ctr"/>
          <a:r>
            <a:rPr lang="es-ES" sz="1100"/>
            <a:t>) es bastante estable</a:t>
          </a:r>
        </a:p>
      </xdr:txBody>
    </xdr:sp>
    <xdr:clientData/>
  </xdr:twoCellAnchor>
  <xdr:twoCellAnchor editAs="oneCell">
    <xdr:from>
      <xdr:col>9</xdr:col>
      <xdr:colOff>15241</xdr:colOff>
      <xdr:row>0</xdr:row>
      <xdr:rowOff>68580</xdr:rowOff>
    </xdr:from>
    <xdr:to>
      <xdr:col>18</xdr:col>
      <xdr:colOff>38101</xdr:colOff>
      <xdr:row>19</xdr:row>
      <xdr:rowOff>134222</xdr:rowOff>
    </xdr:to>
    <xdr:pic>
      <xdr:nvPicPr>
        <xdr:cNvPr id="3" name="Picture 4">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7239001" y="68580"/>
          <a:ext cx="7155180" cy="3799442"/>
        </a:xfrm>
        <a:prstGeom prst="rect">
          <a:avLst/>
        </a:prstGeom>
        <a:noFill/>
      </xdr:spPr>
    </xdr:pic>
    <xdr:clientData/>
  </xdr:twoCellAnchor>
  <xdr:twoCellAnchor editAs="oneCell">
    <xdr:from>
      <xdr:col>3</xdr:col>
      <xdr:colOff>457199</xdr:colOff>
      <xdr:row>20</xdr:row>
      <xdr:rowOff>1</xdr:rowOff>
    </xdr:from>
    <xdr:to>
      <xdr:col>11</xdr:col>
      <xdr:colOff>778370</xdr:colOff>
      <xdr:row>39</xdr:row>
      <xdr:rowOff>76200</xdr:rowOff>
    </xdr:to>
    <xdr:pic>
      <xdr:nvPicPr>
        <xdr:cNvPr id="5" name="Picture 10">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2926079" y="3916681"/>
          <a:ext cx="6661011" cy="3550919"/>
        </a:xfrm>
        <a:prstGeom prst="rect">
          <a:avLst/>
        </a:prstGeom>
        <a:noFill/>
      </xdr:spPr>
    </xdr:pic>
    <xdr:clientData/>
  </xdr:twoCellAnchor>
  <xdr:twoCellAnchor editAs="oneCell">
    <xdr:from>
      <xdr:col>0</xdr:col>
      <xdr:colOff>0</xdr:colOff>
      <xdr:row>17</xdr:row>
      <xdr:rowOff>99060</xdr:rowOff>
    </xdr:from>
    <xdr:to>
      <xdr:col>3</xdr:col>
      <xdr:colOff>419100</xdr:colOff>
      <xdr:row>41</xdr:row>
      <xdr:rowOff>45720</xdr:rowOff>
    </xdr:to>
    <xdr:pic>
      <xdr:nvPicPr>
        <xdr:cNvPr id="6" name="Picture 12">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0" y="3467100"/>
          <a:ext cx="2887980" cy="4335780"/>
        </a:xfrm>
        <a:prstGeom prst="rect">
          <a:avLst/>
        </a:prstGeom>
        <a:noFill/>
      </xdr:spPr>
    </xdr:pic>
    <xdr:clientData/>
  </xdr:twoCellAnchor>
  <xdr:twoCellAnchor>
    <xdr:from>
      <xdr:col>12</xdr:col>
      <xdr:colOff>15240</xdr:colOff>
      <xdr:row>27</xdr:row>
      <xdr:rowOff>83820</xdr:rowOff>
    </xdr:from>
    <xdr:to>
      <xdr:col>14</xdr:col>
      <xdr:colOff>213360</xdr:colOff>
      <xdr:row>36</xdr:row>
      <xdr:rowOff>45720</xdr:rowOff>
    </xdr:to>
    <xdr:sp macro="" textlink="">
      <xdr:nvSpPr>
        <xdr:cNvPr id="26" name="25 Elipse">
          <a:extLst>
            <a:ext uri="{FF2B5EF4-FFF2-40B4-BE49-F238E27FC236}">
              <a16:creationId xmlns:a16="http://schemas.microsoft.com/office/drawing/2014/main" id="{00000000-0008-0000-0500-00001A000000}"/>
            </a:ext>
          </a:extLst>
        </xdr:cNvPr>
        <xdr:cNvSpPr/>
      </xdr:nvSpPr>
      <xdr:spPr>
        <a:xfrm>
          <a:off x="9616440" y="5280660"/>
          <a:ext cx="1783080" cy="160782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ES" sz="1100"/>
            <a:t>Optimizamos por Net Profit  y no por el Return-DD</a:t>
          </a:r>
          <a:r>
            <a:rPr lang="es-ES" sz="1100" baseline="0"/>
            <a:t> ratio </a:t>
          </a:r>
          <a:r>
            <a:rPr lang="es-ES" sz="1100"/>
            <a:t>(ya que el DD está controlado al 35%)</a:t>
          </a:r>
        </a:p>
      </xdr:txBody>
    </xdr:sp>
    <xdr:clientData/>
  </xdr:twoCellAnchor>
  <xdr:twoCellAnchor>
    <xdr:from>
      <xdr:col>8</xdr:col>
      <xdr:colOff>449580</xdr:colOff>
      <xdr:row>41</xdr:row>
      <xdr:rowOff>15240</xdr:rowOff>
    </xdr:from>
    <xdr:to>
      <xdr:col>13</xdr:col>
      <xdr:colOff>335280</xdr:colOff>
      <xdr:row>51</xdr:row>
      <xdr:rowOff>129540</xdr:rowOff>
    </xdr:to>
    <xdr:sp macro="" textlink="">
      <xdr:nvSpPr>
        <xdr:cNvPr id="30" name="29 Elipse">
          <a:extLst>
            <a:ext uri="{FF2B5EF4-FFF2-40B4-BE49-F238E27FC236}">
              <a16:creationId xmlns:a16="http://schemas.microsoft.com/office/drawing/2014/main" id="{00000000-0008-0000-0500-00001E000000}"/>
            </a:ext>
          </a:extLst>
        </xdr:cNvPr>
        <xdr:cNvSpPr/>
      </xdr:nvSpPr>
      <xdr:spPr>
        <a:xfrm>
          <a:off x="6880860" y="7772400"/>
          <a:ext cx="3848100" cy="19431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ES" sz="1100"/>
            <a:t>La delta que optenemos en la optimización (6929) está muy por debajo de la delta minima operativa (29768) y ademas parece que no es muy estable,</a:t>
          </a:r>
          <a:r>
            <a:rPr lang="es-ES" sz="1100" baseline="0"/>
            <a:t> mientras que el delta minimo operativo si lo es, como se deduce del analisis de sensibilidad.</a:t>
          </a:r>
          <a:endParaRPr lang="es-ES" sz="1100"/>
        </a:p>
      </xdr:txBody>
    </xdr:sp>
    <xdr:clientData/>
  </xdr:twoCellAnchor>
  <xdr:twoCellAnchor>
    <xdr:from>
      <xdr:col>16</xdr:col>
      <xdr:colOff>350520</xdr:colOff>
      <xdr:row>30</xdr:row>
      <xdr:rowOff>53474</xdr:rowOff>
    </xdr:from>
    <xdr:to>
      <xdr:col>17</xdr:col>
      <xdr:colOff>350520</xdr:colOff>
      <xdr:row>32</xdr:row>
      <xdr:rowOff>120149</xdr:rowOff>
    </xdr:to>
    <xdr:sp macro="" textlink="">
      <xdr:nvSpPr>
        <xdr:cNvPr id="31" name="30 Elipse">
          <a:extLst>
            <a:ext uri="{FF2B5EF4-FFF2-40B4-BE49-F238E27FC236}">
              <a16:creationId xmlns:a16="http://schemas.microsoft.com/office/drawing/2014/main" id="{00000000-0008-0000-0500-00001F000000}"/>
            </a:ext>
          </a:extLst>
        </xdr:cNvPr>
        <xdr:cNvSpPr/>
      </xdr:nvSpPr>
      <xdr:spPr>
        <a:xfrm>
          <a:off x="13121640" y="5798954"/>
          <a:ext cx="792480" cy="432435"/>
        </a:xfrm>
        <a:prstGeom prst="ellipse">
          <a:avLst/>
        </a:prstGeom>
        <a:solidFill>
          <a:schemeClr val="accent1">
            <a:alpha val="48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1</xdr:col>
      <xdr:colOff>350520</xdr:colOff>
      <xdr:row>48</xdr:row>
      <xdr:rowOff>100976</xdr:rowOff>
    </xdr:from>
    <xdr:to>
      <xdr:col>2</xdr:col>
      <xdr:colOff>756285</xdr:colOff>
      <xdr:row>52</xdr:row>
      <xdr:rowOff>72401</xdr:rowOff>
    </xdr:to>
    <xdr:sp macro="" textlink="">
      <xdr:nvSpPr>
        <xdr:cNvPr id="32" name="31 Elipse">
          <a:extLst>
            <a:ext uri="{FF2B5EF4-FFF2-40B4-BE49-F238E27FC236}">
              <a16:creationId xmlns:a16="http://schemas.microsoft.com/office/drawing/2014/main" id="{00000000-0008-0000-0500-000020000000}"/>
            </a:ext>
          </a:extLst>
        </xdr:cNvPr>
        <xdr:cNvSpPr/>
      </xdr:nvSpPr>
      <xdr:spPr>
        <a:xfrm>
          <a:off x="1143000" y="9138296"/>
          <a:ext cx="1289685" cy="702945"/>
        </a:xfrm>
        <a:prstGeom prst="ellipse">
          <a:avLst/>
        </a:prstGeom>
        <a:solidFill>
          <a:schemeClr val="accent1">
            <a:alpha val="52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16</xdr:col>
      <xdr:colOff>161925</xdr:colOff>
      <xdr:row>10</xdr:row>
      <xdr:rowOff>180975</xdr:rowOff>
    </xdr:from>
    <xdr:to>
      <xdr:col>19</xdr:col>
      <xdr:colOff>142875</xdr:colOff>
      <xdr:row>16</xdr:row>
      <xdr:rowOff>104775</xdr:rowOff>
    </xdr:to>
    <xdr:sp macro="" textlink="">
      <xdr:nvSpPr>
        <xdr:cNvPr id="8" name="7 CuadroTexto">
          <a:extLst>
            <a:ext uri="{FF2B5EF4-FFF2-40B4-BE49-F238E27FC236}">
              <a16:creationId xmlns:a16="http://schemas.microsoft.com/office/drawing/2014/main" id="{00000000-0008-0000-0600-000008000000}"/>
            </a:ext>
          </a:extLst>
        </xdr:cNvPr>
        <xdr:cNvSpPr txBox="1"/>
      </xdr:nvSpPr>
      <xdr:spPr>
        <a:xfrm>
          <a:off x="17402175" y="2162175"/>
          <a:ext cx="2266950" cy="95250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b="1">
              <a:solidFill>
                <a:srgbClr val="00B050"/>
              </a:solidFill>
            </a:rPr>
            <a:t>Configuramos el inicio del siguiente periodo con los capitales y número de contratos con el que</a:t>
          </a:r>
          <a:r>
            <a:rPr lang="es-ES" sz="1100" b="1" baseline="0">
              <a:solidFill>
                <a:srgbClr val="00B050"/>
              </a:solidFill>
            </a:rPr>
            <a:t> acabamos el anterior</a:t>
          </a:r>
          <a:endParaRPr lang="es-ES" sz="1100" b="1">
            <a:solidFill>
              <a:srgbClr val="00B050"/>
            </a:solidFill>
          </a:endParaRPr>
        </a:p>
      </xdr:txBody>
    </xdr:sp>
    <xdr:clientData/>
  </xdr:twoCellAnchor>
  <xdr:twoCellAnchor>
    <xdr:from>
      <xdr:col>13</xdr:col>
      <xdr:colOff>546099</xdr:colOff>
      <xdr:row>14</xdr:row>
      <xdr:rowOff>114301</xdr:rowOff>
    </xdr:from>
    <xdr:to>
      <xdr:col>27</xdr:col>
      <xdr:colOff>88900</xdr:colOff>
      <xdr:row>37</xdr:row>
      <xdr:rowOff>5334</xdr:rowOff>
    </xdr:to>
    <xdr:grpSp>
      <xdr:nvGrpSpPr>
        <xdr:cNvPr id="12" name="11 Grupo">
          <a:extLst>
            <a:ext uri="{FF2B5EF4-FFF2-40B4-BE49-F238E27FC236}">
              <a16:creationId xmlns:a16="http://schemas.microsoft.com/office/drawing/2014/main" id="{00000000-0008-0000-0600-00000C000000}"/>
            </a:ext>
          </a:extLst>
        </xdr:cNvPr>
        <xdr:cNvGrpSpPr/>
      </xdr:nvGrpSpPr>
      <xdr:grpSpPr>
        <a:xfrm>
          <a:off x="14770099" y="2921001"/>
          <a:ext cx="12293601" cy="4475733"/>
          <a:chOff x="15544338" y="2821794"/>
          <a:chExt cx="10379837" cy="3950482"/>
        </a:xfrm>
      </xdr:grpSpPr>
      <xdr:cxnSp macro="">
        <xdr:nvCxnSpPr>
          <xdr:cNvPr id="6" name="5 Conector recto de flecha">
            <a:extLst>
              <a:ext uri="{FF2B5EF4-FFF2-40B4-BE49-F238E27FC236}">
                <a16:creationId xmlns:a16="http://schemas.microsoft.com/office/drawing/2014/main" id="{00000000-0008-0000-0600-000006000000}"/>
              </a:ext>
            </a:extLst>
          </xdr:cNvPr>
          <xdr:cNvCxnSpPr/>
        </xdr:nvCxnSpPr>
        <xdr:spPr>
          <a:xfrm flipV="1">
            <a:off x="16831095" y="2821794"/>
            <a:ext cx="9093080" cy="291449"/>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10" name="9 Conector recto de flecha">
            <a:extLst>
              <a:ext uri="{FF2B5EF4-FFF2-40B4-BE49-F238E27FC236}">
                <a16:creationId xmlns:a16="http://schemas.microsoft.com/office/drawing/2014/main" id="{00000000-0008-0000-0600-00000A000000}"/>
              </a:ext>
            </a:extLst>
          </xdr:cNvPr>
          <xdr:cNvCxnSpPr/>
        </xdr:nvCxnSpPr>
        <xdr:spPr>
          <a:xfrm>
            <a:off x="15544338" y="5658641"/>
            <a:ext cx="4334336" cy="1113635"/>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7</xdr:col>
      <xdr:colOff>139700</xdr:colOff>
      <xdr:row>1</xdr:row>
      <xdr:rowOff>0</xdr:rowOff>
    </xdr:from>
    <xdr:to>
      <xdr:col>11</xdr:col>
      <xdr:colOff>190500</xdr:colOff>
      <xdr:row>6</xdr:row>
      <xdr:rowOff>76200</xdr:rowOff>
    </xdr:to>
    <xdr:sp macro="" textlink="">
      <xdr:nvSpPr>
        <xdr:cNvPr id="23" name="22 Rectángulo redondeado">
          <a:extLst>
            <a:ext uri="{FF2B5EF4-FFF2-40B4-BE49-F238E27FC236}">
              <a16:creationId xmlns:a16="http://schemas.microsoft.com/office/drawing/2014/main" id="{00000000-0008-0000-0600-000017000000}"/>
            </a:ext>
          </a:extLst>
        </xdr:cNvPr>
        <xdr:cNvSpPr/>
      </xdr:nvSpPr>
      <xdr:spPr>
        <a:xfrm>
          <a:off x="11353800" y="228600"/>
          <a:ext cx="5308600" cy="1041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ES" sz="1400"/>
            <a:t>Vemos como se construye el Out</a:t>
          </a:r>
          <a:r>
            <a:rPr lang="es-ES" sz="1400" baseline="0"/>
            <a:t> of Sample de periodo en periodo</a:t>
          </a:r>
          <a:endParaRPr lang="es-ES" sz="1400"/>
        </a:p>
      </xdr:txBody>
    </xdr:sp>
    <xdr:clientData/>
  </xdr:twoCellAnchor>
  <xdr:twoCellAnchor editAs="oneCell">
    <xdr:from>
      <xdr:col>6</xdr:col>
      <xdr:colOff>762000</xdr:colOff>
      <xdr:row>11</xdr:row>
      <xdr:rowOff>30480</xdr:rowOff>
    </xdr:from>
    <xdr:to>
      <xdr:col>15</xdr:col>
      <xdr:colOff>701040</xdr:colOff>
      <xdr:row>36</xdr:row>
      <xdr:rowOff>180525</xdr:rowOff>
    </xdr:to>
    <xdr:pic>
      <xdr:nvPicPr>
        <xdr:cNvPr id="2" name="Picture 5">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670800" y="2133600"/>
          <a:ext cx="9296400" cy="4955725"/>
        </a:xfrm>
        <a:prstGeom prst="rect">
          <a:avLst/>
        </a:prstGeom>
        <a:noFill/>
      </xdr:spPr>
    </xdr:pic>
    <xdr:clientData/>
  </xdr:twoCellAnchor>
  <xdr:twoCellAnchor editAs="oneCell">
    <xdr:from>
      <xdr:col>19</xdr:col>
      <xdr:colOff>1188720</xdr:colOff>
      <xdr:row>11</xdr:row>
      <xdr:rowOff>9493</xdr:rowOff>
    </xdr:from>
    <xdr:to>
      <xdr:col>29</xdr:col>
      <xdr:colOff>61990</xdr:colOff>
      <xdr:row>37</xdr:row>
      <xdr:rowOff>50800</xdr:rowOff>
    </xdr:to>
    <xdr:pic>
      <xdr:nvPicPr>
        <xdr:cNvPr id="3" name="Picture 6">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0624800" y="2112613"/>
          <a:ext cx="8921510" cy="5029867"/>
        </a:xfrm>
        <a:prstGeom prst="rect">
          <a:avLst/>
        </a:prstGeom>
        <a:noFill/>
        <a:ln w="1">
          <a:noFill/>
          <a:miter lim="800000"/>
          <a:headEnd/>
          <a:tailEnd type="none" w="med" len="med"/>
        </a:ln>
        <a:effectLst/>
      </xdr:spPr>
    </xdr:pic>
    <xdr:clientData/>
  </xdr:twoCellAnchor>
  <xdr:twoCellAnchor editAs="oneCell">
    <xdr:from>
      <xdr:col>31</xdr:col>
      <xdr:colOff>10160</xdr:colOff>
      <xdr:row>11</xdr:row>
      <xdr:rowOff>10161</xdr:rowOff>
    </xdr:from>
    <xdr:to>
      <xdr:col>40</xdr:col>
      <xdr:colOff>528320</xdr:colOff>
      <xdr:row>37</xdr:row>
      <xdr:rowOff>47793</xdr:rowOff>
    </xdr:to>
    <xdr:pic>
      <xdr:nvPicPr>
        <xdr:cNvPr id="11274" name="Picture 10">
          <a:extLst>
            <a:ext uri="{FF2B5EF4-FFF2-40B4-BE49-F238E27FC236}">
              <a16:creationId xmlns:a16="http://schemas.microsoft.com/office/drawing/2014/main" id="{00000000-0008-0000-0600-00000A2C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31079440" y="2113281"/>
          <a:ext cx="9398000" cy="5026192"/>
        </a:xfrm>
        <a:prstGeom prst="rect">
          <a:avLst/>
        </a:prstGeom>
        <a:noFill/>
      </xdr:spPr>
    </xdr:pic>
    <xdr:clientData/>
  </xdr:twoCellAnchor>
</xdr:wsDr>
</file>

<file path=xl/drawings/drawing8.xml><?xml version="1.0" encoding="utf-8"?>
<xdr:wsDr xmlns:xdr="http://schemas.openxmlformats.org/drawingml/2006/spreadsheetDrawing" xmlns:a="http://schemas.openxmlformats.org/drawingml/2006/main">
  <xdr:twoCellAnchor>
    <xdr:from>
      <xdr:col>10</xdr:col>
      <xdr:colOff>514350</xdr:colOff>
      <xdr:row>1</xdr:row>
      <xdr:rowOff>133350</xdr:rowOff>
    </xdr:from>
    <xdr:to>
      <xdr:col>14</xdr:col>
      <xdr:colOff>93345</xdr:colOff>
      <xdr:row>15</xdr:row>
      <xdr:rowOff>76200</xdr:rowOff>
    </xdr:to>
    <xdr:sp macro="" textlink="">
      <xdr:nvSpPr>
        <xdr:cNvPr id="2" name="1 Rectángulo redondeado">
          <a:extLst>
            <a:ext uri="{FF2B5EF4-FFF2-40B4-BE49-F238E27FC236}">
              <a16:creationId xmlns:a16="http://schemas.microsoft.com/office/drawing/2014/main" id="{00000000-0008-0000-0700-000002000000}"/>
            </a:ext>
          </a:extLst>
        </xdr:cNvPr>
        <xdr:cNvSpPr/>
      </xdr:nvSpPr>
      <xdr:spPr>
        <a:xfrm>
          <a:off x="8439150" y="864870"/>
          <a:ext cx="2748915" cy="250317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ES" sz="1100"/>
            <a:t>Los trades se obtienen de cada periodo realizado en</a:t>
          </a:r>
          <a:r>
            <a:rPr lang="es-ES" sz="1100" baseline="0"/>
            <a:t> MSA desde View-Equity Table, luego se pegan los periodos. Ojo con empezar cada periodo con el capital con el que se terminó el anterior y el mismo número de contratos.</a:t>
          </a:r>
        </a:p>
        <a:p>
          <a:pPr algn="ctr"/>
          <a:r>
            <a:rPr lang="es-ES" sz="1100" baseline="0"/>
            <a:t>Luego podemos coger esta secuencia de trades y meterla de nuevo  en el MSA para obtener las estadísticas</a:t>
          </a:r>
          <a:endParaRPr lang="es-ES"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60960</xdr:colOff>
      <xdr:row>2</xdr:row>
      <xdr:rowOff>0</xdr:rowOff>
    </xdr:from>
    <xdr:to>
      <xdr:col>8</xdr:col>
      <xdr:colOff>388620</xdr:colOff>
      <xdr:row>27</xdr:row>
      <xdr:rowOff>56669</xdr:rowOff>
    </xdr:to>
    <xdr:pic>
      <xdr:nvPicPr>
        <xdr:cNvPr id="20482" name="Picture 2">
          <a:extLst>
            <a:ext uri="{FF2B5EF4-FFF2-40B4-BE49-F238E27FC236}">
              <a16:creationId xmlns:a16="http://schemas.microsoft.com/office/drawing/2014/main" id="{00000000-0008-0000-0800-0000025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0960" y="411480"/>
          <a:ext cx="8641080" cy="4628669"/>
        </a:xfrm>
        <a:prstGeom prst="rect">
          <a:avLst/>
        </a:prstGeom>
        <a:noFill/>
      </xdr:spPr>
    </xdr:pic>
    <xdr:clientData/>
  </xdr:twoCellAnchor>
  <xdr:twoCellAnchor editAs="oneCell">
    <xdr:from>
      <xdr:col>8</xdr:col>
      <xdr:colOff>647700</xdr:colOff>
      <xdr:row>2</xdr:row>
      <xdr:rowOff>0</xdr:rowOff>
    </xdr:from>
    <xdr:to>
      <xdr:col>19</xdr:col>
      <xdr:colOff>441960</xdr:colOff>
      <xdr:row>26</xdr:row>
      <xdr:rowOff>157169</xdr:rowOff>
    </xdr:to>
    <xdr:pic>
      <xdr:nvPicPr>
        <xdr:cNvPr id="20484" name="Picture 4">
          <a:extLst>
            <a:ext uri="{FF2B5EF4-FFF2-40B4-BE49-F238E27FC236}">
              <a16:creationId xmlns:a16="http://schemas.microsoft.com/office/drawing/2014/main" id="{00000000-0008-0000-0800-0000045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8961120" y="411480"/>
          <a:ext cx="8511540" cy="4546289"/>
        </a:xfrm>
        <a:prstGeom prst="rect">
          <a:avLst/>
        </a:prstGeom>
        <a:noFill/>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7.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
  <sheetViews>
    <sheetView workbookViewId="0">
      <selection activeCell="N28" sqref="N28"/>
    </sheetView>
  </sheetViews>
  <sheetFormatPr baseColWidth="10"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E88"/>
  <sheetViews>
    <sheetView workbookViewId="0">
      <selection activeCell="C62" sqref="C62"/>
    </sheetView>
  </sheetViews>
  <sheetFormatPr baseColWidth="10" defaultRowHeight="15" x14ac:dyDescent="0.25"/>
  <cols>
    <col min="1" max="1" width="41.85546875" customWidth="1"/>
    <col min="2" max="2" width="37.85546875" customWidth="1"/>
  </cols>
  <sheetData>
    <row r="1" spans="1:1" s="158" customFormat="1" x14ac:dyDescent="0.25">
      <c r="A1" s="158" t="s">
        <v>46</v>
      </c>
    </row>
    <row r="2" spans="1:1" s="66" customFormat="1" ht="18.75" x14ac:dyDescent="0.3"/>
    <row r="3" spans="1:1" ht="18.75" x14ac:dyDescent="0.3">
      <c r="A3" s="66" t="s">
        <v>46</v>
      </c>
    </row>
    <row r="36" spans="1:1" x14ac:dyDescent="0.25">
      <c r="A36" t="s">
        <v>576</v>
      </c>
    </row>
    <row r="38" spans="1:1" x14ac:dyDescent="0.25">
      <c r="A38" t="s">
        <v>139</v>
      </c>
    </row>
    <row r="39" spans="1:1" x14ac:dyDescent="0.25">
      <c r="A39" t="s">
        <v>577</v>
      </c>
    </row>
    <row r="40" spans="1:1" x14ac:dyDescent="0.25">
      <c r="A40" t="s">
        <v>49</v>
      </c>
    </row>
    <row r="41" spans="1:1" x14ac:dyDescent="0.25">
      <c r="A41" t="s">
        <v>306</v>
      </c>
    </row>
    <row r="42" spans="1:1" x14ac:dyDescent="0.25">
      <c r="A42" t="s">
        <v>50</v>
      </c>
    </row>
    <row r="43" spans="1:1" x14ac:dyDescent="0.25">
      <c r="A43" t="s">
        <v>51</v>
      </c>
    </row>
    <row r="45" spans="1:1" x14ac:dyDescent="0.25">
      <c r="A45" t="s">
        <v>55</v>
      </c>
    </row>
    <row r="46" spans="1:1" x14ac:dyDescent="0.25">
      <c r="A46" t="s">
        <v>56</v>
      </c>
    </row>
    <row r="47" spans="1:1" x14ac:dyDescent="0.25">
      <c r="A47" t="s">
        <v>386</v>
      </c>
    </row>
    <row r="48" spans="1:1" x14ac:dyDescent="0.25">
      <c r="A48" t="s">
        <v>140</v>
      </c>
    </row>
    <row r="50" spans="1:5" x14ac:dyDescent="0.25">
      <c r="A50" t="s">
        <v>141</v>
      </c>
    </row>
    <row r="51" spans="1:5" x14ac:dyDescent="0.25">
      <c r="A51" t="s">
        <v>142</v>
      </c>
      <c r="B51" t="s">
        <v>143</v>
      </c>
      <c r="C51" t="s">
        <v>144</v>
      </c>
      <c r="D51" t="s">
        <v>145</v>
      </c>
      <c r="E51" t="s">
        <v>146</v>
      </c>
    </row>
    <row r="52" spans="1:5" x14ac:dyDescent="0.25">
      <c r="A52">
        <v>50</v>
      </c>
      <c r="B52">
        <v>254.5</v>
      </c>
      <c r="C52">
        <v>25.44</v>
      </c>
      <c r="D52">
        <v>9.9749999999999996</v>
      </c>
      <c r="E52">
        <v>9.3600000000000003E-2</v>
      </c>
    </row>
    <row r="53" spans="1:5" x14ac:dyDescent="0.25">
      <c r="A53">
        <v>60</v>
      </c>
      <c r="B53">
        <v>246.8</v>
      </c>
      <c r="C53">
        <v>26.89</v>
      </c>
      <c r="D53">
        <v>9.423</v>
      </c>
      <c r="E53">
        <v>9.2499999999999999E-2</v>
      </c>
    </row>
    <row r="54" spans="1:5" x14ac:dyDescent="0.25">
      <c r="A54">
        <v>70</v>
      </c>
      <c r="B54">
        <v>237.7</v>
      </c>
      <c r="C54">
        <v>28.9</v>
      </c>
      <c r="D54">
        <v>8.5380000000000003</v>
      </c>
      <c r="E54">
        <v>9.0999999999999998E-2</v>
      </c>
    </row>
    <row r="55" spans="1:5" x14ac:dyDescent="0.25">
      <c r="A55">
        <v>80</v>
      </c>
      <c r="B55">
        <v>228.1</v>
      </c>
      <c r="C55">
        <v>31.9</v>
      </c>
      <c r="D55">
        <v>7.7130000000000001</v>
      </c>
      <c r="E55">
        <v>8.9800000000000005E-2</v>
      </c>
    </row>
    <row r="56" spans="1:5" x14ac:dyDescent="0.25">
      <c r="A56">
        <v>85</v>
      </c>
      <c r="B56">
        <v>223.9</v>
      </c>
      <c r="C56">
        <v>33.479999999999997</v>
      </c>
      <c r="D56">
        <v>7.3360000000000003</v>
      </c>
      <c r="E56">
        <v>8.8499999999999995E-2</v>
      </c>
    </row>
    <row r="57" spans="1:5" x14ac:dyDescent="0.25">
      <c r="A57">
        <v>90</v>
      </c>
      <c r="B57">
        <v>216.4</v>
      </c>
      <c r="C57">
        <v>35.770000000000003</v>
      </c>
      <c r="D57">
        <v>6.7050000000000001</v>
      </c>
      <c r="E57">
        <v>8.7400000000000005E-2</v>
      </c>
    </row>
    <row r="58" spans="1:5" x14ac:dyDescent="0.25">
      <c r="A58">
        <v>91</v>
      </c>
      <c r="B58">
        <v>212.6</v>
      </c>
      <c r="C58">
        <v>36.43</v>
      </c>
      <c r="D58">
        <v>6.5679999999999996</v>
      </c>
      <c r="E58">
        <v>8.6999999999999994E-2</v>
      </c>
    </row>
    <row r="59" spans="1:5" x14ac:dyDescent="0.25">
      <c r="A59">
        <v>92</v>
      </c>
      <c r="B59">
        <v>210.6</v>
      </c>
      <c r="C59">
        <v>36.74</v>
      </c>
      <c r="D59">
        <v>6.4950000000000001</v>
      </c>
      <c r="E59">
        <v>8.6900000000000005E-2</v>
      </c>
    </row>
    <row r="60" spans="1:5" x14ac:dyDescent="0.25">
      <c r="A60">
        <v>93</v>
      </c>
      <c r="B60">
        <v>207.6</v>
      </c>
      <c r="C60">
        <v>37.32</v>
      </c>
      <c r="D60">
        <v>6.4279999999999999</v>
      </c>
      <c r="E60">
        <v>8.6499999999999994E-2</v>
      </c>
    </row>
    <row r="61" spans="1:5" x14ac:dyDescent="0.25">
      <c r="A61">
        <v>94</v>
      </c>
      <c r="B61">
        <v>203.1</v>
      </c>
      <c r="C61">
        <v>38.01</v>
      </c>
      <c r="D61">
        <v>6.2350000000000003</v>
      </c>
      <c r="E61">
        <v>8.6199999999999999E-2</v>
      </c>
    </row>
    <row r="62" spans="1:5" x14ac:dyDescent="0.25">
      <c r="A62">
        <v>95</v>
      </c>
      <c r="B62">
        <v>202.1</v>
      </c>
      <c r="C62">
        <v>38.53</v>
      </c>
      <c r="D62">
        <v>6.1520000000000001</v>
      </c>
      <c r="E62">
        <v>8.5599999999999996E-2</v>
      </c>
    </row>
    <row r="63" spans="1:5" x14ac:dyDescent="0.25">
      <c r="A63">
        <v>96</v>
      </c>
      <c r="B63">
        <v>198.8</v>
      </c>
      <c r="C63">
        <v>39.6</v>
      </c>
      <c r="D63">
        <v>6.0380000000000003</v>
      </c>
      <c r="E63">
        <v>8.5000000000000006E-2</v>
      </c>
    </row>
    <row r="64" spans="1:5" x14ac:dyDescent="0.25">
      <c r="A64">
        <v>97</v>
      </c>
      <c r="B64">
        <v>193.8</v>
      </c>
      <c r="C64">
        <v>40.51</v>
      </c>
      <c r="D64">
        <v>5.8780000000000001</v>
      </c>
      <c r="E64">
        <v>8.4500000000000006E-2</v>
      </c>
    </row>
    <row r="65" spans="1:5" x14ac:dyDescent="0.25">
      <c r="A65">
        <v>98</v>
      </c>
      <c r="B65">
        <v>187.1</v>
      </c>
      <c r="C65">
        <v>42.67</v>
      </c>
      <c r="D65">
        <v>5.6390000000000002</v>
      </c>
      <c r="E65">
        <v>8.3099999999999993E-2</v>
      </c>
    </row>
    <row r="66" spans="1:5" x14ac:dyDescent="0.25">
      <c r="A66">
        <v>99</v>
      </c>
      <c r="B66">
        <v>177.1</v>
      </c>
      <c r="C66">
        <v>44.32</v>
      </c>
      <c r="D66">
        <v>5.2649999999999997</v>
      </c>
      <c r="E66">
        <v>8.1500000000000003E-2</v>
      </c>
    </row>
    <row r="67" spans="1:5" x14ac:dyDescent="0.25">
      <c r="A67">
        <v>100</v>
      </c>
      <c r="B67">
        <v>121.9</v>
      </c>
      <c r="C67">
        <v>51.66</v>
      </c>
      <c r="D67">
        <v>4.085</v>
      </c>
      <c r="E67">
        <v>7.5499999999999998E-2</v>
      </c>
    </row>
    <row r="69" spans="1:5" x14ac:dyDescent="0.25">
      <c r="A69" t="s">
        <v>147</v>
      </c>
    </row>
    <row r="70" spans="1:5" x14ac:dyDescent="0.25">
      <c r="A70" t="s">
        <v>578</v>
      </c>
      <c r="B70" t="s">
        <v>579</v>
      </c>
    </row>
    <row r="71" spans="1:5" x14ac:dyDescent="0.25">
      <c r="A71" t="s">
        <v>580</v>
      </c>
      <c r="B71" t="s">
        <v>148</v>
      </c>
    </row>
    <row r="72" spans="1:5" x14ac:dyDescent="0.25">
      <c r="A72" t="s">
        <v>581</v>
      </c>
      <c r="B72" t="s">
        <v>582</v>
      </c>
    </row>
    <row r="73" spans="1:5" x14ac:dyDescent="0.25">
      <c r="A73" t="s">
        <v>583</v>
      </c>
    </row>
    <row r="75" spans="1:5" x14ac:dyDescent="0.25">
      <c r="A75" t="s">
        <v>584</v>
      </c>
      <c r="B75" t="s">
        <v>585</v>
      </c>
    </row>
    <row r="76" spans="1:5" x14ac:dyDescent="0.25">
      <c r="A76" t="s">
        <v>586</v>
      </c>
      <c r="B76" t="s">
        <v>587</v>
      </c>
    </row>
    <row r="77" spans="1:5" x14ac:dyDescent="0.25">
      <c r="A77" t="s">
        <v>588</v>
      </c>
      <c r="B77" t="s">
        <v>589</v>
      </c>
    </row>
    <row r="78" spans="1:5" x14ac:dyDescent="0.25">
      <c r="A78" t="s">
        <v>590</v>
      </c>
      <c r="B78" t="s">
        <v>591</v>
      </c>
    </row>
    <row r="80" spans="1:5" x14ac:dyDescent="0.25">
      <c r="A80" t="s">
        <v>592</v>
      </c>
      <c r="B80" t="s">
        <v>593</v>
      </c>
    </row>
    <row r="81" spans="1:2" x14ac:dyDescent="0.25">
      <c r="A81" t="s">
        <v>594</v>
      </c>
      <c r="B81" t="s">
        <v>595</v>
      </c>
    </row>
    <row r="82" spans="1:2" x14ac:dyDescent="0.25">
      <c r="A82" t="s">
        <v>596</v>
      </c>
      <c r="B82" t="s">
        <v>597</v>
      </c>
    </row>
    <row r="83" spans="1:2" x14ac:dyDescent="0.25">
      <c r="A83" t="s">
        <v>598</v>
      </c>
      <c r="B83" t="s">
        <v>599</v>
      </c>
    </row>
    <row r="85" spans="1:2" x14ac:dyDescent="0.25">
      <c r="A85" t="s">
        <v>600</v>
      </c>
      <c r="B85" t="s">
        <v>601</v>
      </c>
    </row>
    <row r="86" spans="1:2" x14ac:dyDescent="0.25">
      <c r="A86" t="s">
        <v>602</v>
      </c>
      <c r="B86" t="s">
        <v>603</v>
      </c>
    </row>
    <row r="87" spans="1:2" x14ac:dyDescent="0.25">
      <c r="A87" t="s">
        <v>604</v>
      </c>
    </row>
    <row r="88" spans="1:2" x14ac:dyDescent="0.25">
      <c r="A88" t="s">
        <v>605</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U330"/>
  <sheetViews>
    <sheetView topLeftCell="A30" workbookViewId="0">
      <selection activeCell="I41" sqref="I41"/>
    </sheetView>
  </sheetViews>
  <sheetFormatPr baseColWidth="10" defaultRowHeight="15" x14ac:dyDescent="0.25"/>
  <cols>
    <col min="1" max="1" width="35.5703125" customWidth="1"/>
    <col min="2" max="2" width="21.28515625" style="4" customWidth="1"/>
    <col min="3" max="4" width="11.5703125" style="4" bestFit="1" customWidth="1"/>
    <col min="5" max="5" width="12" style="4" bestFit="1" customWidth="1"/>
    <col min="6" max="6" width="11.5703125" style="68" bestFit="1" customWidth="1"/>
    <col min="7" max="9" width="11.42578125" style="68"/>
    <col min="12" max="13" width="11.42578125" style="71" customWidth="1"/>
    <col min="14" max="21" width="11.42578125" style="71"/>
  </cols>
  <sheetData>
    <row r="1" spans="1:21" ht="20.25" x14ac:dyDescent="0.3">
      <c r="A1" s="67" t="s">
        <v>292</v>
      </c>
      <c r="K1" s="69"/>
      <c r="L1" s="70"/>
    </row>
    <row r="2" spans="1:21" x14ac:dyDescent="0.25">
      <c r="K2" s="69"/>
      <c r="L2" s="70"/>
    </row>
    <row r="3" spans="1:21" x14ac:dyDescent="0.25">
      <c r="A3" t="s">
        <v>0</v>
      </c>
      <c r="B3" s="72" t="s">
        <v>302</v>
      </c>
      <c r="K3" s="69"/>
      <c r="L3" s="70"/>
    </row>
    <row r="4" spans="1:21" x14ac:dyDescent="0.25">
      <c r="A4" t="s">
        <v>192</v>
      </c>
      <c r="B4" s="4" t="s">
        <v>609</v>
      </c>
      <c r="D4" s="4" t="s">
        <v>193</v>
      </c>
      <c r="E4" s="73" t="s">
        <v>194</v>
      </c>
    </row>
    <row r="5" spans="1:21" x14ac:dyDescent="0.25">
      <c r="A5" t="s">
        <v>149</v>
      </c>
      <c r="B5" s="68" t="s">
        <v>198</v>
      </c>
      <c r="D5" s="4" t="s">
        <v>8</v>
      </c>
      <c r="E5" s="74">
        <v>72000</v>
      </c>
      <c r="H5" s="75"/>
      <c r="K5" s="69"/>
      <c r="L5" s="70"/>
    </row>
    <row r="6" spans="1:21" x14ac:dyDescent="0.25">
      <c r="A6" t="s">
        <v>89</v>
      </c>
      <c r="B6" s="76">
        <v>300000</v>
      </c>
      <c r="D6"/>
      <c r="E6" s="69"/>
      <c r="F6" s="70"/>
      <c r="G6" s="71"/>
      <c r="H6" s="71"/>
      <c r="I6" s="71"/>
      <c r="J6" s="71"/>
      <c r="K6" s="71"/>
      <c r="P6"/>
      <c r="Q6"/>
      <c r="R6"/>
      <c r="S6"/>
      <c r="T6"/>
      <c r="U6"/>
    </row>
    <row r="7" spans="1:21" ht="15.75" thickBot="1" x14ac:dyDescent="0.3">
      <c r="B7" s="76"/>
      <c r="E7" s="107"/>
      <c r="I7" s="107"/>
      <c r="K7" s="69"/>
      <c r="L7" s="70"/>
    </row>
    <row r="8" spans="1:21" x14ac:dyDescent="0.25">
      <c r="A8" s="1" t="s">
        <v>23</v>
      </c>
      <c r="B8" s="123" t="s">
        <v>4</v>
      </c>
      <c r="C8" s="124" t="s">
        <v>5</v>
      </c>
      <c r="D8" s="124" t="s">
        <v>300</v>
      </c>
      <c r="E8" s="124" t="s">
        <v>200</v>
      </c>
      <c r="F8" s="125" t="s">
        <v>301</v>
      </c>
      <c r="I8" s="107"/>
      <c r="K8" s="69"/>
      <c r="L8" s="70"/>
    </row>
    <row r="9" spans="1:21" ht="15.75" thickBot="1" x14ac:dyDescent="0.3">
      <c r="A9" s="1" t="s">
        <v>203</v>
      </c>
      <c r="B9" s="126">
        <v>1</v>
      </c>
      <c r="C9" s="127">
        <v>5</v>
      </c>
      <c r="D9" s="127">
        <v>2</v>
      </c>
      <c r="E9" s="127">
        <v>1</v>
      </c>
      <c r="F9" s="128">
        <v>4</v>
      </c>
      <c r="I9" s="107"/>
      <c r="K9" s="69"/>
      <c r="L9" s="70"/>
    </row>
    <row r="10" spans="1:21" x14ac:dyDescent="0.25">
      <c r="K10" s="69"/>
      <c r="L10" s="70"/>
    </row>
    <row r="11" spans="1:21" ht="18" x14ac:dyDescent="0.25">
      <c r="A11" s="77" t="s">
        <v>150</v>
      </c>
      <c r="C11" s="4" t="s">
        <v>151</v>
      </c>
      <c r="K11" s="69"/>
      <c r="L11" s="70"/>
    </row>
    <row r="12" spans="1:21" ht="18" x14ac:dyDescent="0.25">
      <c r="A12" s="157"/>
      <c r="B12" s="152"/>
      <c r="C12" s="152"/>
      <c r="K12" s="69"/>
      <c r="L12" s="70"/>
    </row>
    <row r="13" spans="1:21" x14ac:dyDescent="0.25">
      <c r="A13" s="156" t="s">
        <v>152</v>
      </c>
      <c r="B13" s="152"/>
      <c r="C13" s="152"/>
      <c r="K13" s="69"/>
      <c r="L13" s="79"/>
      <c r="M13" s="70"/>
      <c r="Q13" s="70"/>
    </row>
    <row r="14" spans="1:21" x14ac:dyDescent="0.25">
      <c r="B14" s="76" t="s">
        <v>153</v>
      </c>
      <c r="C14" s="76" t="s">
        <v>154</v>
      </c>
      <c r="D14" s="76" t="s">
        <v>155</v>
      </c>
      <c r="E14" s="76" t="s">
        <v>156</v>
      </c>
      <c r="F14" s="76" t="s">
        <v>157</v>
      </c>
      <c r="G14" s="76"/>
      <c r="K14" s="69"/>
      <c r="L14" s="79"/>
      <c r="M14" s="80"/>
      <c r="N14" s="80"/>
      <c r="O14" s="80"/>
      <c r="Q14" s="70"/>
    </row>
    <row r="15" spans="1:21" x14ac:dyDescent="0.25">
      <c r="A15" t="s">
        <v>195</v>
      </c>
      <c r="B15" s="83">
        <v>0.59099999999999997</v>
      </c>
      <c r="C15" s="108">
        <f>B15+B16</f>
        <v>0.93229999999999991</v>
      </c>
      <c r="D15" s="108">
        <f>B15-B16</f>
        <v>0.24969999999999998</v>
      </c>
      <c r="E15" s="90">
        <v>0.86799999999999999</v>
      </c>
      <c r="F15" s="90">
        <v>0.2097</v>
      </c>
      <c r="G15" s="76"/>
      <c r="K15" s="69"/>
      <c r="L15" s="79"/>
      <c r="M15" s="70"/>
      <c r="N15" s="80"/>
      <c r="O15" s="80"/>
      <c r="Q15" s="70"/>
    </row>
    <row r="16" spans="1:21" x14ac:dyDescent="0.25">
      <c r="A16" t="s">
        <v>158</v>
      </c>
      <c r="B16" s="90">
        <v>0.34129999999999999</v>
      </c>
      <c r="C16" s="109"/>
      <c r="D16" s="90"/>
      <c r="E16" s="90"/>
      <c r="F16" s="90"/>
      <c r="G16" s="76"/>
      <c r="K16" s="69"/>
      <c r="L16" s="79"/>
      <c r="M16" s="80"/>
      <c r="N16" s="80"/>
      <c r="O16" s="80"/>
      <c r="Q16" s="70"/>
    </row>
    <row r="17" spans="1:17" x14ac:dyDescent="0.25">
      <c r="B17" s="76"/>
      <c r="C17" s="82"/>
      <c r="D17" s="76"/>
      <c r="E17" s="76"/>
      <c r="F17" s="76"/>
      <c r="G17" s="76"/>
      <c r="K17" s="69"/>
      <c r="L17" s="79"/>
      <c r="M17" s="80"/>
      <c r="N17" s="80"/>
      <c r="O17" s="80"/>
      <c r="Q17" s="70"/>
    </row>
    <row r="18" spans="1:17" x14ac:dyDescent="0.25">
      <c r="B18" s="84">
        <v>2010</v>
      </c>
      <c r="C18" s="84">
        <v>2011</v>
      </c>
      <c r="D18" s="84">
        <v>2012</v>
      </c>
      <c r="E18" s="84"/>
      <c r="F18" s="84"/>
      <c r="G18" s="84"/>
      <c r="H18" s="84"/>
      <c r="I18" s="84"/>
      <c r="K18" s="69"/>
      <c r="L18" s="79"/>
      <c r="M18" s="70"/>
      <c r="N18" s="80"/>
      <c r="O18" s="80"/>
      <c r="Q18" s="70"/>
    </row>
    <row r="19" spans="1:17" x14ac:dyDescent="0.25">
      <c r="A19" t="s">
        <v>159</v>
      </c>
      <c r="B19" s="90">
        <v>0.2097</v>
      </c>
      <c r="C19" s="90">
        <v>0.86799999999999999</v>
      </c>
      <c r="D19" s="76">
        <v>69.540000000000006</v>
      </c>
      <c r="E19" s="76"/>
      <c r="F19" s="76"/>
      <c r="G19" s="76"/>
      <c r="H19" s="76"/>
      <c r="I19" s="76"/>
      <c r="K19" s="69"/>
      <c r="L19" s="79"/>
      <c r="M19" s="80"/>
      <c r="N19" s="80"/>
      <c r="O19" s="80"/>
      <c r="Q19" s="70"/>
    </row>
    <row r="20" spans="1:17" x14ac:dyDescent="0.25">
      <c r="E20" s="76"/>
      <c r="F20" s="85"/>
      <c r="G20" s="85"/>
      <c r="H20" s="76"/>
      <c r="I20" s="76"/>
      <c r="K20" s="69"/>
      <c r="L20" s="70"/>
    </row>
    <row r="21" spans="1:17" x14ac:dyDescent="0.25">
      <c r="B21" s="4" t="s">
        <v>160</v>
      </c>
      <c r="C21" s="4" t="s">
        <v>161</v>
      </c>
      <c r="D21" s="4" t="s">
        <v>162</v>
      </c>
      <c r="E21" s="86" t="s">
        <v>163</v>
      </c>
      <c r="F21" s="85"/>
      <c r="G21" s="85"/>
      <c r="H21" s="76"/>
      <c r="I21" s="76"/>
      <c r="K21" s="69"/>
      <c r="L21" s="70"/>
    </row>
    <row r="22" spans="1:17" x14ac:dyDescent="0.25">
      <c r="A22" t="s">
        <v>164</v>
      </c>
      <c r="B22" s="110">
        <v>4.2130000000000001E-2</v>
      </c>
      <c r="C22" s="87">
        <f>B22+2*B23</f>
        <v>0.23930999999999999</v>
      </c>
      <c r="D22" s="87">
        <f>B22-2*B23</f>
        <v>-0.15504999999999999</v>
      </c>
      <c r="E22" s="76"/>
      <c r="F22" s="85"/>
      <c r="G22" s="85"/>
      <c r="H22" s="76"/>
      <c r="I22" s="76"/>
      <c r="K22" s="69"/>
      <c r="L22" s="70"/>
    </row>
    <row r="23" spans="1:17" x14ac:dyDescent="0.25">
      <c r="A23" t="s">
        <v>165</v>
      </c>
      <c r="B23" s="111">
        <v>9.8589999999999997E-2</v>
      </c>
      <c r="E23" s="76"/>
      <c r="F23" s="85"/>
      <c r="G23" s="85"/>
      <c r="H23" s="76"/>
      <c r="I23" s="76"/>
      <c r="K23" s="69"/>
      <c r="L23" s="70"/>
    </row>
    <row r="24" spans="1:17" x14ac:dyDescent="0.25">
      <c r="B24" s="76"/>
      <c r="E24" s="76"/>
      <c r="F24" s="85"/>
      <c r="G24" s="85"/>
      <c r="H24" s="76"/>
      <c r="I24" s="76"/>
      <c r="K24" s="69"/>
      <c r="L24" s="70"/>
    </row>
    <row r="25" spans="1:17" x14ac:dyDescent="0.25">
      <c r="B25" s="4" t="s">
        <v>160</v>
      </c>
      <c r="C25" s="4" t="s">
        <v>161</v>
      </c>
      <c r="D25" s="4" t="s">
        <v>162</v>
      </c>
      <c r="E25" s="86" t="s">
        <v>163</v>
      </c>
      <c r="F25" s="85"/>
      <c r="G25" s="85"/>
      <c r="H25" s="76"/>
      <c r="I25" s="76"/>
      <c r="K25" s="69"/>
      <c r="L25" s="70"/>
    </row>
    <row r="26" spans="1:17" x14ac:dyDescent="0.25">
      <c r="A26" t="s">
        <v>166</v>
      </c>
      <c r="B26" s="110">
        <v>1.371E-2</v>
      </c>
      <c r="C26" s="87">
        <f>B26+2*B27</f>
        <v>0.14279</v>
      </c>
      <c r="D26" s="87">
        <f>B26-2*B27</f>
        <v>-0.11537</v>
      </c>
      <c r="E26" s="76"/>
      <c r="F26" s="85"/>
      <c r="G26" s="85"/>
      <c r="H26" s="76"/>
      <c r="I26" s="76"/>
      <c r="K26" s="69"/>
      <c r="L26" s="70"/>
    </row>
    <row r="27" spans="1:17" x14ac:dyDescent="0.25">
      <c r="A27" t="s">
        <v>165</v>
      </c>
      <c r="B27" s="111">
        <v>6.454E-2</v>
      </c>
      <c r="E27" s="76"/>
      <c r="F27" s="85"/>
      <c r="G27" s="85"/>
      <c r="H27" s="76"/>
      <c r="I27" s="76"/>
      <c r="K27" s="69"/>
      <c r="L27" s="70"/>
    </row>
    <row r="28" spans="1:17" x14ac:dyDescent="0.25">
      <c r="B28" s="76"/>
      <c r="E28" s="76"/>
      <c r="F28" s="85"/>
      <c r="G28" s="85"/>
      <c r="H28" s="76"/>
      <c r="I28" s="76"/>
      <c r="K28" s="69"/>
      <c r="L28" s="70"/>
    </row>
    <row r="29" spans="1:17" x14ac:dyDescent="0.25">
      <c r="B29" s="4" t="s">
        <v>160</v>
      </c>
      <c r="C29" s="4" t="s">
        <v>161</v>
      </c>
      <c r="D29" s="4" t="s">
        <v>162</v>
      </c>
      <c r="E29" s="86" t="s">
        <v>163</v>
      </c>
      <c r="F29" s="85"/>
      <c r="G29" s="85"/>
      <c r="H29" s="76"/>
      <c r="I29" s="76"/>
      <c r="K29" s="69"/>
      <c r="L29" s="70"/>
    </row>
    <row r="30" spans="1:17" x14ac:dyDescent="0.25">
      <c r="A30" t="s">
        <v>167</v>
      </c>
      <c r="B30" s="110">
        <v>5.0299999999999997E-3</v>
      </c>
      <c r="C30" s="87">
        <f>B30+2*B31</f>
        <v>5.457E-2</v>
      </c>
      <c r="D30" s="87">
        <f>B30-2*B31</f>
        <v>-4.4510000000000001E-2</v>
      </c>
      <c r="E30" s="76"/>
      <c r="F30" s="85"/>
      <c r="G30" s="85"/>
      <c r="H30" s="76"/>
      <c r="I30" s="76"/>
      <c r="K30" s="69"/>
      <c r="L30" s="70"/>
    </row>
    <row r="31" spans="1:17" x14ac:dyDescent="0.25">
      <c r="A31" t="s">
        <v>165</v>
      </c>
      <c r="B31" s="154">
        <v>2.477E-2</v>
      </c>
      <c r="E31" s="76"/>
      <c r="F31" s="85"/>
      <c r="G31" s="85"/>
      <c r="H31" s="76"/>
      <c r="I31" s="76"/>
      <c r="K31" s="69"/>
      <c r="L31" s="70"/>
    </row>
    <row r="32" spans="1:17" x14ac:dyDescent="0.25">
      <c r="A32" s="13"/>
      <c r="B32" s="152"/>
      <c r="E32" s="76"/>
      <c r="F32" s="85"/>
      <c r="G32" s="85"/>
      <c r="H32" s="76"/>
      <c r="I32" s="76"/>
      <c r="K32" s="69"/>
      <c r="L32" s="70"/>
    </row>
    <row r="33" spans="1:12" x14ac:dyDescent="0.25">
      <c r="A33" s="78" t="s">
        <v>168</v>
      </c>
      <c r="E33" s="76"/>
      <c r="F33" s="85"/>
      <c r="G33" s="85"/>
      <c r="H33" s="76"/>
      <c r="I33" s="76"/>
      <c r="K33" s="69"/>
      <c r="L33" s="70"/>
    </row>
    <row r="34" spans="1:12" x14ac:dyDescent="0.25">
      <c r="A34" s="88"/>
      <c r="B34" s="81" t="s">
        <v>169</v>
      </c>
      <c r="C34" s="81" t="s">
        <v>156</v>
      </c>
      <c r="D34" s="81" t="s">
        <v>157</v>
      </c>
      <c r="E34" s="76"/>
      <c r="F34" s="85"/>
      <c r="G34" s="85"/>
      <c r="H34" s="76"/>
      <c r="I34" s="76"/>
      <c r="K34" s="69"/>
      <c r="L34" s="70"/>
    </row>
    <row r="35" spans="1:12" x14ac:dyDescent="0.25">
      <c r="A35" t="s">
        <v>170</v>
      </c>
      <c r="B35" s="89">
        <v>212</v>
      </c>
      <c r="C35" s="89">
        <v>201</v>
      </c>
      <c r="D35" s="89">
        <v>220</v>
      </c>
      <c r="E35" s="76"/>
      <c r="F35" s="85"/>
      <c r="G35" s="85"/>
      <c r="H35" s="76"/>
      <c r="I35" s="76"/>
      <c r="K35" s="69"/>
      <c r="L35" s="70"/>
    </row>
    <row r="36" spans="1:12" x14ac:dyDescent="0.25">
      <c r="A36" t="s">
        <v>171</v>
      </c>
      <c r="B36" s="76">
        <v>637</v>
      </c>
      <c r="C36" s="76"/>
      <c r="D36" s="76"/>
      <c r="E36" s="76"/>
      <c r="F36" s="85"/>
      <c r="G36" s="85"/>
      <c r="H36" s="76"/>
      <c r="I36" s="76"/>
      <c r="K36" s="69"/>
      <c r="L36" s="70"/>
    </row>
    <row r="37" spans="1:12" x14ac:dyDescent="0.25">
      <c r="A37" t="s">
        <v>172</v>
      </c>
      <c r="B37" s="161">
        <v>37.99</v>
      </c>
      <c r="C37" s="90">
        <v>0.39810000000000001</v>
      </c>
      <c r="D37" s="90">
        <v>0.35820000000000002</v>
      </c>
      <c r="E37" s="76"/>
      <c r="F37" s="85"/>
      <c r="G37" s="85"/>
      <c r="H37" s="76"/>
      <c r="I37" s="76"/>
      <c r="K37" s="69"/>
      <c r="L37" s="70"/>
    </row>
    <row r="38" spans="1:12" x14ac:dyDescent="0.25">
      <c r="B38" s="76"/>
      <c r="C38" s="76"/>
      <c r="D38" s="76"/>
      <c r="E38" s="76"/>
      <c r="F38" s="85"/>
      <c r="G38" s="85"/>
      <c r="H38" s="76"/>
      <c r="I38" s="76"/>
      <c r="K38" s="69"/>
      <c r="L38" s="70"/>
    </row>
    <row r="39" spans="1:12" x14ac:dyDescent="0.25">
      <c r="A39" t="s">
        <v>173</v>
      </c>
      <c r="B39" s="83">
        <v>2.3600000000000001E-3</v>
      </c>
      <c r="C39" s="86" t="s">
        <v>174</v>
      </c>
      <c r="D39" s="76"/>
      <c r="E39" s="76"/>
      <c r="F39" s="85"/>
      <c r="G39" s="85"/>
      <c r="H39" s="76"/>
      <c r="I39" s="76"/>
      <c r="K39" s="69"/>
      <c r="L39" s="70"/>
    </row>
    <row r="40" spans="1:12" x14ac:dyDescent="0.25">
      <c r="A40" t="s">
        <v>175</v>
      </c>
      <c r="B40" s="90">
        <v>2.2919999999999999E-2</v>
      </c>
      <c r="C40" s="76"/>
      <c r="D40" s="76"/>
      <c r="E40" s="76"/>
      <c r="F40" s="85"/>
      <c r="G40" s="85"/>
      <c r="H40" s="76"/>
      <c r="I40" s="76"/>
      <c r="K40" s="69"/>
      <c r="L40" s="70"/>
    </row>
    <row r="41" spans="1:12" x14ac:dyDescent="0.25">
      <c r="A41" t="s">
        <v>176</v>
      </c>
      <c r="B41" s="90">
        <f>B39</f>
        <v>2.3600000000000001E-3</v>
      </c>
      <c r="C41" s="112">
        <f>B39+3*B40</f>
        <v>7.1120000000000003E-2</v>
      </c>
      <c r="D41" s="112">
        <f>B39-3*B40</f>
        <v>-6.6400000000000001E-2</v>
      </c>
      <c r="E41" s="76"/>
      <c r="F41" s="85"/>
      <c r="G41" s="85"/>
      <c r="H41" s="76"/>
      <c r="I41" s="76"/>
      <c r="K41" s="69"/>
      <c r="L41" s="70"/>
    </row>
    <row r="42" spans="1:12" x14ac:dyDescent="0.25">
      <c r="B42" s="76"/>
      <c r="C42" s="76"/>
      <c r="D42" s="76"/>
      <c r="E42" s="76"/>
      <c r="F42" s="85"/>
      <c r="G42" s="85"/>
      <c r="H42" s="76"/>
      <c r="I42" s="76"/>
      <c r="K42" s="69"/>
      <c r="L42" s="70"/>
    </row>
    <row r="43" spans="1:12" x14ac:dyDescent="0.25">
      <c r="A43" t="s">
        <v>177</v>
      </c>
      <c r="B43" s="83">
        <v>0.13719999999999999</v>
      </c>
      <c r="C43" s="86" t="s">
        <v>606</v>
      </c>
      <c r="D43" s="76"/>
      <c r="E43" s="76"/>
      <c r="F43" s="85"/>
      <c r="G43" s="85"/>
      <c r="H43" s="76"/>
      <c r="I43" s="76"/>
      <c r="K43" s="69"/>
      <c r="L43" s="70"/>
    </row>
    <row r="44" spans="1:12" x14ac:dyDescent="0.25">
      <c r="A44" t="s">
        <v>178</v>
      </c>
      <c r="B44" s="90">
        <v>1.932E-2</v>
      </c>
      <c r="C44" s="91"/>
      <c r="D44" s="76"/>
      <c r="E44" s="76"/>
      <c r="F44" s="85"/>
      <c r="G44" s="85"/>
      <c r="H44" s="76"/>
      <c r="I44" s="76"/>
      <c r="K44" s="69"/>
      <c r="L44" s="70"/>
    </row>
    <row r="45" spans="1:12" x14ac:dyDescent="0.25">
      <c r="A45" t="s">
        <v>179</v>
      </c>
      <c r="B45" s="92">
        <v>6</v>
      </c>
      <c r="C45" s="91"/>
      <c r="D45" s="76"/>
      <c r="E45" s="76"/>
      <c r="F45" s="85"/>
      <c r="G45" s="85"/>
      <c r="H45" s="76"/>
      <c r="I45" s="76"/>
      <c r="K45" s="69"/>
      <c r="L45" s="70"/>
    </row>
    <row r="46" spans="1:12" x14ac:dyDescent="0.25">
      <c r="B46" s="76"/>
      <c r="C46" s="76"/>
      <c r="D46" s="76"/>
      <c r="E46" s="76"/>
      <c r="F46" s="85"/>
      <c r="G46" s="85"/>
      <c r="H46" s="76"/>
      <c r="I46" s="76"/>
      <c r="K46" s="69"/>
      <c r="L46" s="70"/>
    </row>
    <row r="47" spans="1:12" x14ac:dyDescent="0.25">
      <c r="A47" t="s">
        <v>38</v>
      </c>
      <c r="B47" s="90">
        <v>-5.2769999999999997E-2</v>
      </c>
      <c r="C47" s="86" t="s">
        <v>606</v>
      </c>
      <c r="D47" s="76"/>
      <c r="E47" s="76"/>
      <c r="F47" s="85"/>
      <c r="G47" s="85"/>
      <c r="H47" s="76"/>
      <c r="I47" s="76"/>
      <c r="K47" s="69"/>
      <c r="L47" s="70"/>
    </row>
    <row r="48" spans="1:12" x14ac:dyDescent="0.25">
      <c r="A48" t="s">
        <v>180</v>
      </c>
      <c r="B48" s="90">
        <v>-8.0300000000000007E-3</v>
      </c>
      <c r="C48" s="91"/>
      <c r="D48" s="76"/>
      <c r="E48" s="76"/>
      <c r="F48" s="85"/>
      <c r="G48" s="85"/>
      <c r="H48" s="76"/>
      <c r="I48" s="76"/>
      <c r="K48" s="69"/>
      <c r="L48" s="70"/>
    </row>
    <row r="49" spans="1:21" x14ac:dyDescent="0.25">
      <c r="A49" s="13" t="s">
        <v>181</v>
      </c>
      <c r="B49" s="153">
        <v>9</v>
      </c>
      <c r="C49" s="91"/>
      <c r="D49" s="76"/>
      <c r="E49" s="76"/>
      <c r="F49" s="85"/>
      <c r="G49" s="85"/>
      <c r="H49" s="76"/>
      <c r="I49" s="76"/>
      <c r="K49" s="69"/>
      <c r="L49" s="70"/>
    </row>
    <row r="50" spans="1:21" x14ac:dyDescent="0.25">
      <c r="A50" s="13"/>
      <c r="B50" s="155"/>
      <c r="C50" s="76"/>
      <c r="D50" s="76"/>
      <c r="E50" s="76"/>
      <c r="F50" s="85"/>
      <c r="G50" s="85"/>
      <c r="H50" s="76"/>
      <c r="I50" s="76"/>
      <c r="K50" s="69"/>
      <c r="L50" s="70"/>
    </row>
    <row r="51" spans="1:21" x14ac:dyDescent="0.25">
      <c r="A51" s="78" t="s">
        <v>182</v>
      </c>
      <c r="B51" s="76"/>
      <c r="C51" s="76"/>
      <c r="D51" s="76"/>
      <c r="E51" s="76"/>
      <c r="F51" s="85"/>
      <c r="G51" s="85"/>
      <c r="H51" s="76"/>
      <c r="I51" s="76"/>
      <c r="K51" s="69"/>
      <c r="L51" s="70"/>
    </row>
    <row r="52" spans="1:21" x14ac:dyDescent="0.25">
      <c r="B52" s="81" t="s">
        <v>169</v>
      </c>
      <c r="C52" s="81" t="s">
        <v>196</v>
      </c>
      <c r="D52" s="76"/>
      <c r="E52" s="85"/>
      <c r="F52" s="85"/>
      <c r="G52" s="76"/>
      <c r="H52" s="76"/>
      <c r="I52"/>
      <c r="J52" s="69"/>
      <c r="K52" s="70"/>
      <c r="U52"/>
    </row>
    <row r="53" spans="1:21" x14ac:dyDescent="0.25">
      <c r="A53" t="s">
        <v>183</v>
      </c>
      <c r="B53" s="90">
        <v>5.3449999999999998E-2</v>
      </c>
      <c r="C53" s="83">
        <v>0.27410000000000001</v>
      </c>
      <c r="D53" s="76"/>
      <c r="E53" s="85"/>
      <c r="F53" s="85"/>
      <c r="I53"/>
      <c r="J53" s="69"/>
      <c r="K53" s="70"/>
      <c r="U53"/>
    </row>
    <row r="54" spans="1:21" x14ac:dyDescent="0.25">
      <c r="A54" t="s">
        <v>184</v>
      </c>
      <c r="B54" s="76" t="s">
        <v>607</v>
      </c>
      <c r="C54" s="81" t="s">
        <v>608</v>
      </c>
      <c r="D54" s="76"/>
      <c r="E54" s="85"/>
      <c r="F54" s="85"/>
      <c r="I54"/>
      <c r="J54" s="69"/>
      <c r="K54" s="70"/>
      <c r="U54"/>
    </row>
    <row r="55" spans="1:21" x14ac:dyDescent="0.25">
      <c r="A55" t="s">
        <v>185</v>
      </c>
      <c r="B55" s="89">
        <v>21</v>
      </c>
      <c r="C55" s="92">
        <v>106</v>
      </c>
      <c r="D55" s="76"/>
      <c r="E55" s="85"/>
      <c r="F55" s="85"/>
      <c r="I55"/>
      <c r="J55" s="69"/>
      <c r="K55" s="70"/>
      <c r="U55"/>
    </row>
    <row r="56" spans="1:21" x14ac:dyDescent="0.25">
      <c r="B56" s="76"/>
      <c r="C56" s="76"/>
      <c r="D56" s="76"/>
      <c r="E56" s="76"/>
      <c r="F56" s="85"/>
      <c r="G56" s="85"/>
      <c r="K56" s="69"/>
      <c r="L56" s="70"/>
    </row>
    <row r="57" spans="1:21" x14ac:dyDescent="0.25">
      <c r="A57" s="93" t="s">
        <v>186</v>
      </c>
      <c r="B57" s="94" t="s">
        <v>160</v>
      </c>
      <c r="C57" s="76"/>
      <c r="D57" s="76"/>
      <c r="E57" s="76"/>
      <c r="F57" s="95" t="s">
        <v>187</v>
      </c>
      <c r="G57" s="95"/>
      <c r="H57" s="96"/>
      <c r="K57" s="69"/>
    </row>
    <row r="58" spans="1:21" ht="15.75" x14ac:dyDescent="0.25">
      <c r="A58" s="97" t="s">
        <v>41</v>
      </c>
      <c r="B58" s="98">
        <v>2.3969999999999998</v>
      </c>
      <c r="C58" s="76"/>
      <c r="D58" s="76"/>
      <c r="E58" s="76"/>
      <c r="F58" s="99" t="s">
        <v>188</v>
      </c>
      <c r="G58" s="99"/>
      <c r="H58" s="113">
        <v>0.38529999999999998</v>
      </c>
      <c r="K58" s="69"/>
    </row>
    <row r="59" spans="1:21" x14ac:dyDescent="0.25">
      <c r="A59" s="97" t="s">
        <v>40</v>
      </c>
      <c r="B59" s="98">
        <v>1.468</v>
      </c>
      <c r="C59" s="76"/>
      <c r="D59" s="76"/>
      <c r="E59" s="76"/>
      <c r="F59" s="85"/>
      <c r="G59" s="85"/>
      <c r="K59" s="69"/>
    </row>
    <row r="60" spans="1:21" x14ac:dyDescent="0.25">
      <c r="A60" s="97" t="s">
        <v>189</v>
      </c>
      <c r="B60" s="98">
        <v>0.42699999999999999</v>
      </c>
      <c r="C60" s="76"/>
      <c r="D60" s="76"/>
      <c r="E60" s="76"/>
      <c r="F60" s="85"/>
      <c r="G60" s="85"/>
      <c r="H60" s="100"/>
      <c r="K60" s="69"/>
    </row>
    <row r="61" spans="1:21" ht="15.75" thickBot="1" x14ac:dyDescent="0.3">
      <c r="A61" s="97" t="s">
        <v>190</v>
      </c>
      <c r="B61" s="98">
        <v>0.10299999999999999</v>
      </c>
      <c r="C61" s="76"/>
      <c r="D61" s="76"/>
      <c r="E61" s="76"/>
      <c r="F61" s="85"/>
      <c r="G61" s="85"/>
      <c r="H61" s="101"/>
      <c r="K61" s="69"/>
    </row>
    <row r="62" spans="1:21" ht="15.75" thickBot="1" x14ac:dyDescent="0.3">
      <c r="A62" s="102" t="s">
        <v>43</v>
      </c>
      <c r="B62" s="103">
        <f>B58*B37/100-((100-B37)/100)</f>
        <v>0.29052029999999995</v>
      </c>
      <c r="C62" s="76"/>
      <c r="D62" s="76"/>
      <c r="E62" s="76"/>
      <c r="F62" s="85"/>
      <c r="G62" s="85"/>
      <c r="K62" s="69"/>
      <c r="L62" s="70"/>
    </row>
    <row r="63" spans="1:21" ht="15.75" thickBot="1" x14ac:dyDescent="0.3">
      <c r="A63" s="97" t="s">
        <v>191</v>
      </c>
      <c r="B63" s="104">
        <f>B39*SQRT(B36)/B40</f>
        <v>2.5987655789993505</v>
      </c>
      <c r="C63" s="76"/>
      <c r="D63" s="76"/>
      <c r="E63" s="76"/>
      <c r="F63" s="85"/>
      <c r="G63" s="85"/>
      <c r="K63" s="69"/>
      <c r="L63" s="70"/>
    </row>
    <row r="64" spans="1:21" x14ac:dyDescent="0.25">
      <c r="B64" s="76"/>
      <c r="C64" s="76"/>
      <c r="D64" s="76"/>
      <c r="E64" s="76"/>
      <c r="F64" s="85"/>
      <c r="G64" s="85"/>
    </row>
    <row r="65" spans="2:7" x14ac:dyDescent="0.25">
      <c r="B65" s="76"/>
      <c r="C65" s="76"/>
      <c r="D65" s="76"/>
      <c r="E65" s="76"/>
      <c r="F65" s="85"/>
      <c r="G65" s="85"/>
    </row>
    <row r="66" spans="2:7" x14ac:dyDescent="0.25">
      <c r="B66" s="76"/>
      <c r="C66" s="76"/>
      <c r="D66" s="76"/>
      <c r="E66" s="76"/>
      <c r="F66"/>
      <c r="G66" s="85"/>
    </row>
    <row r="67" spans="2:7" x14ac:dyDescent="0.25">
      <c r="B67" s="76"/>
      <c r="C67" s="76"/>
      <c r="D67" s="76"/>
      <c r="E67"/>
      <c r="F67"/>
      <c r="G67" s="85"/>
    </row>
    <row r="68" spans="2:7" x14ac:dyDescent="0.25">
      <c r="B68" s="76"/>
      <c r="C68" s="76"/>
      <c r="D68" s="76"/>
      <c r="E68"/>
      <c r="F68" s="85"/>
      <c r="G68" s="85"/>
    </row>
    <row r="69" spans="2:7" x14ac:dyDescent="0.25">
      <c r="B69" s="76"/>
      <c r="C69" s="76"/>
      <c r="D69" s="76"/>
      <c r="E69" s="76"/>
      <c r="F69" s="85"/>
      <c r="G69" s="85"/>
    </row>
    <row r="70" spans="2:7" x14ac:dyDescent="0.25">
      <c r="E70" s="76"/>
    </row>
    <row r="134" spans="2:7" x14ac:dyDescent="0.25">
      <c r="B134" s="76"/>
      <c r="C134" s="76"/>
      <c r="D134" s="76"/>
      <c r="F134" s="85"/>
      <c r="G134" s="85"/>
    </row>
    <row r="135" spans="2:7" x14ac:dyDescent="0.25">
      <c r="B135" s="76"/>
      <c r="C135" s="76"/>
      <c r="D135" s="76"/>
      <c r="E135" s="76"/>
      <c r="F135" s="85"/>
      <c r="G135" s="85"/>
    </row>
    <row r="136" spans="2:7" x14ac:dyDescent="0.25">
      <c r="B136" s="76"/>
      <c r="C136" s="76"/>
      <c r="D136" s="76"/>
      <c r="E136" s="76"/>
      <c r="F136" s="85"/>
      <c r="G136" s="85"/>
    </row>
    <row r="137" spans="2:7" x14ac:dyDescent="0.25">
      <c r="B137" s="76"/>
      <c r="C137" s="76"/>
      <c r="D137" s="76"/>
      <c r="E137" s="76"/>
      <c r="F137" s="85"/>
      <c r="G137" s="85"/>
    </row>
    <row r="138" spans="2:7" x14ac:dyDescent="0.25">
      <c r="B138" s="76"/>
      <c r="C138" s="76"/>
      <c r="D138" s="76"/>
      <c r="E138" s="76"/>
      <c r="F138" s="85"/>
      <c r="G138" s="85"/>
    </row>
    <row r="139" spans="2:7" x14ac:dyDescent="0.25">
      <c r="B139" s="76"/>
      <c r="C139" s="76"/>
      <c r="D139" s="76"/>
      <c r="E139" s="76"/>
      <c r="F139" s="85"/>
      <c r="G139" s="85"/>
    </row>
    <row r="140" spans="2:7" x14ac:dyDescent="0.25">
      <c r="B140" s="76"/>
      <c r="C140" s="76"/>
      <c r="D140" s="76"/>
      <c r="E140" s="76"/>
      <c r="F140" s="85"/>
      <c r="G140" s="85"/>
    </row>
    <row r="141" spans="2:7" x14ac:dyDescent="0.25">
      <c r="B141" s="76"/>
      <c r="C141" s="76"/>
      <c r="D141" s="76"/>
      <c r="E141" s="76"/>
      <c r="F141" s="85"/>
      <c r="G141" s="85"/>
    </row>
    <row r="142" spans="2:7" x14ac:dyDescent="0.25">
      <c r="B142" s="76"/>
      <c r="C142" s="76"/>
      <c r="D142" s="76"/>
      <c r="E142" s="76"/>
      <c r="F142" s="85"/>
      <c r="G142" s="85"/>
    </row>
    <row r="143" spans="2:7" x14ac:dyDescent="0.25">
      <c r="B143" s="76"/>
      <c r="C143" s="76"/>
      <c r="D143" s="76"/>
      <c r="E143" s="76"/>
      <c r="F143" s="85"/>
      <c r="G143" s="85"/>
    </row>
    <row r="144" spans="2:7" x14ac:dyDescent="0.25">
      <c r="B144" s="76"/>
      <c r="C144" s="76"/>
      <c r="D144" s="76"/>
      <c r="E144" s="76"/>
      <c r="F144" s="85"/>
      <c r="G144" s="85"/>
    </row>
    <row r="145" spans="2:7" x14ac:dyDescent="0.25">
      <c r="B145" s="76"/>
      <c r="C145" s="76"/>
      <c r="D145" s="76"/>
      <c r="E145" s="76"/>
      <c r="F145" s="85"/>
      <c r="G145" s="85"/>
    </row>
    <row r="146" spans="2:7" x14ac:dyDescent="0.25">
      <c r="B146" s="76"/>
      <c r="C146" s="76"/>
      <c r="D146" s="76"/>
      <c r="E146" s="76"/>
      <c r="F146" s="85"/>
      <c r="G146" s="85"/>
    </row>
    <row r="147" spans="2:7" x14ac:dyDescent="0.25">
      <c r="B147" s="76"/>
      <c r="C147" s="76"/>
      <c r="D147" s="76"/>
      <c r="E147" s="76"/>
      <c r="F147" s="85"/>
      <c r="G147" s="85"/>
    </row>
    <row r="148" spans="2:7" x14ac:dyDescent="0.25">
      <c r="B148" s="76"/>
      <c r="C148" s="76"/>
      <c r="D148" s="76"/>
      <c r="E148" s="76"/>
      <c r="F148" s="85"/>
      <c r="G148" s="85"/>
    </row>
    <row r="149" spans="2:7" x14ac:dyDescent="0.25">
      <c r="B149" s="76"/>
      <c r="C149" s="76"/>
      <c r="D149" s="76"/>
      <c r="E149" s="76"/>
      <c r="F149" s="85"/>
      <c r="G149" s="85"/>
    </row>
    <row r="150" spans="2:7" x14ac:dyDescent="0.25">
      <c r="B150" s="76"/>
      <c r="C150" s="76"/>
      <c r="D150" s="76"/>
      <c r="E150" s="76"/>
      <c r="F150" s="85"/>
      <c r="G150" s="85"/>
    </row>
    <row r="151" spans="2:7" x14ac:dyDescent="0.25">
      <c r="B151" s="76"/>
      <c r="C151" s="76"/>
      <c r="D151" s="76"/>
      <c r="E151" s="76"/>
      <c r="F151" s="85"/>
      <c r="G151" s="85"/>
    </row>
    <row r="152" spans="2:7" x14ac:dyDescent="0.25">
      <c r="B152" s="76"/>
      <c r="C152" s="76"/>
      <c r="D152" s="76"/>
      <c r="E152" s="76"/>
      <c r="F152" s="85"/>
      <c r="G152" s="85"/>
    </row>
    <row r="153" spans="2:7" x14ac:dyDescent="0.25">
      <c r="B153" s="76"/>
      <c r="C153" s="76"/>
      <c r="D153" s="76"/>
      <c r="E153" s="76"/>
      <c r="F153" s="85"/>
      <c r="G153" s="85"/>
    </row>
    <row r="154" spans="2:7" x14ac:dyDescent="0.25">
      <c r="B154" s="76"/>
      <c r="C154" s="76"/>
      <c r="D154" s="76"/>
      <c r="E154" s="76"/>
      <c r="F154" s="85"/>
      <c r="G154" s="85"/>
    </row>
    <row r="155" spans="2:7" x14ac:dyDescent="0.25">
      <c r="B155" s="76"/>
      <c r="C155" s="76"/>
      <c r="D155" s="76"/>
      <c r="E155" s="76"/>
      <c r="F155" s="85"/>
      <c r="G155" s="85"/>
    </row>
    <row r="156" spans="2:7" x14ac:dyDescent="0.25">
      <c r="B156" s="105"/>
      <c r="C156" s="105"/>
      <c r="D156" s="105"/>
      <c r="E156" s="76"/>
      <c r="F156" s="106"/>
      <c r="G156" s="106"/>
    </row>
    <row r="157" spans="2:7" x14ac:dyDescent="0.25">
      <c r="B157" s="105"/>
      <c r="C157" s="105"/>
      <c r="D157" s="105"/>
      <c r="E157" s="105"/>
      <c r="F157" s="106"/>
      <c r="G157" s="106"/>
    </row>
    <row r="158" spans="2:7" x14ac:dyDescent="0.25">
      <c r="B158" s="105"/>
      <c r="C158" s="105"/>
      <c r="D158" s="105"/>
      <c r="E158" s="105"/>
      <c r="F158" s="106"/>
      <c r="G158" s="106"/>
    </row>
    <row r="159" spans="2:7" x14ac:dyDescent="0.25">
      <c r="B159" s="105"/>
      <c r="C159" s="105"/>
      <c r="D159" s="105"/>
      <c r="E159" s="105"/>
      <c r="F159" s="106"/>
      <c r="G159" s="106"/>
    </row>
    <row r="160" spans="2:7" x14ac:dyDescent="0.25">
      <c r="B160" s="105"/>
      <c r="C160" s="105"/>
      <c r="D160" s="105"/>
      <c r="E160" s="105"/>
      <c r="F160" s="106"/>
      <c r="G160" s="106"/>
    </row>
    <row r="161" spans="2:7" x14ac:dyDescent="0.25">
      <c r="B161" s="105"/>
      <c r="C161" s="105"/>
      <c r="D161" s="105"/>
      <c r="E161" s="105"/>
      <c r="F161" s="106"/>
      <c r="G161" s="106"/>
    </row>
    <row r="162" spans="2:7" x14ac:dyDescent="0.25">
      <c r="B162" s="105"/>
      <c r="C162" s="105"/>
      <c r="D162" s="105"/>
      <c r="E162" s="105"/>
      <c r="F162" s="106"/>
      <c r="G162" s="106"/>
    </row>
    <row r="163" spans="2:7" x14ac:dyDescent="0.25">
      <c r="B163" s="105"/>
      <c r="C163" s="105"/>
      <c r="D163" s="105"/>
      <c r="E163" s="105"/>
      <c r="F163" s="106"/>
      <c r="G163" s="106"/>
    </row>
    <row r="164" spans="2:7" x14ac:dyDescent="0.25">
      <c r="B164" s="105"/>
      <c r="C164" s="105"/>
      <c r="D164" s="105"/>
      <c r="E164" s="105"/>
      <c r="F164" s="106"/>
      <c r="G164" s="106"/>
    </row>
    <row r="165" spans="2:7" x14ac:dyDescent="0.25">
      <c r="B165" s="105"/>
      <c r="C165" s="105"/>
      <c r="D165" s="105"/>
      <c r="E165" s="105"/>
      <c r="F165" s="106"/>
      <c r="G165" s="106"/>
    </row>
    <row r="166" spans="2:7" x14ac:dyDescent="0.25">
      <c r="B166" s="105"/>
      <c r="C166" s="105"/>
      <c r="D166" s="105"/>
      <c r="E166" s="105"/>
      <c r="F166" s="106"/>
      <c r="G166" s="106"/>
    </row>
    <row r="167" spans="2:7" x14ac:dyDescent="0.25">
      <c r="B167" s="105"/>
      <c r="C167" s="105"/>
      <c r="D167" s="105"/>
      <c r="E167" s="105"/>
      <c r="F167" s="106"/>
      <c r="G167" s="106"/>
    </row>
    <row r="168" spans="2:7" x14ac:dyDescent="0.25">
      <c r="B168" s="105"/>
      <c r="C168" s="105"/>
      <c r="D168" s="105"/>
      <c r="E168" s="105"/>
      <c r="F168" s="106"/>
      <c r="G168" s="106"/>
    </row>
    <row r="169" spans="2:7" x14ac:dyDescent="0.25">
      <c r="B169" s="105"/>
      <c r="C169" s="105"/>
      <c r="D169" s="105"/>
      <c r="E169" s="105"/>
      <c r="F169" s="106"/>
      <c r="G169" s="106"/>
    </row>
    <row r="170" spans="2:7" x14ac:dyDescent="0.25">
      <c r="B170" s="105"/>
      <c r="C170" s="105"/>
      <c r="D170" s="105"/>
      <c r="E170" s="105"/>
      <c r="F170" s="106"/>
      <c r="G170" s="106"/>
    </row>
    <row r="171" spans="2:7" x14ac:dyDescent="0.25">
      <c r="B171" s="105"/>
      <c r="C171" s="105"/>
      <c r="D171" s="105"/>
      <c r="E171" s="105"/>
      <c r="F171" s="106"/>
      <c r="G171" s="106"/>
    </row>
    <row r="172" spans="2:7" x14ac:dyDescent="0.25">
      <c r="B172" s="105"/>
      <c r="C172" s="105"/>
      <c r="D172" s="105"/>
      <c r="E172" s="105"/>
      <c r="F172" s="106"/>
      <c r="G172" s="106"/>
    </row>
    <row r="173" spans="2:7" x14ac:dyDescent="0.25">
      <c r="B173" s="105"/>
      <c r="C173" s="105"/>
      <c r="D173" s="105"/>
      <c r="E173" s="105"/>
      <c r="F173" s="106"/>
      <c r="G173" s="106"/>
    </row>
    <row r="174" spans="2:7" x14ac:dyDescent="0.25">
      <c r="B174" s="105"/>
      <c r="C174" s="105"/>
      <c r="D174" s="105"/>
      <c r="E174" s="105"/>
      <c r="F174" s="106"/>
      <c r="G174" s="106"/>
    </row>
    <row r="175" spans="2:7" x14ac:dyDescent="0.25">
      <c r="B175" s="105"/>
      <c r="C175" s="105"/>
      <c r="D175" s="105"/>
      <c r="E175" s="105"/>
      <c r="F175" s="106"/>
      <c r="G175" s="106"/>
    </row>
    <row r="176" spans="2:7" x14ac:dyDescent="0.25">
      <c r="B176" s="105"/>
      <c r="C176" s="105"/>
      <c r="D176" s="105"/>
      <c r="E176" s="105"/>
      <c r="F176" s="106"/>
      <c r="G176" s="106"/>
    </row>
    <row r="177" spans="2:7" x14ac:dyDescent="0.25">
      <c r="B177" s="105"/>
      <c r="C177" s="105"/>
      <c r="D177" s="105"/>
      <c r="E177" s="105"/>
      <c r="F177" s="106"/>
      <c r="G177" s="106"/>
    </row>
    <row r="178" spans="2:7" x14ac:dyDescent="0.25">
      <c r="B178" s="105"/>
      <c r="C178" s="105"/>
      <c r="D178" s="105"/>
      <c r="E178" s="105"/>
      <c r="F178" s="106"/>
      <c r="G178" s="106"/>
    </row>
    <row r="179" spans="2:7" x14ac:dyDescent="0.25">
      <c r="B179" s="105"/>
      <c r="C179" s="105"/>
      <c r="D179" s="105"/>
      <c r="E179" s="105"/>
      <c r="F179" s="106"/>
      <c r="G179" s="106"/>
    </row>
    <row r="180" spans="2:7" x14ac:dyDescent="0.25">
      <c r="B180" s="105"/>
      <c r="C180" s="105"/>
      <c r="D180" s="105"/>
      <c r="E180" s="105"/>
      <c r="F180" s="106"/>
      <c r="G180" s="106"/>
    </row>
    <row r="181" spans="2:7" x14ac:dyDescent="0.25">
      <c r="B181" s="105"/>
      <c r="C181" s="105"/>
      <c r="D181" s="105"/>
      <c r="E181" s="105"/>
      <c r="F181" s="106"/>
      <c r="G181" s="106"/>
    </row>
    <row r="182" spans="2:7" x14ac:dyDescent="0.25">
      <c r="B182" s="105"/>
      <c r="C182" s="105"/>
      <c r="D182" s="105"/>
      <c r="E182" s="105"/>
      <c r="F182" s="106"/>
      <c r="G182" s="106"/>
    </row>
    <row r="183" spans="2:7" x14ac:dyDescent="0.25">
      <c r="B183" s="105"/>
      <c r="C183" s="105"/>
      <c r="D183" s="105"/>
      <c r="E183" s="105"/>
      <c r="F183" s="106"/>
      <c r="G183" s="106"/>
    </row>
    <row r="184" spans="2:7" x14ac:dyDescent="0.25">
      <c r="B184" s="105"/>
      <c r="C184" s="105"/>
      <c r="D184" s="105"/>
      <c r="E184" s="105"/>
      <c r="F184" s="106"/>
      <c r="G184" s="106"/>
    </row>
    <row r="185" spans="2:7" x14ac:dyDescent="0.25">
      <c r="B185" s="105"/>
      <c r="C185" s="105"/>
      <c r="D185" s="105"/>
      <c r="E185" s="105"/>
      <c r="F185" s="106"/>
      <c r="G185" s="106"/>
    </row>
    <row r="186" spans="2:7" x14ac:dyDescent="0.25">
      <c r="B186" s="105"/>
      <c r="C186" s="105"/>
      <c r="D186" s="105"/>
      <c r="E186" s="105"/>
      <c r="F186" s="106"/>
      <c r="G186" s="106"/>
    </row>
    <row r="187" spans="2:7" x14ac:dyDescent="0.25">
      <c r="B187" s="105"/>
      <c r="C187" s="105"/>
      <c r="D187" s="105"/>
      <c r="E187" s="105"/>
      <c r="F187" s="106"/>
      <c r="G187" s="106"/>
    </row>
    <row r="188" spans="2:7" x14ac:dyDescent="0.25">
      <c r="B188" s="105"/>
      <c r="C188" s="105"/>
      <c r="D188" s="105"/>
      <c r="E188" s="105"/>
      <c r="F188" s="106"/>
      <c r="G188" s="106"/>
    </row>
    <row r="189" spans="2:7" x14ac:dyDescent="0.25">
      <c r="B189" s="105"/>
      <c r="C189" s="105"/>
      <c r="D189" s="105"/>
      <c r="E189" s="105"/>
      <c r="F189" s="106"/>
      <c r="G189" s="106"/>
    </row>
    <row r="190" spans="2:7" x14ac:dyDescent="0.25">
      <c r="B190" s="105"/>
      <c r="C190" s="105"/>
      <c r="D190" s="105"/>
      <c r="E190" s="105"/>
      <c r="F190" s="106"/>
      <c r="G190" s="106"/>
    </row>
    <row r="191" spans="2:7" x14ac:dyDescent="0.25">
      <c r="B191" s="105"/>
      <c r="C191" s="105"/>
      <c r="D191" s="105"/>
      <c r="E191" s="105"/>
      <c r="F191" s="106"/>
      <c r="G191" s="106"/>
    </row>
    <row r="192" spans="2:7" x14ac:dyDescent="0.25">
      <c r="B192" s="105"/>
      <c r="C192" s="105"/>
      <c r="D192" s="105"/>
      <c r="E192" s="105"/>
      <c r="F192" s="106"/>
      <c r="G192" s="106"/>
    </row>
    <row r="193" spans="2:7" x14ac:dyDescent="0.25">
      <c r="B193" s="105"/>
      <c r="C193" s="105"/>
      <c r="D193" s="105"/>
      <c r="E193" s="105"/>
      <c r="F193" s="106"/>
      <c r="G193" s="106"/>
    </row>
    <row r="194" spans="2:7" x14ac:dyDescent="0.25">
      <c r="B194" s="105"/>
      <c r="C194" s="105"/>
      <c r="D194" s="105"/>
      <c r="E194" s="105"/>
      <c r="F194" s="106"/>
      <c r="G194" s="106"/>
    </row>
    <row r="195" spans="2:7" x14ac:dyDescent="0.25">
      <c r="B195" s="105"/>
      <c r="C195" s="105"/>
      <c r="D195" s="105"/>
      <c r="E195" s="105"/>
      <c r="F195" s="106"/>
      <c r="G195" s="106"/>
    </row>
    <row r="196" spans="2:7" x14ac:dyDescent="0.25">
      <c r="B196" s="105"/>
      <c r="C196" s="105"/>
      <c r="D196" s="105"/>
      <c r="E196" s="105"/>
      <c r="F196" s="106"/>
      <c r="G196" s="106"/>
    </row>
    <row r="197" spans="2:7" x14ac:dyDescent="0.25">
      <c r="B197" s="105"/>
      <c r="C197" s="105"/>
      <c r="D197" s="105"/>
      <c r="E197" s="105"/>
      <c r="F197" s="106"/>
      <c r="G197" s="106"/>
    </row>
    <row r="198" spans="2:7" x14ac:dyDescent="0.25">
      <c r="B198" s="105"/>
      <c r="C198" s="105"/>
      <c r="D198" s="105"/>
      <c r="E198" s="105"/>
      <c r="F198" s="106"/>
      <c r="G198" s="106"/>
    </row>
    <row r="199" spans="2:7" x14ac:dyDescent="0.25">
      <c r="B199" s="105"/>
      <c r="C199" s="105"/>
      <c r="D199" s="105"/>
      <c r="E199" s="105"/>
      <c r="F199" s="106"/>
      <c r="G199" s="106"/>
    </row>
    <row r="200" spans="2:7" x14ac:dyDescent="0.25">
      <c r="B200" s="105"/>
      <c r="C200" s="105"/>
      <c r="D200" s="105"/>
      <c r="E200" s="105"/>
      <c r="F200" s="106"/>
      <c r="G200" s="106"/>
    </row>
    <row r="201" spans="2:7" x14ac:dyDescent="0.25">
      <c r="B201" s="105"/>
      <c r="C201" s="105"/>
      <c r="D201" s="105"/>
      <c r="E201" s="105"/>
      <c r="F201" s="106"/>
      <c r="G201" s="106"/>
    </row>
    <row r="202" spans="2:7" x14ac:dyDescent="0.25">
      <c r="B202" s="105"/>
      <c r="C202" s="105"/>
      <c r="D202" s="105"/>
      <c r="E202" s="105"/>
      <c r="F202" s="106"/>
      <c r="G202" s="106"/>
    </row>
    <row r="203" spans="2:7" x14ac:dyDescent="0.25">
      <c r="B203" s="105"/>
      <c r="C203" s="105"/>
      <c r="D203" s="105"/>
      <c r="E203" s="105"/>
      <c r="F203" s="106"/>
      <c r="G203" s="106"/>
    </row>
    <row r="204" spans="2:7" x14ac:dyDescent="0.25">
      <c r="B204" s="105"/>
      <c r="C204" s="105"/>
      <c r="D204" s="105"/>
      <c r="E204" s="105"/>
      <c r="F204" s="106"/>
      <c r="G204" s="106"/>
    </row>
    <row r="205" spans="2:7" x14ac:dyDescent="0.25">
      <c r="B205" s="105"/>
      <c r="C205" s="105"/>
      <c r="D205" s="105"/>
      <c r="E205" s="105"/>
      <c r="F205" s="106"/>
      <c r="G205" s="106"/>
    </row>
    <row r="206" spans="2:7" x14ac:dyDescent="0.25">
      <c r="B206" s="105"/>
      <c r="C206" s="105"/>
      <c r="D206" s="105"/>
      <c r="E206" s="105"/>
      <c r="F206" s="106"/>
      <c r="G206" s="106"/>
    </row>
    <row r="207" spans="2:7" x14ac:dyDescent="0.25">
      <c r="B207" s="105"/>
      <c r="C207" s="105"/>
      <c r="D207" s="105"/>
      <c r="E207" s="105"/>
      <c r="F207" s="106"/>
      <c r="G207" s="106"/>
    </row>
    <row r="208" spans="2:7" x14ac:dyDescent="0.25">
      <c r="B208" s="105"/>
      <c r="C208" s="105"/>
      <c r="D208" s="105"/>
      <c r="E208" s="105"/>
      <c r="F208" s="106"/>
      <c r="G208" s="106"/>
    </row>
    <row r="209" spans="2:7" x14ac:dyDescent="0.25">
      <c r="B209" s="105"/>
      <c r="C209" s="105"/>
      <c r="D209" s="105"/>
      <c r="E209" s="105"/>
      <c r="F209" s="106"/>
      <c r="G209" s="106"/>
    </row>
    <row r="210" spans="2:7" x14ac:dyDescent="0.25">
      <c r="B210" s="105"/>
      <c r="C210" s="105"/>
      <c r="D210" s="105"/>
      <c r="E210" s="105"/>
      <c r="F210" s="106"/>
      <c r="G210" s="106"/>
    </row>
    <row r="211" spans="2:7" x14ac:dyDescent="0.25">
      <c r="B211" s="105"/>
      <c r="C211" s="105"/>
      <c r="D211" s="105"/>
      <c r="E211" s="105"/>
      <c r="F211" s="106"/>
      <c r="G211" s="106"/>
    </row>
    <row r="212" spans="2:7" x14ac:dyDescent="0.25">
      <c r="B212" s="105"/>
      <c r="C212" s="105"/>
      <c r="D212" s="105"/>
      <c r="E212" s="105"/>
      <c r="F212" s="106"/>
      <c r="G212" s="106"/>
    </row>
    <row r="213" spans="2:7" x14ac:dyDescent="0.25">
      <c r="B213" s="105"/>
      <c r="C213" s="105"/>
      <c r="D213" s="105"/>
      <c r="E213" s="105"/>
      <c r="F213" s="106"/>
      <c r="G213" s="106"/>
    </row>
    <row r="214" spans="2:7" x14ac:dyDescent="0.25">
      <c r="B214" s="105"/>
      <c r="C214" s="105"/>
      <c r="D214" s="105"/>
      <c r="E214" s="105"/>
      <c r="F214" s="106"/>
      <c r="G214" s="106"/>
    </row>
    <row r="215" spans="2:7" x14ac:dyDescent="0.25">
      <c r="B215" s="105"/>
      <c r="C215" s="105"/>
      <c r="D215" s="105"/>
      <c r="E215" s="105"/>
      <c r="F215" s="106"/>
      <c r="G215" s="106"/>
    </row>
    <row r="216" spans="2:7" x14ac:dyDescent="0.25">
      <c r="B216" s="105"/>
      <c r="C216" s="105"/>
      <c r="D216" s="105"/>
      <c r="E216" s="105"/>
      <c r="F216" s="106"/>
      <c r="G216" s="106"/>
    </row>
    <row r="217" spans="2:7" x14ac:dyDescent="0.25">
      <c r="B217" s="105"/>
      <c r="C217" s="105"/>
      <c r="D217" s="105"/>
      <c r="E217" s="105"/>
      <c r="F217" s="106"/>
      <c r="G217" s="106"/>
    </row>
    <row r="218" spans="2:7" x14ac:dyDescent="0.25">
      <c r="B218" s="105"/>
      <c r="C218" s="105"/>
      <c r="D218" s="105"/>
      <c r="E218" s="105"/>
      <c r="F218" s="106"/>
      <c r="G218" s="106"/>
    </row>
    <row r="219" spans="2:7" x14ac:dyDescent="0.25">
      <c r="B219" s="105"/>
      <c r="C219" s="105"/>
      <c r="D219" s="105"/>
      <c r="E219" s="105"/>
      <c r="F219" s="106"/>
      <c r="G219" s="106"/>
    </row>
    <row r="220" spans="2:7" x14ac:dyDescent="0.25">
      <c r="B220" s="105"/>
      <c r="C220" s="105"/>
      <c r="D220" s="105"/>
      <c r="E220" s="105"/>
      <c r="F220" s="106"/>
      <c r="G220" s="106"/>
    </row>
    <row r="221" spans="2:7" x14ac:dyDescent="0.25">
      <c r="B221" s="105"/>
      <c r="C221" s="105"/>
      <c r="D221" s="105"/>
      <c r="E221" s="105"/>
      <c r="F221" s="106"/>
      <c r="G221" s="106"/>
    </row>
    <row r="222" spans="2:7" x14ac:dyDescent="0.25">
      <c r="B222" s="105"/>
      <c r="C222" s="105"/>
      <c r="D222" s="105"/>
      <c r="E222" s="105"/>
      <c r="F222" s="106"/>
      <c r="G222" s="106"/>
    </row>
    <row r="223" spans="2:7" x14ac:dyDescent="0.25">
      <c r="B223" s="105"/>
      <c r="C223" s="105"/>
      <c r="D223" s="105"/>
      <c r="E223" s="105"/>
      <c r="F223" s="106"/>
      <c r="G223" s="106"/>
    </row>
    <row r="224" spans="2:7" x14ac:dyDescent="0.25">
      <c r="B224" s="105"/>
      <c r="C224" s="105"/>
      <c r="D224" s="105"/>
      <c r="E224" s="105"/>
      <c r="F224" s="106"/>
      <c r="G224" s="106"/>
    </row>
    <row r="225" spans="2:7" x14ac:dyDescent="0.25">
      <c r="B225" s="105"/>
      <c r="C225" s="105"/>
      <c r="D225" s="105"/>
      <c r="E225" s="105"/>
      <c r="F225" s="106"/>
      <c r="G225" s="106"/>
    </row>
    <row r="226" spans="2:7" x14ac:dyDescent="0.25">
      <c r="B226" s="105"/>
      <c r="C226" s="105"/>
      <c r="D226" s="105"/>
      <c r="E226" s="105"/>
      <c r="F226" s="106"/>
      <c r="G226" s="106"/>
    </row>
    <row r="227" spans="2:7" x14ac:dyDescent="0.25">
      <c r="B227" s="105"/>
      <c r="C227" s="105"/>
      <c r="D227" s="105"/>
      <c r="E227" s="105"/>
      <c r="F227" s="106"/>
      <c r="G227" s="106"/>
    </row>
    <row r="228" spans="2:7" x14ac:dyDescent="0.25">
      <c r="B228" s="105"/>
      <c r="C228" s="105"/>
      <c r="D228" s="105"/>
      <c r="E228" s="105"/>
      <c r="F228" s="106"/>
      <c r="G228" s="106"/>
    </row>
    <row r="229" spans="2:7" x14ac:dyDescent="0.25">
      <c r="B229" s="105"/>
      <c r="C229" s="105"/>
      <c r="D229" s="105"/>
      <c r="E229" s="105"/>
      <c r="F229" s="106"/>
      <c r="G229" s="106"/>
    </row>
    <row r="230" spans="2:7" x14ac:dyDescent="0.25">
      <c r="B230" s="105"/>
      <c r="C230" s="105"/>
      <c r="D230" s="105"/>
      <c r="E230" s="105"/>
      <c r="F230" s="106"/>
      <c r="G230" s="106"/>
    </row>
    <row r="231" spans="2:7" x14ac:dyDescent="0.25">
      <c r="B231" s="105"/>
      <c r="C231" s="105"/>
      <c r="D231" s="105"/>
      <c r="E231" s="105"/>
      <c r="F231" s="106"/>
      <c r="G231" s="106"/>
    </row>
    <row r="232" spans="2:7" x14ac:dyDescent="0.25">
      <c r="B232" s="105"/>
      <c r="C232" s="105"/>
      <c r="D232" s="105"/>
      <c r="E232" s="105"/>
      <c r="F232" s="106"/>
      <c r="G232" s="106"/>
    </row>
    <row r="233" spans="2:7" x14ac:dyDescent="0.25">
      <c r="B233" s="105"/>
      <c r="C233" s="105"/>
      <c r="D233" s="105"/>
      <c r="E233" s="105"/>
      <c r="F233" s="106"/>
      <c r="G233" s="106"/>
    </row>
    <row r="234" spans="2:7" x14ac:dyDescent="0.25">
      <c r="B234" s="105"/>
      <c r="C234" s="105"/>
      <c r="D234" s="105"/>
      <c r="E234" s="105"/>
      <c r="F234" s="106"/>
      <c r="G234" s="106"/>
    </row>
    <row r="235" spans="2:7" x14ac:dyDescent="0.25">
      <c r="B235" s="105"/>
      <c r="C235" s="105"/>
      <c r="D235" s="105"/>
      <c r="E235" s="105"/>
      <c r="F235" s="106"/>
      <c r="G235" s="106"/>
    </row>
    <row r="236" spans="2:7" x14ac:dyDescent="0.25">
      <c r="B236" s="105"/>
      <c r="C236" s="105"/>
      <c r="D236" s="105"/>
      <c r="E236" s="105"/>
      <c r="F236" s="106"/>
      <c r="G236" s="106"/>
    </row>
    <row r="237" spans="2:7" x14ac:dyDescent="0.25">
      <c r="B237" s="105"/>
      <c r="C237" s="105"/>
      <c r="D237" s="105"/>
      <c r="E237" s="105"/>
      <c r="F237" s="106"/>
      <c r="G237" s="106"/>
    </row>
    <row r="238" spans="2:7" x14ac:dyDescent="0.25">
      <c r="B238" s="105"/>
      <c r="C238" s="105"/>
      <c r="D238" s="105"/>
      <c r="E238" s="105"/>
      <c r="F238" s="106"/>
      <c r="G238" s="106"/>
    </row>
    <row r="239" spans="2:7" x14ac:dyDescent="0.25">
      <c r="B239" s="105"/>
      <c r="C239" s="105"/>
      <c r="D239" s="105"/>
      <c r="E239" s="105"/>
      <c r="F239" s="106"/>
      <c r="G239" s="106"/>
    </row>
    <row r="240" spans="2:7" x14ac:dyDescent="0.25">
      <c r="B240" s="105"/>
      <c r="C240" s="105"/>
      <c r="D240" s="105"/>
      <c r="E240" s="105"/>
      <c r="F240" s="106"/>
      <c r="G240" s="106"/>
    </row>
    <row r="241" spans="2:7" x14ac:dyDescent="0.25">
      <c r="B241" s="105"/>
      <c r="C241" s="105"/>
      <c r="D241" s="105"/>
      <c r="E241" s="105"/>
      <c r="F241" s="106"/>
      <c r="G241" s="106"/>
    </row>
    <row r="242" spans="2:7" x14ac:dyDescent="0.25">
      <c r="B242" s="105"/>
      <c r="C242" s="105"/>
      <c r="D242" s="105"/>
      <c r="E242" s="105"/>
      <c r="F242" s="106"/>
      <c r="G242" s="106"/>
    </row>
    <row r="243" spans="2:7" x14ac:dyDescent="0.25">
      <c r="B243" s="105"/>
      <c r="C243" s="105"/>
      <c r="D243" s="105"/>
      <c r="E243" s="105"/>
      <c r="F243" s="106"/>
      <c r="G243" s="106"/>
    </row>
    <row r="244" spans="2:7" x14ac:dyDescent="0.25">
      <c r="B244" s="105"/>
      <c r="C244" s="105"/>
      <c r="D244" s="105"/>
      <c r="E244" s="105"/>
      <c r="F244" s="106"/>
      <c r="G244" s="106"/>
    </row>
    <row r="245" spans="2:7" x14ac:dyDescent="0.25">
      <c r="B245" s="105"/>
      <c r="C245" s="105"/>
      <c r="D245" s="105"/>
      <c r="E245" s="105"/>
      <c r="F245" s="106"/>
      <c r="G245" s="106"/>
    </row>
    <row r="246" spans="2:7" x14ac:dyDescent="0.25">
      <c r="B246" s="105"/>
      <c r="C246" s="105"/>
      <c r="D246" s="105"/>
      <c r="E246" s="105"/>
      <c r="F246" s="106"/>
      <c r="G246" s="106"/>
    </row>
    <row r="247" spans="2:7" x14ac:dyDescent="0.25">
      <c r="B247" s="105"/>
      <c r="C247" s="105"/>
      <c r="D247" s="105"/>
      <c r="E247" s="105"/>
      <c r="F247" s="106"/>
      <c r="G247" s="106"/>
    </row>
    <row r="248" spans="2:7" x14ac:dyDescent="0.25">
      <c r="B248" s="105"/>
      <c r="C248" s="105"/>
      <c r="D248" s="105"/>
      <c r="E248" s="105"/>
      <c r="F248" s="106"/>
      <c r="G248" s="106"/>
    </row>
    <row r="249" spans="2:7" x14ac:dyDescent="0.25">
      <c r="B249" s="105"/>
      <c r="C249" s="105"/>
      <c r="D249" s="105"/>
      <c r="E249" s="105"/>
      <c r="F249" s="106"/>
      <c r="G249" s="106"/>
    </row>
    <row r="250" spans="2:7" x14ac:dyDescent="0.25">
      <c r="B250" s="105"/>
      <c r="C250" s="105"/>
      <c r="D250" s="105"/>
      <c r="E250" s="105"/>
      <c r="F250" s="106"/>
      <c r="G250" s="106"/>
    </row>
    <row r="251" spans="2:7" x14ac:dyDescent="0.25">
      <c r="B251" s="105"/>
      <c r="C251" s="105"/>
      <c r="D251" s="105"/>
      <c r="E251" s="105"/>
      <c r="F251" s="106"/>
      <c r="G251" s="106"/>
    </row>
    <row r="252" spans="2:7" x14ac:dyDescent="0.25">
      <c r="B252" s="105"/>
      <c r="C252" s="105"/>
      <c r="D252" s="105"/>
      <c r="E252" s="105"/>
      <c r="F252" s="106"/>
      <c r="G252" s="106"/>
    </row>
    <row r="253" spans="2:7" x14ac:dyDescent="0.25">
      <c r="B253" s="105"/>
      <c r="C253" s="105"/>
      <c r="D253" s="105"/>
      <c r="E253" s="105"/>
      <c r="F253" s="106"/>
      <c r="G253" s="106"/>
    </row>
    <row r="254" spans="2:7" x14ac:dyDescent="0.25">
      <c r="B254" s="105"/>
      <c r="C254" s="105"/>
      <c r="D254" s="105"/>
      <c r="E254" s="105"/>
      <c r="F254" s="106"/>
      <c r="G254" s="106"/>
    </row>
    <row r="255" spans="2:7" x14ac:dyDescent="0.25">
      <c r="B255" s="105"/>
      <c r="C255" s="105"/>
      <c r="D255" s="105"/>
      <c r="E255" s="105"/>
      <c r="F255" s="106"/>
      <c r="G255" s="106"/>
    </row>
    <row r="256" spans="2:7" x14ac:dyDescent="0.25">
      <c r="B256" s="105"/>
      <c r="C256" s="105"/>
      <c r="D256" s="105"/>
      <c r="E256" s="105"/>
      <c r="F256" s="106"/>
      <c r="G256" s="106"/>
    </row>
    <row r="257" spans="2:7" x14ac:dyDescent="0.25">
      <c r="B257" s="105"/>
      <c r="C257" s="105"/>
      <c r="D257" s="105"/>
      <c r="E257" s="105"/>
      <c r="F257" s="106"/>
      <c r="G257" s="106"/>
    </row>
    <row r="258" spans="2:7" x14ac:dyDescent="0.25">
      <c r="B258" s="105"/>
      <c r="C258" s="105"/>
      <c r="D258" s="105"/>
      <c r="E258" s="105"/>
      <c r="F258" s="106"/>
      <c r="G258" s="106"/>
    </row>
    <row r="259" spans="2:7" x14ac:dyDescent="0.25">
      <c r="B259" s="105"/>
      <c r="C259" s="105"/>
      <c r="D259" s="105"/>
      <c r="E259" s="105"/>
      <c r="F259" s="106"/>
      <c r="G259" s="106"/>
    </row>
    <row r="260" spans="2:7" x14ac:dyDescent="0.25">
      <c r="B260" s="105"/>
      <c r="C260" s="105"/>
      <c r="D260" s="105"/>
      <c r="E260" s="105"/>
      <c r="F260" s="106"/>
      <c r="G260" s="106"/>
    </row>
    <row r="261" spans="2:7" x14ac:dyDescent="0.25">
      <c r="B261" s="105"/>
      <c r="C261" s="105"/>
      <c r="D261" s="105"/>
      <c r="E261" s="105"/>
      <c r="F261" s="106"/>
      <c r="G261" s="106"/>
    </row>
    <row r="262" spans="2:7" x14ac:dyDescent="0.25">
      <c r="B262" s="105"/>
      <c r="C262" s="105"/>
      <c r="D262" s="105"/>
      <c r="E262" s="105"/>
      <c r="F262" s="106"/>
      <c r="G262" s="106"/>
    </row>
    <row r="263" spans="2:7" x14ac:dyDescent="0.25">
      <c r="B263" s="105"/>
      <c r="C263" s="105"/>
      <c r="D263" s="105"/>
      <c r="E263" s="105"/>
      <c r="F263" s="106"/>
      <c r="G263" s="106"/>
    </row>
    <row r="264" spans="2:7" x14ac:dyDescent="0.25">
      <c r="B264" s="105"/>
      <c r="C264" s="105"/>
      <c r="D264" s="105"/>
      <c r="E264" s="105"/>
      <c r="F264" s="106"/>
      <c r="G264" s="106"/>
    </row>
    <row r="265" spans="2:7" x14ac:dyDescent="0.25">
      <c r="B265" s="105"/>
      <c r="C265" s="105"/>
      <c r="D265" s="105"/>
      <c r="E265" s="105"/>
      <c r="F265" s="106"/>
      <c r="G265" s="106"/>
    </row>
    <row r="266" spans="2:7" x14ac:dyDescent="0.25">
      <c r="B266" s="105"/>
      <c r="C266" s="105"/>
      <c r="D266" s="105"/>
      <c r="E266" s="105"/>
      <c r="F266" s="106"/>
      <c r="G266" s="106"/>
    </row>
    <row r="267" spans="2:7" x14ac:dyDescent="0.25">
      <c r="B267" s="105"/>
      <c r="C267" s="105"/>
      <c r="D267" s="105"/>
      <c r="E267" s="105"/>
      <c r="F267" s="106"/>
      <c r="G267" s="106"/>
    </row>
    <row r="268" spans="2:7" x14ac:dyDescent="0.25">
      <c r="B268" s="105"/>
      <c r="C268" s="105"/>
      <c r="D268" s="105"/>
      <c r="E268" s="105"/>
      <c r="F268" s="106"/>
      <c r="G268" s="106"/>
    </row>
    <row r="269" spans="2:7" x14ac:dyDescent="0.25">
      <c r="B269" s="105"/>
      <c r="C269" s="105"/>
      <c r="D269" s="105"/>
      <c r="E269" s="105"/>
      <c r="F269" s="106"/>
      <c r="G269" s="106"/>
    </row>
    <row r="270" spans="2:7" x14ac:dyDescent="0.25">
      <c r="B270" s="105"/>
      <c r="C270" s="105"/>
      <c r="D270" s="105"/>
      <c r="E270" s="105"/>
      <c r="F270" s="106"/>
      <c r="G270" s="106"/>
    </row>
    <row r="271" spans="2:7" x14ac:dyDescent="0.25">
      <c r="B271" s="105"/>
      <c r="C271" s="105"/>
      <c r="D271" s="105"/>
      <c r="E271" s="105"/>
      <c r="F271" s="106"/>
      <c r="G271" s="106"/>
    </row>
    <row r="272" spans="2:7" x14ac:dyDescent="0.25">
      <c r="B272" s="105"/>
      <c r="C272" s="105"/>
      <c r="D272" s="105"/>
      <c r="E272" s="105"/>
      <c r="F272" s="106"/>
      <c r="G272" s="106"/>
    </row>
    <row r="273" spans="2:7" x14ac:dyDescent="0.25">
      <c r="B273" s="105"/>
      <c r="C273" s="105"/>
      <c r="D273" s="105"/>
      <c r="E273" s="105"/>
      <c r="F273" s="106"/>
      <c r="G273" s="106"/>
    </row>
    <row r="274" spans="2:7" x14ac:dyDescent="0.25">
      <c r="B274" s="105"/>
      <c r="C274" s="105"/>
      <c r="D274" s="105"/>
      <c r="E274" s="105"/>
      <c r="F274" s="106"/>
      <c r="G274" s="106"/>
    </row>
    <row r="275" spans="2:7" x14ac:dyDescent="0.25">
      <c r="B275" s="105"/>
      <c r="C275" s="105"/>
      <c r="D275" s="105"/>
      <c r="E275" s="105"/>
      <c r="F275" s="106"/>
      <c r="G275" s="106"/>
    </row>
    <row r="276" spans="2:7" x14ac:dyDescent="0.25">
      <c r="B276" s="105"/>
      <c r="C276" s="105"/>
      <c r="D276" s="105"/>
      <c r="E276" s="105"/>
      <c r="F276" s="106"/>
      <c r="G276" s="106"/>
    </row>
    <row r="277" spans="2:7" x14ac:dyDescent="0.25">
      <c r="B277" s="105"/>
      <c r="C277" s="105"/>
      <c r="D277" s="105"/>
      <c r="E277" s="105"/>
      <c r="F277" s="106"/>
      <c r="G277" s="106"/>
    </row>
    <row r="278" spans="2:7" x14ac:dyDescent="0.25">
      <c r="B278" s="105"/>
      <c r="C278" s="105"/>
      <c r="D278" s="105"/>
      <c r="E278" s="105"/>
      <c r="F278" s="106"/>
      <c r="G278" s="106"/>
    </row>
    <row r="279" spans="2:7" x14ac:dyDescent="0.25">
      <c r="B279" s="105"/>
      <c r="C279" s="105"/>
      <c r="D279" s="105"/>
      <c r="E279" s="105"/>
      <c r="F279" s="106"/>
      <c r="G279" s="106"/>
    </row>
    <row r="280" spans="2:7" x14ac:dyDescent="0.25">
      <c r="B280" s="105"/>
      <c r="C280" s="105"/>
      <c r="D280" s="105"/>
      <c r="E280" s="105"/>
      <c r="F280" s="106"/>
      <c r="G280" s="106"/>
    </row>
    <row r="281" spans="2:7" x14ac:dyDescent="0.25">
      <c r="B281" s="105"/>
      <c r="C281" s="105"/>
      <c r="D281" s="105"/>
      <c r="E281" s="105"/>
      <c r="F281" s="106"/>
      <c r="G281" s="106"/>
    </row>
    <row r="282" spans="2:7" x14ac:dyDescent="0.25">
      <c r="B282" s="105"/>
      <c r="C282" s="105"/>
      <c r="D282" s="105"/>
      <c r="E282" s="105"/>
      <c r="F282" s="106"/>
      <c r="G282" s="106"/>
    </row>
    <row r="283" spans="2:7" x14ac:dyDescent="0.25">
      <c r="B283" s="105"/>
      <c r="C283" s="105"/>
      <c r="D283" s="105"/>
      <c r="E283" s="105"/>
      <c r="F283" s="106"/>
      <c r="G283" s="106"/>
    </row>
    <row r="284" spans="2:7" x14ac:dyDescent="0.25">
      <c r="B284" s="105"/>
      <c r="C284" s="105"/>
      <c r="D284" s="105"/>
      <c r="E284" s="105"/>
      <c r="F284" s="106"/>
      <c r="G284" s="106"/>
    </row>
    <row r="285" spans="2:7" x14ac:dyDescent="0.25">
      <c r="B285" s="105"/>
      <c r="C285" s="105"/>
      <c r="D285" s="105"/>
      <c r="E285" s="105"/>
      <c r="F285" s="106"/>
      <c r="G285" s="106"/>
    </row>
    <row r="286" spans="2:7" x14ac:dyDescent="0.25">
      <c r="B286" s="105"/>
      <c r="C286" s="105"/>
      <c r="D286" s="105"/>
      <c r="E286" s="105"/>
      <c r="F286" s="106"/>
      <c r="G286" s="106"/>
    </row>
    <row r="287" spans="2:7" x14ac:dyDescent="0.25">
      <c r="B287" s="105"/>
      <c r="C287" s="105"/>
      <c r="D287" s="105"/>
      <c r="E287" s="105"/>
      <c r="F287" s="106"/>
      <c r="G287" s="106"/>
    </row>
    <row r="288" spans="2:7" x14ac:dyDescent="0.25">
      <c r="B288" s="105"/>
      <c r="C288" s="105"/>
      <c r="D288" s="105"/>
      <c r="E288" s="105"/>
      <c r="F288" s="106"/>
      <c r="G288" s="106"/>
    </row>
    <row r="289" spans="2:7" x14ac:dyDescent="0.25">
      <c r="B289" s="105"/>
      <c r="C289" s="105"/>
      <c r="D289" s="105"/>
      <c r="E289" s="105"/>
      <c r="F289" s="106"/>
      <c r="G289" s="106"/>
    </row>
    <row r="290" spans="2:7" x14ac:dyDescent="0.25">
      <c r="B290" s="105"/>
      <c r="C290" s="105"/>
      <c r="D290" s="105"/>
      <c r="E290" s="105"/>
      <c r="F290" s="106"/>
      <c r="G290" s="106"/>
    </row>
    <row r="291" spans="2:7" x14ac:dyDescent="0.25">
      <c r="B291" s="105"/>
      <c r="C291" s="105"/>
      <c r="D291" s="105"/>
      <c r="E291" s="105"/>
      <c r="F291" s="106"/>
      <c r="G291" s="106"/>
    </row>
    <row r="292" spans="2:7" x14ac:dyDescent="0.25">
      <c r="B292" s="105"/>
      <c r="C292" s="105"/>
      <c r="D292" s="105"/>
      <c r="E292" s="105"/>
      <c r="F292" s="106"/>
      <c r="G292" s="106"/>
    </row>
    <row r="293" spans="2:7" x14ac:dyDescent="0.25">
      <c r="B293" s="105"/>
      <c r="C293" s="105"/>
      <c r="D293" s="105"/>
      <c r="E293" s="105"/>
      <c r="F293" s="106"/>
      <c r="G293" s="106"/>
    </row>
    <row r="294" spans="2:7" x14ac:dyDescent="0.25">
      <c r="B294" s="105"/>
      <c r="C294" s="105"/>
      <c r="D294" s="105"/>
      <c r="E294" s="105"/>
      <c r="F294" s="106"/>
      <c r="G294" s="106"/>
    </row>
    <row r="295" spans="2:7" x14ac:dyDescent="0.25">
      <c r="B295" s="105"/>
      <c r="C295" s="105"/>
      <c r="D295" s="105"/>
      <c r="E295" s="105"/>
      <c r="F295" s="106"/>
      <c r="G295" s="106"/>
    </row>
    <row r="296" spans="2:7" x14ac:dyDescent="0.25">
      <c r="B296" s="105"/>
      <c r="C296" s="105"/>
      <c r="D296" s="105"/>
      <c r="E296" s="105"/>
      <c r="F296" s="106"/>
      <c r="G296" s="106"/>
    </row>
    <row r="297" spans="2:7" x14ac:dyDescent="0.25">
      <c r="B297" s="105"/>
      <c r="C297" s="105"/>
      <c r="D297" s="105"/>
      <c r="E297" s="105"/>
      <c r="F297" s="106"/>
      <c r="G297" s="106"/>
    </row>
    <row r="298" spans="2:7" x14ac:dyDescent="0.25">
      <c r="B298" s="105"/>
      <c r="C298" s="105"/>
      <c r="D298" s="105"/>
      <c r="E298" s="105"/>
      <c r="F298" s="106"/>
      <c r="G298" s="106"/>
    </row>
    <row r="299" spans="2:7" x14ac:dyDescent="0.25">
      <c r="B299" s="105"/>
      <c r="C299" s="105"/>
      <c r="D299" s="105"/>
      <c r="E299" s="105"/>
      <c r="F299" s="106"/>
      <c r="G299" s="106"/>
    </row>
    <row r="300" spans="2:7" x14ac:dyDescent="0.25">
      <c r="B300" s="105"/>
      <c r="C300" s="105"/>
      <c r="D300" s="105"/>
      <c r="E300" s="105"/>
      <c r="F300" s="106"/>
      <c r="G300" s="106"/>
    </row>
    <row r="301" spans="2:7" x14ac:dyDescent="0.25">
      <c r="B301" s="105"/>
      <c r="C301" s="105"/>
      <c r="D301" s="105"/>
      <c r="E301" s="105"/>
      <c r="F301" s="106"/>
      <c r="G301" s="106"/>
    </row>
    <row r="302" spans="2:7" x14ac:dyDescent="0.25">
      <c r="B302" s="105"/>
      <c r="C302" s="105"/>
      <c r="D302" s="105"/>
      <c r="E302" s="105"/>
      <c r="F302" s="106"/>
      <c r="G302" s="106"/>
    </row>
    <row r="303" spans="2:7" x14ac:dyDescent="0.25">
      <c r="B303" s="105"/>
      <c r="C303" s="105"/>
      <c r="D303" s="105"/>
      <c r="E303" s="105"/>
      <c r="F303" s="106"/>
      <c r="G303" s="106"/>
    </row>
    <row r="304" spans="2:7" x14ac:dyDescent="0.25">
      <c r="B304" s="105"/>
      <c r="C304" s="105"/>
      <c r="D304" s="105"/>
      <c r="E304" s="105"/>
      <c r="F304" s="106"/>
      <c r="G304" s="106"/>
    </row>
    <row r="305" spans="2:7" x14ac:dyDescent="0.25">
      <c r="B305" s="105"/>
      <c r="C305" s="105"/>
      <c r="D305" s="105"/>
      <c r="E305" s="105"/>
      <c r="F305" s="106"/>
      <c r="G305" s="106"/>
    </row>
    <row r="306" spans="2:7" x14ac:dyDescent="0.25">
      <c r="B306" s="105"/>
      <c r="C306" s="105"/>
      <c r="D306" s="105"/>
      <c r="E306" s="105"/>
      <c r="F306" s="106"/>
      <c r="G306" s="106"/>
    </row>
    <row r="307" spans="2:7" x14ac:dyDescent="0.25">
      <c r="B307" s="105"/>
      <c r="C307" s="105"/>
      <c r="D307" s="105"/>
      <c r="E307" s="105"/>
      <c r="F307" s="106"/>
      <c r="G307" s="106"/>
    </row>
    <row r="308" spans="2:7" x14ac:dyDescent="0.25">
      <c r="B308" s="105"/>
      <c r="C308" s="105"/>
      <c r="D308" s="105"/>
      <c r="E308" s="105"/>
      <c r="F308" s="106"/>
      <c r="G308" s="106"/>
    </row>
    <row r="309" spans="2:7" x14ac:dyDescent="0.25">
      <c r="B309" s="105"/>
      <c r="C309" s="105"/>
      <c r="D309" s="105"/>
      <c r="E309" s="105"/>
      <c r="F309" s="106"/>
      <c r="G309" s="106"/>
    </row>
    <row r="310" spans="2:7" x14ac:dyDescent="0.25">
      <c r="B310" s="105"/>
      <c r="C310" s="105"/>
      <c r="D310" s="105"/>
      <c r="E310" s="105"/>
      <c r="F310" s="106"/>
      <c r="G310" s="106"/>
    </row>
    <row r="311" spans="2:7" x14ac:dyDescent="0.25">
      <c r="B311" s="105"/>
      <c r="C311" s="105"/>
      <c r="D311" s="105"/>
      <c r="E311" s="105"/>
      <c r="F311" s="106"/>
      <c r="G311" s="106"/>
    </row>
    <row r="312" spans="2:7" x14ac:dyDescent="0.25">
      <c r="B312" s="105"/>
      <c r="C312" s="105"/>
      <c r="D312" s="105"/>
      <c r="E312" s="105"/>
      <c r="F312" s="106"/>
      <c r="G312" s="106"/>
    </row>
    <row r="313" spans="2:7" x14ac:dyDescent="0.25">
      <c r="B313" s="105"/>
      <c r="C313" s="105"/>
      <c r="D313" s="105"/>
      <c r="E313" s="105"/>
      <c r="F313" s="106"/>
      <c r="G313" s="106"/>
    </row>
    <row r="314" spans="2:7" x14ac:dyDescent="0.25">
      <c r="B314" s="105"/>
      <c r="C314" s="105"/>
      <c r="D314" s="105"/>
      <c r="E314" s="105"/>
      <c r="F314" s="106"/>
      <c r="G314" s="106"/>
    </row>
    <row r="315" spans="2:7" x14ac:dyDescent="0.25">
      <c r="B315" s="105"/>
      <c r="C315" s="105"/>
      <c r="D315" s="105"/>
      <c r="E315" s="105"/>
      <c r="F315" s="106"/>
      <c r="G315" s="106"/>
    </row>
    <row r="316" spans="2:7" x14ac:dyDescent="0.25">
      <c r="B316" s="105"/>
      <c r="C316" s="105"/>
      <c r="D316" s="105"/>
      <c r="E316" s="105"/>
      <c r="F316" s="106"/>
      <c r="G316" s="106"/>
    </row>
    <row r="317" spans="2:7" x14ac:dyDescent="0.25">
      <c r="B317" s="105"/>
      <c r="C317" s="105"/>
      <c r="D317" s="105"/>
      <c r="E317" s="105"/>
      <c r="F317" s="106"/>
      <c r="G317" s="106"/>
    </row>
    <row r="318" spans="2:7" x14ac:dyDescent="0.25">
      <c r="B318" s="105"/>
      <c r="C318" s="105"/>
      <c r="D318" s="105"/>
      <c r="E318" s="105"/>
      <c r="F318" s="106"/>
      <c r="G318" s="106"/>
    </row>
    <row r="319" spans="2:7" x14ac:dyDescent="0.25">
      <c r="B319" s="105"/>
      <c r="C319" s="105"/>
      <c r="D319" s="105"/>
      <c r="E319" s="105"/>
      <c r="F319" s="106"/>
      <c r="G319" s="106"/>
    </row>
    <row r="320" spans="2:7" x14ac:dyDescent="0.25">
      <c r="B320" s="105"/>
      <c r="C320" s="105"/>
      <c r="D320" s="105"/>
      <c r="E320" s="105"/>
      <c r="F320" s="106"/>
      <c r="G320" s="106"/>
    </row>
    <row r="321" spans="2:7" x14ac:dyDescent="0.25">
      <c r="B321" s="105"/>
      <c r="C321" s="105"/>
      <c r="D321" s="105"/>
      <c r="E321" s="105"/>
      <c r="F321" s="106"/>
      <c r="G321" s="106"/>
    </row>
    <row r="322" spans="2:7" x14ac:dyDescent="0.25">
      <c r="B322" s="105"/>
      <c r="C322" s="105"/>
      <c r="D322" s="105"/>
      <c r="E322" s="105"/>
      <c r="F322" s="106"/>
      <c r="G322" s="106"/>
    </row>
    <row r="323" spans="2:7" x14ac:dyDescent="0.25">
      <c r="B323" s="105"/>
      <c r="C323" s="105"/>
      <c r="D323" s="105"/>
      <c r="E323" s="105"/>
      <c r="F323" s="106"/>
      <c r="G323" s="106"/>
    </row>
    <row r="324" spans="2:7" x14ac:dyDescent="0.25">
      <c r="B324" s="105"/>
      <c r="C324" s="105"/>
      <c r="D324" s="105"/>
      <c r="E324" s="105"/>
      <c r="F324" s="106"/>
      <c r="G324" s="106"/>
    </row>
    <row r="325" spans="2:7" x14ac:dyDescent="0.25">
      <c r="B325" s="105"/>
      <c r="C325" s="105"/>
      <c r="D325" s="105"/>
      <c r="E325" s="105"/>
      <c r="F325" s="106"/>
      <c r="G325" s="106"/>
    </row>
    <row r="326" spans="2:7" x14ac:dyDescent="0.25">
      <c r="B326" s="105"/>
      <c r="C326" s="105"/>
      <c r="D326" s="105"/>
      <c r="E326" s="105"/>
      <c r="F326" s="106"/>
      <c r="G326" s="106"/>
    </row>
    <row r="327" spans="2:7" x14ac:dyDescent="0.25">
      <c r="B327" s="105"/>
      <c r="C327" s="105"/>
      <c r="D327" s="105"/>
      <c r="E327" s="105"/>
      <c r="F327" s="106"/>
      <c r="G327" s="106"/>
    </row>
    <row r="328" spans="2:7" x14ac:dyDescent="0.25">
      <c r="B328" s="105"/>
      <c r="C328" s="105"/>
      <c r="D328" s="105"/>
      <c r="E328" s="105"/>
      <c r="F328" s="106"/>
      <c r="G328" s="106"/>
    </row>
    <row r="329" spans="2:7" x14ac:dyDescent="0.25">
      <c r="B329" s="105"/>
      <c r="C329" s="105"/>
      <c r="D329" s="105"/>
      <c r="E329" s="105"/>
      <c r="F329" s="106"/>
      <c r="G329" s="106"/>
    </row>
    <row r="330" spans="2:7" x14ac:dyDescent="0.25">
      <c r="E330" s="105"/>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1:K1628"/>
  <sheetViews>
    <sheetView tabSelected="1" workbookViewId="0">
      <selection activeCell="H30" sqref="H30"/>
    </sheetView>
  </sheetViews>
  <sheetFormatPr baseColWidth="10" defaultRowHeight="15" x14ac:dyDescent="0.25"/>
  <cols>
    <col min="1" max="1" width="2.85546875" customWidth="1"/>
    <col min="2" max="3" width="11.5703125" style="137"/>
  </cols>
  <sheetData>
    <row r="1" spans="2:11" x14ac:dyDescent="0.25">
      <c r="B1" s="133" t="s">
        <v>293</v>
      </c>
      <c r="C1" s="134"/>
      <c r="D1" s="135"/>
      <c r="E1" s="135"/>
      <c r="F1" s="135"/>
      <c r="G1" s="135"/>
      <c r="H1" s="135"/>
      <c r="I1" s="135"/>
      <c r="J1" s="135"/>
      <c r="K1" s="136"/>
    </row>
    <row r="3" spans="2:11" x14ac:dyDescent="0.25">
      <c r="B3" s="138" t="s">
        <v>294</v>
      </c>
      <c r="C3" s="138" t="s">
        <v>295</v>
      </c>
    </row>
    <row r="4" spans="2:11" x14ac:dyDescent="0.25">
      <c r="B4" s="139">
        <v>38369</v>
      </c>
      <c r="C4" s="140">
        <v>-310</v>
      </c>
    </row>
    <row r="5" spans="2:11" x14ac:dyDescent="0.25">
      <c r="B5" s="139">
        <v>38370</v>
      </c>
      <c r="C5" s="140">
        <v>-330</v>
      </c>
    </row>
    <row r="6" spans="2:11" x14ac:dyDescent="0.25">
      <c r="B6" s="139">
        <v>38372</v>
      </c>
      <c r="C6" s="140">
        <v>270</v>
      </c>
    </row>
    <row r="7" spans="2:11" x14ac:dyDescent="0.25">
      <c r="B7" s="139">
        <v>38377</v>
      </c>
      <c r="C7" s="140">
        <v>4200</v>
      </c>
      <c r="E7" t="s">
        <v>296</v>
      </c>
    </row>
    <row r="8" spans="2:11" x14ac:dyDescent="0.25">
      <c r="B8" s="139">
        <v>38378</v>
      </c>
      <c r="C8" s="140">
        <v>-250</v>
      </c>
    </row>
    <row r="9" spans="2:11" x14ac:dyDescent="0.25">
      <c r="B9" s="139">
        <v>38379</v>
      </c>
      <c r="C9" s="140">
        <v>-212.5</v>
      </c>
      <c r="E9" t="s">
        <v>297</v>
      </c>
    </row>
    <row r="10" spans="2:11" x14ac:dyDescent="0.25">
      <c r="B10" s="139">
        <v>38380</v>
      </c>
      <c r="C10" s="140">
        <v>-462.5</v>
      </c>
    </row>
    <row r="11" spans="2:11" x14ac:dyDescent="0.25">
      <c r="B11" s="139">
        <v>38383</v>
      </c>
      <c r="C11" s="140">
        <v>1200</v>
      </c>
    </row>
    <row r="12" spans="2:11" x14ac:dyDescent="0.25">
      <c r="B12" s="139">
        <v>38387</v>
      </c>
      <c r="C12" s="140">
        <v>2739.9999999999382</v>
      </c>
    </row>
    <row r="13" spans="2:11" x14ac:dyDescent="0.25">
      <c r="B13" s="139">
        <v>38394</v>
      </c>
      <c r="C13" s="140">
        <v>720</v>
      </c>
    </row>
    <row r="14" spans="2:11" x14ac:dyDescent="0.25">
      <c r="B14" s="139">
        <v>38399</v>
      </c>
      <c r="C14" s="140">
        <v>6962.8162144101325</v>
      </c>
    </row>
    <row r="15" spans="2:11" x14ac:dyDescent="0.25">
      <c r="B15" s="139">
        <v>38400</v>
      </c>
      <c r="C15" s="140">
        <v>-150</v>
      </c>
    </row>
    <row r="16" spans="2:11" x14ac:dyDescent="0.25">
      <c r="B16" s="139">
        <v>38401</v>
      </c>
      <c r="C16" s="140">
        <v>-442.5</v>
      </c>
    </row>
    <row r="17" spans="2:3" x14ac:dyDescent="0.25">
      <c r="B17" s="139">
        <v>38404</v>
      </c>
      <c r="C17" s="140">
        <v>35</v>
      </c>
    </row>
    <row r="18" spans="2:3" x14ac:dyDescent="0.25">
      <c r="B18" s="139">
        <v>38405</v>
      </c>
      <c r="C18" s="140">
        <v>825</v>
      </c>
    </row>
    <row r="19" spans="2:3" x14ac:dyDescent="0.25">
      <c r="B19" s="139">
        <v>38408</v>
      </c>
      <c r="C19" s="140">
        <v>-380</v>
      </c>
    </row>
    <row r="20" spans="2:3" x14ac:dyDescent="0.25">
      <c r="B20" s="139">
        <v>38411</v>
      </c>
      <c r="C20" s="140">
        <v>-712.5</v>
      </c>
    </row>
    <row r="21" spans="2:3" x14ac:dyDescent="0.25">
      <c r="B21" s="139">
        <v>38412</v>
      </c>
      <c r="C21" s="140">
        <v>357.5</v>
      </c>
    </row>
    <row r="22" spans="2:3" x14ac:dyDescent="0.25">
      <c r="B22" s="139">
        <v>38413</v>
      </c>
      <c r="C22" s="140">
        <v>-710</v>
      </c>
    </row>
    <row r="23" spans="2:3" x14ac:dyDescent="0.25">
      <c r="B23" s="139">
        <v>38414</v>
      </c>
      <c r="C23" s="140">
        <v>-560</v>
      </c>
    </row>
    <row r="24" spans="2:3" x14ac:dyDescent="0.25">
      <c r="B24" s="139">
        <v>38415</v>
      </c>
      <c r="C24" s="140">
        <v>585</v>
      </c>
    </row>
    <row r="25" spans="2:3" x14ac:dyDescent="0.25">
      <c r="B25" s="139">
        <v>38420</v>
      </c>
      <c r="C25" s="140">
        <v>1172.5</v>
      </c>
    </row>
    <row r="26" spans="2:3" x14ac:dyDescent="0.25">
      <c r="B26" s="139">
        <v>38422</v>
      </c>
      <c r="C26" s="140">
        <v>-500</v>
      </c>
    </row>
    <row r="27" spans="2:3" x14ac:dyDescent="0.25">
      <c r="B27" s="139">
        <v>38425</v>
      </c>
      <c r="C27" s="140">
        <v>-150</v>
      </c>
    </row>
    <row r="28" spans="2:3" x14ac:dyDescent="0.25">
      <c r="B28" s="139">
        <v>38426</v>
      </c>
      <c r="C28" s="140">
        <v>-87.5</v>
      </c>
    </row>
    <row r="29" spans="2:3" x14ac:dyDescent="0.25">
      <c r="B29" s="139">
        <v>38427</v>
      </c>
      <c r="C29" s="140">
        <v>65</v>
      </c>
    </row>
    <row r="30" spans="2:3" x14ac:dyDescent="0.25">
      <c r="B30" s="139">
        <v>38429</v>
      </c>
      <c r="C30" s="140">
        <v>-30</v>
      </c>
    </row>
    <row r="31" spans="2:3" x14ac:dyDescent="0.25">
      <c r="B31" s="139">
        <v>38432</v>
      </c>
      <c r="C31" s="140">
        <v>133.99999999998181</v>
      </c>
    </row>
    <row r="32" spans="2:3" x14ac:dyDescent="0.25">
      <c r="B32" s="139">
        <v>38433</v>
      </c>
      <c r="C32" s="140">
        <v>-828.00000000001819</v>
      </c>
    </row>
    <row r="33" spans="2:3" x14ac:dyDescent="0.25">
      <c r="B33" s="139">
        <v>38434</v>
      </c>
      <c r="C33" s="140">
        <v>-1118.5000000000318</v>
      </c>
    </row>
    <row r="34" spans="2:3" x14ac:dyDescent="0.25">
      <c r="B34" s="139">
        <v>38435</v>
      </c>
      <c r="C34" s="140">
        <v>-460</v>
      </c>
    </row>
    <row r="35" spans="2:3" x14ac:dyDescent="0.25">
      <c r="B35" s="139">
        <v>38440</v>
      </c>
      <c r="C35" s="140">
        <v>-1541.0000000000045</v>
      </c>
    </row>
    <row r="36" spans="2:3" x14ac:dyDescent="0.25">
      <c r="B36" s="139">
        <v>38441</v>
      </c>
      <c r="C36" s="140">
        <v>7682.2060008836152</v>
      </c>
    </row>
    <row r="37" spans="2:3" x14ac:dyDescent="0.25">
      <c r="B37" s="139">
        <v>38442</v>
      </c>
      <c r="C37" s="140">
        <v>-1316.0668804369479</v>
      </c>
    </row>
    <row r="38" spans="2:3" x14ac:dyDescent="0.25">
      <c r="B38" s="139">
        <v>38443</v>
      </c>
      <c r="C38" s="140">
        <v>-914.50000000002728</v>
      </c>
    </row>
    <row r="39" spans="2:3" x14ac:dyDescent="0.25">
      <c r="B39" s="139">
        <v>38446</v>
      </c>
      <c r="C39" s="140">
        <v>-73.500000000018176</v>
      </c>
    </row>
    <row r="40" spans="2:3" x14ac:dyDescent="0.25">
      <c r="B40" s="139">
        <v>38447</v>
      </c>
      <c r="C40" s="140">
        <v>2073.9999999999818</v>
      </c>
    </row>
    <row r="41" spans="2:3" x14ac:dyDescent="0.25">
      <c r="B41" s="139">
        <v>38449</v>
      </c>
      <c r="C41" s="140">
        <v>537.5</v>
      </c>
    </row>
    <row r="42" spans="2:3" x14ac:dyDescent="0.25">
      <c r="B42" s="139">
        <v>38453</v>
      </c>
      <c r="C42" s="140">
        <v>-372.00000000003183</v>
      </c>
    </row>
    <row r="43" spans="2:3" x14ac:dyDescent="0.25">
      <c r="B43" s="139">
        <v>38454</v>
      </c>
      <c r="C43" s="140">
        <v>-560</v>
      </c>
    </row>
    <row r="44" spans="2:3" x14ac:dyDescent="0.25">
      <c r="B44" s="139">
        <v>38455</v>
      </c>
      <c r="C44" s="140">
        <v>-1288.5000000000136</v>
      </c>
    </row>
    <row r="45" spans="2:3" x14ac:dyDescent="0.25">
      <c r="B45" s="139">
        <v>38456</v>
      </c>
      <c r="C45" s="140">
        <v>-1615</v>
      </c>
    </row>
    <row r="46" spans="2:3" x14ac:dyDescent="0.25">
      <c r="B46" s="139">
        <v>38457</v>
      </c>
      <c r="C46" s="140">
        <v>8096.5</v>
      </c>
    </row>
    <row r="47" spans="2:3" x14ac:dyDescent="0.25">
      <c r="B47" s="139">
        <v>38462</v>
      </c>
      <c r="C47" s="140">
        <v>143.99999999999091</v>
      </c>
    </row>
    <row r="48" spans="2:3" x14ac:dyDescent="0.25">
      <c r="B48" s="139">
        <v>38464</v>
      </c>
      <c r="C48" s="140">
        <v>-805.99999999998636</v>
      </c>
    </row>
    <row r="49" spans="2:3" x14ac:dyDescent="0.25">
      <c r="B49" s="139">
        <v>38467</v>
      </c>
      <c r="C49" s="140">
        <v>-632.00000000001819</v>
      </c>
    </row>
    <row r="50" spans="2:3" x14ac:dyDescent="0.25">
      <c r="B50" s="139">
        <v>38468</v>
      </c>
      <c r="C50" s="140">
        <v>-1262.0000000000455</v>
      </c>
    </row>
    <row r="51" spans="2:3" x14ac:dyDescent="0.25">
      <c r="B51" s="139">
        <v>38469</v>
      </c>
      <c r="C51" s="140">
        <v>2383.9999999999818</v>
      </c>
    </row>
    <row r="52" spans="2:3" x14ac:dyDescent="0.25">
      <c r="B52" s="139">
        <v>38471</v>
      </c>
      <c r="C52" s="140">
        <v>-786</v>
      </c>
    </row>
    <row r="53" spans="2:3" x14ac:dyDescent="0.25">
      <c r="B53" s="139">
        <v>38474</v>
      </c>
      <c r="C53" s="140">
        <v>1223.9999999999955</v>
      </c>
    </row>
    <row r="54" spans="2:3" x14ac:dyDescent="0.25">
      <c r="B54" s="139">
        <v>38475</v>
      </c>
      <c r="C54" s="140">
        <v>-968.50000000000909</v>
      </c>
    </row>
    <row r="55" spans="2:3" x14ac:dyDescent="0.25">
      <c r="B55" s="139">
        <v>38476</v>
      </c>
      <c r="C55" s="140">
        <v>-118.50000000000909</v>
      </c>
    </row>
    <row r="56" spans="2:3" x14ac:dyDescent="0.25">
      <c r="B56" s="139">
        <v>38482</v>
      </c>
      <c r="C56" s="140">
        <v>-76.000000000004547</v>
      </c>
    </row>
    <row r="57" spans="2:3" x14ac:dyDescent="0.25">
      <c r="B57" s="139">
        <v>38483</v>
      </c>
      <c r="C57" s="140">
        <v>-2414.5000000000136</v>
      </c>
    </row>
    <row r="58" spans="2:3" x14ac:dyDescent="0.25">
      <c r="B58" s="139">
        <v>38484</v>
      </c>
      <c r="C58" s="140">
        <v>-1152.5</v>
      </c>
    </row>
    <row r="59" spans="2:3" x14ac:dyDescent="0.25">
      <c r="B59" s="139">
        <v>38485</v>
      </c>
      <c r="C59" s="140">
        <v>-1399.5000000000182</v>
      </c>
    </row>
    <row r="60" spans="2:3" x14ac:dyDescent="0.25">
      <c r="B60" s="139">
        <v>38488</v>
      </c>
      <c r="C60" s="140">
        <v>-1193.5000000000091</v>
      </c>
    </row>
    <row r="61" spans="2:3" x14ac:dyDescent="0.25">
      <c r="B61" s="139">
        <v>38489</v>
      </c>
      <c r="C61" s="140">
        <v>1428.9999999999818</v>
      </c>
    </row>
    <row r="62" spans="2:3" x14ac:dyDescent="0.25">
      <c r="B62" s="139">
        <v>38490</v>
      </c>
      <c r="C62" s="140">
        <v>4548.9999999999864</v>
      </c>
    </row>
    <row r="63" spans="2:3" x14ac:dyDescent="0.25">
      <c r="B63" s="139">
        <v>38496</v>
      </c>
      <c r="C63" s="140">
        <v>943.99999999999545</v>
      </c>
    </row>
    <row r="64" spans="2:3" x14ac:dyDescent="0.25">
      <c r="B64" s="139">
        <v>38497</v>
      </c>
      <c r="C64" s="140">
        <v>-180</v>
      </c>
    </row>
    <row r="65" spans="2:3" x14ac:dyDescent="0.25">
      <c r="B65" s="139">
        <v>38498</v>
      </c>
      <c r="C65" s="140">
        <v>50</v>
      </c>
    </row>
    <row r="66" spans="2:3" x14ac:dyDescent="0.25">
      <c r="B66" s="139">
        <v>38499</v>
      </c>
      <c r="C66" s="140">
        <v>-90</v>
      </c>
    </row>
    <row r="67" spans="2:3" x14ac:dyDescent="0.25">
      <c r="B67" s="139">
        <v>38502</v>
      </c>
      <c r="C67" s="140">
        <v>973.99999999997726</v>
      </c>
    </row>
    <row r="68" spans="2:3" x14ac:dyDescent="0.25">
      <c r="B68" s="139">
        <v>38504</v>
      </c>
      <c r="C68" s="140">
        <v>1803.9999999999818</v>
      </c>
    </row>
    <row r="69" spans="2:3" x14ac:dyDescent="0.25">
      <c r="B69" s="139">
        <v>38510</v>
      </c>
      <c r="C69" s="140">
        <v>-192.00000000000455</v>
      </c>
    </row>
    <row r="70" spans="2:3" x14ac:dyDescent="0.25">
      <c r="B70" s="139">
        <v>38511</v>
      </c>
      <c r="C70" s="140">
        <v>-330</v>
      </c>
    </row>
    <row r="71" spans="2:3" x14ac:dyDescent="0.25">
      <c r="B71" s="139">
        <v>38512</v>
      </c>
      <c r="C71" s="140">
        <v>1867.9999999999773</v>
      </c>
    </row>
    <row r="72" spans="2:3" x14ac:dyDescent="0.25">
      <c r="B72" s="139">
        <v>38519</v>
      </c>
      <c r="C72" s="140">
        <v>-1416.4266857027433</v>
      </c>
    </row>
    <row r="73" spans="2:3" x14ac:dyDescent="0.25">
      <c r="B73" s="139">
        <v>38520</v>
      </c>
      <c r="C73" s="140">
        <v>-800.00000000005173</v>
      </c>
    </row>
    <row r="74" spans="2:3" x14ac:dyDescent="0.25">
      <c r="B74" s="139">
        <v>38523</v>
      </c>
      <c r="C74" s="140">
        <v>340</v>
      </c>
    </row>
    <row r="75" spans="2:3" x14ac:dyDescent="0.25">
      <c r="B75" s="139">
        <v>38524</v>
      </c>
      <c r="C75" s="140">
        <v>643.99999999999091</v>
      </c>
    </row>
    <row r="76" spans="2:3" x14ac:dyDescent="0.25">
      <c r="B76" s="139">
        <v>38525</v>
      </c>
      <c r="C76" s="140">
        <v>2259.99999999992</v>
      </c>
    </row>
    <row r="77" spans="2:3" x14ac:dyDescent="0.25">
      <c r="B77" s="139">
        <v>38527</v>
      </c>
      <c r="C77" s="140">
        <v>141.5</v>
      </c>
    </row>
    <row r="78" spans="2:3" x14ac:dyDescent="0.25">
      <c r="B78" s="139">
        <v>38530</v>
      </c>
      <c r="C78" s="140">
        <v>-467.5</v>
      </c>
    </row>
    <row r="79" spans="2:3" x14ac:dyDescent="0.25">
      <c r="B79" s="139">
        <v>38531</v>
      </c>
      <c r="C79" s="140">
        <v>6136.4999999999782</v>
      </c>
    </row>
    <row r="80" spans="2:3" x14ac:dyDescent="0.25">
      <c r="B80" s="139">
        <v>38538</v>
      </c>
      <c r="C80" s="140">
        <v>-482.56098939634489</v>
      </c>
    </row>
    <row r="81" spans="2:3" x14ac:dyDescent="0.25">
      <c r="B81" s="139">
        <v>38539</v>
      </c>
      <c r="C81" s="140">
        <v>-1417.6434963906813</v>
      </c>
    </row>
    <row r="82" spans="2:3" x14ac:dyDescent="0.25">
      <c r="B82" s="139">
        <v>38540</v>
      </c>
      <c r="C82" s="140">
        <v>-492.50000000005173</v>
      </c>
    </row>
    <row r="83" spans="2:3" x14ac:dyDescent="0.25">
      <c r="B83" s="139">
        <v>38541</v>
      </c>
      <c r="C83" s="140">
        <v>4738.9999999998918</v>
      </c>
    </row>
    <row r="84" spans="2:3" x14ac:dyDescent="0.25">
      <c r="B84" s="139">
        <v>38544</v>
      </c>
      <c r="C84" s="140">
        <v>1559.999999999917</v>
      </c>
    </row>
    <row r="85" spans="2:3" x14ac:dyDescent="0.25">
      <c r="B85" s="139">
        <v>38545</v>
      </c>
      <c r="C85" s="140">
        <v>-832.00000000002274</v>
      </c>
    </row>
    <row r="86" spans="2:3" x14ac:dyDescent="0.25">
      <c r="B86" s="139">
        <v>38546</v>
      </c>
      <c r="C86" s="140">
        <v>-96.00000000001819</v>
      </c>
    </row>
    <row r="87" spans="2:3" x14ac:dyDescent="0.25">
      <c r="B87" s="139">
        <v>38551</v>
      </c>
      <c r="C87" s="140">
        <v>-76.000000000009095</v>
      </c>
    </row>
    <row r="88" spans="2:3" x14ac:dyDescent="0.25">
      <c r="B88" s="139">
        <v>38552</v>
      </c>
      <c r="C88" s="140">
        <v>107.99999999998636</v>
      </c>
    </row>
    <row r="89" spans="2:3" x14ac:dyDescent="0.25">
      <c r="B89" s="139">
        <v>38554</v>
      </c>
      <c r="C89" s="140">
        <v>-1419.8449775392792</v>
      </c>
    </row>
    <row r="90" spans="2:3" x14ac:dyDescent="0.25">
      <c r="B90" s="139">
        <v>38555</v>
      </c>
      <c r="C90" s="140">
        <v>-616.00000000001364</v>
      </c>
    </row>
    <row r="91" spans="2:3" x14ac:dyDescent="0.25">
      <c r="B91" s="139">
        <v>38558</v>
      </c>
      <c r="C91" s="140">
        <v>-852.00000000002274</v>
      </c>
    </row>
    <row r="92" spans="2:3" x14ac:dyDescent="0.25">
      <c r="B92" s="139">
        <v>38559</v>
      </c>
      <c r="C92" s="140">
        <v>-246.00000000010857</v>
      </c>
    </row>
    <row r="93" spans="2:3" x14ac:dyDescent="0.25">
      <c r="B93" s="139">
        <v>38560</v>
      </c>
      <c r="C93" s="140">
        <v>-1090.7535873914044</v>
      </c>
    </row>
    <row r="94" spans="2:3" x14ac:dyDescent="0.25">
      <c r="B94" s="139">
        <v>38561</v>
      </c>
      <c r="C94" s="140">
        <v>-1225.9999999999909</v>
      </c>
    </row>
    <row r="95" spans="2:3" x14ac:dyDescent="0.25">
      <c r="B95" s="139">
        <v>38562</v>
      </c>
      <c r="C95" s="140">
        <v>3623.9999999999322</v>
      </c>
    </row>
    <row r="96" spans="2:3" x14ac:dyDescent="0.25">
      <c r="B96" s="139">
        <v>38565</v>
      </c>
      <c r="C96" s="140">
        <v>-545.99999999998636</v>
      </c>
    </row>
    <row r="97" spans="2:3" x14ac:dyDescent="0.25">
      <c r="B97" s="139">
        <v>38566</v>
      </c>
      <c r="C97" s="140">
        <v>84.000000000004562</v>
      </c>
    </row>
    <row r="98" spans="2:3" x14ac:dyDescent="0.25">
      <c r="B98" s="139">
        <v>38567</v>
      </c>
      <c r="C98" s="140">
        <v>-306</v>
      </c>
    </row>
    <row r="99" spans="2:3" x14ac:dyDescent="0.25">
      <c r="B99" s="139">
        <v>38569</v>
      </c>
      <c r="C99" s="140">
        <v>-1075</v>
      </c>
    </row>
    <row r="100" spans="2:3" x14ac:dyDescent="0.25">
      <c r="B100" s="139">
        <v>38572</v>
      </c>
      <c r="C100" s="140">
        <v>-342.5</v>
      </c>
    </row>
    <row r="101" spans="2:3" x14ac:dyDescent="0.25">
      <c r="B101" s="139">
        <v>38573</v>
      </c>
      <c r="C101" s="140">
        <v>5023.9999999999955</v>
      </c>
    </row>
    <row r="102" spans="2:3" x14ac:dyDescent="0.25">
      <c r="B102" s="139">
        <v>38579</v>
      </c>
      <c r="C102" s="140">
        <v>-1688.00190028416</v>
      </c>
    </row>
    <row r="103" spans="2:3" x14ac:dyDescent="0.25">
      <c r="B103" s="139">
        <v>38580</v>
      </c>
      <c r="C103" s="140">
        <v>4284.9613834190768</v>
      </c>
    </row>
    <row r="104" spans="2:3" x14ac:dyDescent="0.25">
      <c r="B104" s="139">
        <v>38582</v>
      </c>
      <c r="C104" s="140">
        <v>75</v>
      </c>
    </row>
    <row r="105" spans="2:3" x14ac:dyDescent="0.25">
      <c r="B105" s="139">
        <v>38583</v>
      </c>
      <c r="C105" s="140">
        <v>289</v>
      </c>
    </row>
    <row r="106" spans="2:3" x14ac:dyDescent="0.25">
      <c r="B106" s="139">
        <v>38587</v>
      </c>
      <c r="C106" s="140">
        <v>1022.5</v>
      </c>
    </row>
    <row r="107" spans="2:3" x14ac:dyDescent="0.25">
      <c r="B107" s="139">
        <v>38588</v>
      </c>
      <c r="C107" s="140">
        <v>-1687.5</v>
      </c>
    </row>
    <row r="108" spans="2:3" x14ac:dyDescent="0.25">
      <c r="B108" s="139">
        <v>38589</v>
      </c>
      <c r="C108" s="140">
        <v>-747.00000000000909</v>
      </c>
    </row>
    <row r="109" spans="2:3" x14ac:dyDescent="0.25">
      <c r="B109" s="139">
        <v>38590</v>
      </c>
      <c r="C109" s="140">
        <v>943.49999999998181</v>
      </c>
    </row>
    <row r="110" spans="2:3" x14ac:dyDescent="0.25">
      <c r="B110" s="139">
        <v>38594</v>
      </c>
      <c r="C110" s="140">
        <v>-1181.9999999999909</v>
      </c>
    </row>
    <row r="111" spans="2:3" x14ac:dyDescent="0.25">
      <c r="B111" s="139">
        <v>38595</v>
      </c>
      <c r="C111" s="140">
        <v>4303.9999999999955</v>
      </c>
    </row>
    <row r="112" spans="2:3" x14ac:dyDescent="0.25">
      <c r="B112" s="139">
        <v>38596</v>
      </c>
      <c r="C112" s="140">
        <v>-537.5</v>
      </c>
    </row>
    <row r="113" spans="2:3" x14ac:dyDescent="0.25">
      <c r="B113" s="139">
        <v>38597</v>
      </c>
      <c r="C113" s="140">
        <v>-986.99999999999545</v>
      </c>
    </row>
    <row r="114" spans="2:3" x14ac:dyDescent="0.25">
      <c r="B114" s="139">
        <v>38600</v>
      </c>
      <c r="C114" s="140">
        <v>4216.5000000000045</v>
      </c>
    </row>
    <row r="115" spans="2:3" x14ac:dyDescent="0.25">
      <c r="B115" s="139">
        <v>38603</v>
      </c>
      <c r="C115" s="140">
        <v>283.99999999997726</v>
      </c>
    </row>
    <row r="116" spans="2:3" x14ac:dyDescent="0.25">
      <c r="B116" s="139">
        <v>38607</v>
      </c>
      <c r="C116" s="140">
        <v>-250.00000000005684</v>
      </c>
    </row>
    <row r="117" spans="2:3" x14ac:dyDescent="0.25">
      <c r="B117" s="139">
        <v>38608</v>
      </c>
      <c r="C117" s="140">
        <v>-210</v>
      </c>
    </row>
    <row r="118" spans="2:3" x14ac:dyDescent="0.25">
      <c r="B118" s="139">
        <v>38609</v>
      </c>
      <c r="C118" s="140">
        <v>782.49999999992269</v>
      </c>
    </row>
    <row r="119" spans="2:3" x14ac:dyDescent="0.25">
      <c r="B119" s="139">
        <v>38610</v>
      </c>
      <c r="C119" s="140">
        <v>1143.9999999999909</v>
      </c>
    </row>
    <row r="120" spans="2:3" x14ac:dyDescent="0.25">
      <c r="B120" s="139">
        <v>38611</v>
      </c>
      <c r="C120" s="140">
        <v>-1387.5</v>
      </c>
    </row>
    <row r="121" spans="2:3" x14ac:dyDescent="0.25">
      <c r="B121" s="139">
        <v>38614</v>
      </c>
      <c r="C121" s="140">
        <v>-712.5</v>
      </c>
    </row>
    <row r="122" spans="2:3" x14ac:dyDescent="0.25">
      <c r="B122" s="139">
        <v>38615</v>
      </c>
      <c r="C122" s="140">
        <v>-1237.5</v>
      </c>
    </row>
    <row r="123" spans="2:3" x14ac:dyDescent="0.25">
      <c r="B123" s="139">
        <v>38616</v>
      </c>
      <c r="C123" s="140">
        <v>363.6517944763682</v>
      </c>
    </row>
    <row r="124" spans="2:3" x14ac:dyDescent="0.25">
      <c r="B124" s="139">
        <v>38617</v>
      </c>
      <c r="C124" s="140">
        <v>2860</v>
      </c>
    </row>
    <row r="125" spans="2:3" x14ac:dyDescent="0.25">
      <c r="B125" s="139">
        <v>38618</v>
      </c>
      <c r="C125" s="140">
        <v>-516.25002322268188</v>
      </c>
    </row>
    <row r="126" spans="2:3" x14ac:dyDescent="0.25">
      <c r="B126" s="139">
        <v>38621</v>
      </c>
      <c r="C126" s="140">
        <v>2866.4999999999504</v>
      </c>
    </row>
    <row r="127" spans="2:3" x14ac:dyDescent="0.25">
      <c r="B127" s="139">
        <v>38623</v>
      </c>
      <c r="C127" s="140">
        <v>-195.99999999999545</v>
      </c>
    </row>
    <row r="128" spans="2:3" x14ac:dyDescent="0.25">
      <c r="B128" s="139">
        <v>38625</v>
      </c>
      <c r="C128" s="140">
        <v>1184</v>
      </c>
    </row>
    <row r="129" spans="2:3" x14ac:dyDescent="0.25">
      <c r="B129" s="139">
        <v>38630</v>
      </c>
      <c r="C129" s="140">
        <v>-426.00000000001364</v>
      </c>
    </row>
    <row r="130" spans="2:3" x14ac:dyDescent="0.25">
      <c r="B130" s="139">
        <v>38631</v>
      </c>
      <c r="C130" s="140">
        <v>-470</v>
      </c>
    </row>
    <row r="131" spans="2:3" x14ac:dyDescent="0.25">
      <c r="B131" s="139">
        <v>38632</v>
      </c>
      <c r="C131" s="140">
        <v>-1852.5</v>
      </c>
    </row>
    <row r="132" spans="2:3" x14ac:dyDescent="0.25">
      <c r="B132" s="139">
        <v>38635</v>
      </c>
      <c r="C132" s="140">
        <v>-1147.0000000000091</v>
      </c>
    </row>
    <row r="133" spans="2:3" x14ac:dyDescent="0.25">
      <c r="B133" s="139">
        <v>38636</v>
      </c>
      <c r="C133" s="140">
        <v>-401.00000000001364</v>
      </c>
    </row>
    <row r="134" spans="2:3" x14ac:dyDescent="0.25">
      <c r="B134" s="139">
        <v>38637</v>
      </c>
      <c r="C134" s="140">
        <v>-130.49999999998636</v>
      </c>
    </row>
    <row r="135" spans="2:3" x14ac:dyDescent="0.25">
      <c r="B135" s="139">
        <v>38639</v>
      </c>
      <c r="C135" s="140">
        <v>-32</v>
      </c>
    </row>
    <row r="136" spans="2:3" x14ac:dyDescent="0.25">
      <c r="B136" s="139">
        <v>38642</v>
      </c>
      <c r="C136" s="140">
        <v>-952.00000000001819</v>
      </c>
    </row>
    <row r="137" spans="2:3" x14ac:dyDescent="0.25">
      <c r="B137" s="139">
        <v>38643</v>
      </c>
      <c r="C137" s="140">
        <v>2577.9999999999818</v>
      </c>
    </row>
    <row r="138" spans="2:3" x14ac:dyDescent="0.25">
      <c r="B138" s="139">
        <v>38645</v>
      </c>
      <c r="C138" s="140">
        <v>943.99999999999091</v>
      </c>
    </row>
    <row r="139" spans="2:3" x14ac:dyDescent="0.25">
      <c r="B139" s="139">
        <v>38649</v>
      </c>
      <c r="C139" s="140">
        <v>-350</v>
      </c>
    </row>
    <row r="140" spans="2:3" x14ac:dyDescent="0.25">
      <c r="B140" s="139">
        <v>38650</v>
      </c>
      <c r="C140" s="140">
        <v>-552.00000000003183</v>
      </c>
    </row>
    <row r="141" spans="2:3" x14ac:dyDescent="0.25">
      <c r="B141" s="139">
        <v>38651</v>
      </c>
      <c r="C141" s="140">
        <v>-476</v>
      </c>
    </row>
    <row r="142" spans="2:3" x14ac:dyDescent="0.25">
      <c r="B142" s="139">
        <v>38652</v>
      </c>
      <c r="C142" s="140">
        <v>544</v>
      </c>
    </row>
    <row r="143" spans="2:3" x14ac:dyDescent="0.25">
      <c r="B143" s="139">
        <v>38653</v>
      </c>
      <c r="C143" s="140">
        <v>-1996.0000000000182</v>
      </c>
    </row>
    <row r="144" spans="2:3" x14ac:dyDescent="0.25">
      <c r="B144" s="139">
        <v>38656</v>
      </c>
      <c r="C144" s="140">
        <v>53.999999999995453</v>
      </c>
    </row>
    <row r="145" spans="2:3" x14ac:dyDescent="0.25">
      <c r="B145" s="139">
        <v>38657</v>
      </c>
      <c r="C145" s="140">
        <v>-1072.5</v>
      </c>
    </row>
    <row r="146" spans="2:3" x14ac:dyDescent="0.25">
      <c r="B146" s="139">
        <v>38658</v>
      </c>
      <c r="C146" s="140">
        <v>2884.0000000000045</v>
      </c>
    </row>
    <row r="147" spans="2:3" x14ac:dyDescent="0.25">
      <c r="B147" s="139">
        <v>38659</v>
      </c>
      <c r="C147" s="140">
        <v>-660</v>
      </c>
    </row>
    <row r="148" spans="2:3" x14ac:dyDescent="0.25">
      <c r="B148" s="139">
        <v>38660</v>
      </c>
      <c r="C148" s="140">
        <v>-840</v>
      </c>
    </row>
    <row r="149" spans="2:3" x14ac:dyDescent="0.25">
      <c r="B149" s="139">
        <v>38663</v>
      </c>
      <c r="C149" s="140">
        <v>393.99999999998636</v>
      </c>
    </row>
    <row r="150" spans="2:3" x14ac:dyDescent="0.25">
      <c r="B150" s="139">
        <v>38664</v>
      </c>
      <c r="C150" s="140">
        <v>-550</v>
      </c>
    </row>
    <row r="151" spans="2:3" x14ac:dyDescent="0.25">
      <c r="B151" s="139">
        <v>38665</v>
      </c>
      <c r="C151" s="140">
        <v>2823.9999999999959</v>
      </c>
    </row>
    <row r="152" spans="2:3" x14ac:dyDescent="0.25">
      <c r="B152" s="139">
        <v>38666</v>
      </c>
      <c r="C152" s="140">
        <v>-1560</v>
      </c>
    </row>
    <row r="153" spans="2:3" x14ac:dyDescent="0.25">
      <c r="B153" s="139">
        <v>38667</v>
      </c>
      <c r="C153" s="140">
        <v>-270</v>
      </c>
    </row>
    <row r="154" spans="2:3" x14ac:dyDescent="0.25">
      <c r="B154" s="139">
        <v>38671</v>
      </c>
      <c r="C154" s="140">
        <v>-360</v>
      </c>
    </row>
    <row r="155" spans="2:3" x14ac:dyDescent="0.25">
      <c r="B155" s="139">
        <v>38672</v>
      </c>
      <c r="C155" s="140">
        <v>-526.00000000000909</v>
      </c>
    </row>
    <row r="156" spans="2:3" x14ac:dyDescent="0.25">
      <c r="B156" s="139">
        <v>38673</v>
      </c>
      <c r="C156" s="140">
        <v>1964.0000000000045</v>
      </c>
    </row>
    <row r="157" spans="2:3" x14ac:dyDescent="0.25">
      <c r="B157" s="139">
        <v>38674</v>
      </c>
      <c r="C157" s="140">
        <v>1200</v>
      </c>
    </row>
    <row r="158" spans="2:3" x14ac:dyDescent="0.25">
      <c r="B158" s="139">
        <v>38680</v>
      </c>
      <c r="C158" s="140">
        <v>113.99999999991871</v>
      </c>
    </row>
    <row r="159" spans="2:3" x14ac:dyDescent="0.25">
      <c r="B159" s="139">
        <v>38681</v>
      </c>
      <c r="C159" s="140">
        <v>-96.00000000001819</v>
      </c>
    </row>
    <row r="160" spans="2:3" x14ac:dyDescent="0.25">
      <c r="B160" s="139">
        <v>38684</v>
      </c>
      <c r="C160" s="140">
        <v>-616.00000000002274</v>
      </c>
    </row>
    <row r="161" spans="2:3" x14ac:dyDescent="0.25">
      <c r="B161" s="139">
        <v>38685</v>
      </c>
      <c r="C161" s="140">
        <v>-256.00000000001364</v>
      </c>
    </row>
    <row r="162" spans="2:3" x14ac:dyDescent="0.25">
      <c r="B162" s="139">
        <v>38686</v>
      </c>
      <c r="C162" s="140">
        <v>-1094.5000000000227</v>
      </c>
    </row>
    <row r="163" spans="2:3" x14ac:dyDescent="0.25">
      <c r="B163" s="139">
        <v>38687</v>
      </c>
      <c r="C163" s="140">
        <v>3966.4999999999727</v>
      </c>
    </row>
    <row r="164" spans="2:3" x14ac:dyDescent="0.25">
      <c r="B164" s="139">
        <v>38688</v>
      </c>
      <c r="C164" s="140">
        <v>-590</v>
      </c>
    </row>
    <row r="165" spans="2:3" x14ac:dyDescent="0.25">
      <c r="B165" s="139">
        <v>38691</v>
      </c>
      <c r="C165" s="140">
        <v>50</v>
      </c>
    </row>
    <row r="166" spans="2:3" x14ac:dyDescent="0.25">
      <c r="B166" s="139">
        <v>38692</v>
      </c>
      <c r="C166" s="140">
        <v>563.99999999999545</v>
      </c>
    </row>
    <row r="167" spans="2:3" x14ac:dyDescent="0.25">
      <c r="B167" s="139">
        <v>38694</v>
      </c>
      <c r="C167" s="140">
        <v>-433.50000000001819</v>
      </c>
    </row>
    <row r="168" spans="2:3" x14ac:dyDescent="0.25">
      <c r="B168" s="139">
        <v>38695</v>
      </c>
      <c r="C168" s="140">
        <v>-883.1494898334231</v>
      </c>
    </row>
    <row r="169" spans="2:3" x14ac:dyDescent="0.25">
      <c r="B169" s="139">
        <v>38698</v>
      </c>
      <c r="C169" s="140">
        <v>-1306.0000000000045</v>
      </c>
    </row>
    <row r="170" spans="2:3" x14ac:dyDescent="0.25">
      <c r="B170" s="139">
        <v>38699</v>
      </c>
      <c r="C170" s="140">
        <v>-650</v>
      </c>
    </row>
    <row r="171" spans="2:3" x14ac:dyDescent="0.25">
      <c r="B171" s="139">
        <v>38700</v>
      </c>
      <c r="C171" s="140">
        <v>-1984.5</v>
      </c>
    </row>
    <row r="172" spans="2:3" x14ac:dyDescent="0.25">
      <c r="B172" s="139">
        <v>38701</v>
      </c>
      <c r="C172" s="140">
        <v>-1055.5000000000273</v>
      </c>
    </row>
    <row r="173" spans="2:3" x14ac:dyDescent="0.25">
      <c r="B173" s="139">
        <v>38702</v>
      </c>
      <c r="C173" s="140">
        <v>866.50000000000455</v>
      </c>
    </row>
    <row r="174" spans="2:3" x14ac:dyDescent="0.25">
      <c r="B174" s="139">
        <v>38705</v>
      </c>
      <c r="C174" s="140">
        <v>-160</v>
      </c>
    </row>
    <row r="175" spans="2:3" x14ac:dyDescent="0.25">
      <c r="B175" s="139">
        <v>38706</v>
      </c>
      <c r="C175" s="140">
        <v>3143.9999999999864</v>
      </c>
    </row>
    <row r="176" spans="2:3" x14ac:dyDescent="0.25">
      <c r="B176" s="139">
        <v>38708</v>
      </c>
      <c r="C176" s="140">
        <v>1519.9999999998681</v>
      </c>
    </row>
    <row r="177" spans="2:3" x14ac:dyDescent="0.25">
      <c r="B177" s="139">
        <v>38714</v>
      </c>
      <c r="C177" s="140">
        <v>-95.999999999995453</v>
      </c>
    </row>
    <row r="178" spans="2:3" x14ac:dyDescent="0.25">
      <c r="B178" s="139">
        <v>38715</v>
      </c>
      <c r="C178" s="140">
        <v>-416</v>
      </c>
    </row>
    <row r="179" spans="2:3" x14ac:dyDescent="0.25">
      <c r="B179" s="139">
        <v>38716</v>
      </c>
      <c r="C179" s="140">
        <v>23.999999999986358</v>
      </c>
    </row>
    <row r="180" spans="2:3" x14ac:dyDescent="0.25">
      <c r="B180" s="139">
        <v>38719</v>
      </c>
      <c r="C180" s="140">
        <v>713.99999999997272</v>
      </c>
    </row>
    <row r="181" spans="2:3" x14ac:dyDescent="0.25">
      <c r="B181" s="139">
        <v>38721</v>
      </c>
      <c r="C181" s="140">
        <v>723.99999999995907</v>
      </c>
    </row>
    <row r="182" spans="2:3" x14ac:dyDescent="0.25">
      <c r="B182" s="139">
        <v>38722</v>
      </c>
      <c r="C182" s="140">
        <v>-516</v>
      </c>
    </row>
    <row r="183" spans="2:3" x14ac:dyDescent="0.25">
      <c r="B183" s="139">
        <v>38723</v>
      </c>
      <c r="C183" s="140">
        <v>663.99999999999545</v>
      </c>
    </row>
    <row r="184" spans="2:3" x14ac:dyDescent="0.25">
      <c r="B184" s="139">
        <v>38727</v>
      </c>
      <c r="C184" s="140">
        <v>-320</v>
      </c>
    </row>
    <row r="185" spans="2:3" x14ac:dyDescent="0.25">
      <c r="B185" s="139">
        <v>38728</v>
      </c>
      <c r="C185" s="140">
        <v>-1258.5000000000091</v>
      </c>
    </row>
    <row r="186" spans="2:3" x14ac:dyDescent="0.25">
      <c r="B186" s="139">
        <v>38729</v>
      </c>
      <c r="C186" s="140">
        <v>-2021.9163813646655</v>
      </c>
    </row>
    <row r="187" spans="2:3" x14ac:dyDescent="0.25">
      <c r="B187" s="139">
        <v>38730</v>
      </c>
      <c r="C187" s="140">
        <v>-772.50000000006139</v>
      </c>
    </row>
    <row r="188" spans="2:3" x14ac:dyDescent="0.25">
      <c r="B188" s="139">
        <v>38733</v>
      </c>
      <c r="C188" s="140">
        <v>-3148.5000000000091</v>
      </c>
    </row>
    <row r="189" spans="2:3" x14ac:dyDescent="0.25">
      <c r="B189" s="139">
        <v>38734</v>
      </c>
      <c r="C189" s="140">
        <v>752.5</v>
      </c>
    </row>
    <row r="190" spans="2:3" x14ac:dyDescent="0.25">
      <c r="B190" s="139">
        <v>38736</v>
      </c>
      <c r="C190" s="140">
        <v>5061.9999999999545</v>
      </c>
    </row>
    <row r="191" spans="2:3" x14ac:dyDescent="0.25">
      <c r="B191" s="139">
        <v>38737</v>
      </c>
      <c r="C191" s="140">
        <v>-156.00000000001364</v>
      </c>
    </row>
    <row r="192" spans="2:3" x14ac:dyDescent="0.25">
      <c r="B192" s="139">
        <v>38741</v>
      </c>
      <c r="C192" s="140">
        <v>-616.00000000002274</v>
      </c>
    </row>
    <row r="193" spans="2:3" x14ac:dyDescent="0.25">
      <c r="B193" s="139">
        <v>38742</v>
      </c>
      <c r="C193" s="140">
        <v>10363.999999999985</v>
      </c>
    </row>
    <row r="194" spans="2:3" x14ac:dyDescent="0.25">
      <c r="B194" s="139">
        <v>38743</v>
      </c>
      <c r="C194" s="140">
        <v>3275</v>
      </c>
    </row>
    <row r="195" spans="2:3" x14ac:dyDescent="0.25">
      <c r="B195" s="139">
        <v>38749</v>
      </c>
      <c r="C195" s="140">
        <v>803.99999999998181</v>
      </c>
    </row>
    <row r="196" spans="2:3" x14ac:dyDescent="0.25">
      <c r="B196" s="139">
        <v>38754</v>
      </c>
      <c r="C196" s="140">
        <v>-856.00000000000909</v>
      </c>
    </row>
    <row r="197" spans="2:3" x14ac:dyDescent="0.25">
      <c r="B197" s="139">
        <v>38755</v>
      </c>
      <c r="C197" s="140">
        <v>-1875.7412921226814</v>
      </c>
    </row>
    <row r="198" spans="2:3" x14ac:dyDescent="0.25">
      <c r="B198" s="139">
        <v>38756</v>
      </c>
      <c r="C198" s="140">
        <v>7457.9999999999864</v>
      </c>
    </row>
    <row r="199" spans="2:3" x14ac:dyDescent="0.25">
      <c r="B199" s="139">
        <v>38761</v>
      </c>
      <c r="C199" s="140">
        <v>1874.3420561966359</v>
      </c>
    </row>
    <row r="200" spans="2:3" x14ac:dyDescent="0.25">
      <c r="B200" s="139">
        <v>38762</v>
      </c>
      <c r="C200" s="140">
        <v>-440.00000000004036</v>
      </c>
    </row>
    <row r="201" spans="2:3" x14ac:dyDescent="0.25">
      <c r="B201" s="139">
        <v>38763</v>
      </c>
      <c r="C201" s="140">
        <v>-210.00000000015007</v>
      </c>
    </row>
    <row r="202" spans="2:3" x14ac:dyDescent="0.25">
      <c r="B202" s="139">
        <v>38765</v>
      </c>
      <c r="C202" s="140">
        <v>39.999999999977831</v>
      </c>
    </row>
    <row r="203" spans="2:3" x14ac:dyDescent="0.25">
      <c r="B203" s="139">
        <v>38770</v>
      </c>
      <c r="C203" s="140">
        <v>-95.999999999995453</v>
      </c>
    </row>
    <row r="204" spans="2:3" x14ac:dyDescent="0.25">
      <c r="B204" s="139">
        <v>38771</v>
      </c>
      <c r="C204" s="140">
        <v>-672.00000000000909</v>
      </c>
    </row>
    <row r="205" spans="2:3" x14ac:dyDescent="0.25">
      <c r="B205" s="139">
        <v>38772</v>
      </c>
      <c r="C205" s="140">
        <v>-76.000000000022169</v>
      </c>
    </row>
    <row r="206" spans="2:3" x14ac:dyDescent="0.25">
      <c r="B206" s="139">
        <v>38775</v>
      </c>
      <c r="C206" s="140">
        <v>-115.99999999999999</v>
      </c>
    </row>
    <row r="207" spans="2:3" x14ac:dyDescent="0.25">
      <c r="B207" s="139">
        <v>38777</v>
      </c>
      <c r="C207" s="140">
        <v>10731.499999999936</v>
      </c>
    </row>
    <row r="208" spans="2:3" x14ac:dyDescent="0.25">
      <c r="B208" s="139">
        <v>38778</v>
      </c>
      <c r="C208" s="140">
        <v>-1870.9999999999955</v>
      </c>
    </row>
    <row r="209" spans="2:3" x14ac:dyDescent="0.25">
      <c r="B209" s="139">
        <v>38779</v>
      </c>
      <c r="C209" s="140">
        <v>1160</v>
      </c>
    </row>
    <row r="210" spans="2:3" x14ac:dyDescent="0.25">
      <c r="B210" s="139">
        <v>38782</v>
      </c>
      <c r="C210" s="140">
        <v>-552.00000000004093</v>
      </c>
    </row>
    <row r="211" spans="2:3" x14ac:dyDescent="0.25">
      <c r="B211" s="139">
        <v>38783</v>
      </c>
      <c r="C211" s="140">
        <v>-416.00000000000455</v>
      </c>
    </row>
    <row r="212" spans="2:3" x14ac:dyDescent="0.25">
      <c r="B212" s="139">
        <v>38784</v>
      </c>
      <c r="C212" s="140">
        <v>-170</v>
      </c>
    </row>
    <row r="213" spans="2:3" x14ac:dyDescent="0.25">
      <c r="B213" s="139">
        <v>38785</v>
      </c>
      <c r="C213" s="140">
        <v>-1732.0000000000045</v>
      </c>
    </row>
    <row r="214" spans="2:3" x14ac:dyDescent="0.25">
      <c r="B214" s="139">
        <v>38786</v>
      </c>
      <c r="C214" s="140">
        <v>3353.9999999999914</v>
      </c>
    </row>
    <row r="215" spans="2:3" x14ac:dyDescent="0.25">
      <c r="B215" s="139">
        <v>38789</v>
      </c>
      <c r="C215" s="140">
        <v>-412.5</v>
      </c>
    </row>
    <row r="216" spans="2:3" x14ac:dyDescent="0.25">
      <c r="B216" s="139">
        <v>38790</v>
      </c>
      <c r="C216" s="140">
        <v>475</v>
      </c>
    </row>
    <row r="217" spans="2:3" x14ac:dyDescent="0.25">
      <c r="B217" s="139">
        <v>38792</v>
      </c>
      <c r="C217" s="140">
        <v>-276.00000000001819</v>
      </c>
    </row>
    <row r="218" spans="2:3" x14ac:dyDescent="0.25">
      <c r="B218" s="139">
        <v>38793</v>
      </c>
      <c r="C218" s="140">
        <v>-406.00000000001364</v>
      </c>
    </row>
    <row r="219" spans="2:3" x14ac:dyDescent="0.25">
      <c r="B219" s="139">
        <v>38796</v>
      </c>
      <c r="C219" s="140">
        <v>-175.99999999999091</v>
      </c>
    </row>
    <row r="220" spans="2:3" x14ac:dyDescent="0.25">
      <c r="B220" s="139">
        <v>38797</v>
      </c>
      <c r="C220" s="140">
        <v>-758</v>
      </c>
    </row>
    <row r="221" spans="2:3" x14ac:dyDescent="0.25">
      <c r="B221" s="139">
        <v>38798</v>
      </c>
      <c r="C221" s="140">
        <v>1883.9999999999864</v>
      </c>
    </row>
    <row r="222" spans="2:3" x14ac:dyDescent="0.25">
      <c r="B222" s="139">
        <v>38799</v>
      </c>
      <c r="C222" s="140">
        <v>-300</v>
      </c>
    </row>
    <row r="223" spans="2:3" x14ac:dyDescent="0.25">
      <c r="B223" s="139">
        <v>38800</v>
      </c>
      <c r="C223" s="140">
        <v>30</v>
      </c>
    </row>
    <row r="224" spans="2:3" x14ac:dyDescent="0.25">
      <c r="B224" s="139">
        <v>38803</v>
      </c>
      <c r="C224" s="140">
        <v>90</v>
      </c>
    </row>
    <row r="225" spans="2:3" x14ac:dyDescent="0.25">
      <c r="B225" s="139">
        <v>38804</v>
      </c>
      <c r="C225" s="140">
        <v>7034.0000000000027</v>
      </c>
    </row>
    <row r="226" spans="2:3" x14ac:dyDescent="0.25">
      <c r="B226" s="139">
        <v>38805</v>
      </c>
      <c r="C226" s="140">
        <v>1912.5</v>
      </c>
    </row>
    <row r="227" spans="2:3" x14ac:dyDescent="0.25">
      <c r="B227" s="139">
        <v>38806</v>
      </c>
      <c r="C227" s="140">
        <v>-1446.0000000000091</v>
      </c>
    </row>
    <row r="228" spans="2:3" x14ac:dyDescent="0.25">
      <c r="B228" s="139">
        <v>38807</v>
      </c>
      <c r="C228" s="140">
        <v>-1001.9999999999955</v>
      </c>
    </row>
    <row r="229" spans="2:3" x14ac:dyDescent="0.25">
      <c r="B229" s="139">
        <v>38810</v>
      </c>
      <c r="C229" s="140">
        <v>-572.00000000000909</v>
      </c>
    </row>
    <row r="230" spans="2:3" x14ac:dyDescent="0.25">
      <c r="B230" s="139">
        <v>38811</v>
      </c>
      <c r="C230" s="140">
        <v>-340</v>
      </c>
    </row>
    <row r="231" spans="2:3" x14ac:dyDescent="0.25">
      <c r="B231" s="139">
        <v>38812</v>
      </c>
      <c r="C231" s="140">
        <v>173.99999999998181</v>
      </c>
    </row>
    <row r="232" spans="2:3" x14ac:dyDescent="0.25">
      <c r="B232" s="139">
        <v>38813</v>
      </c>
      <c r="C232" s="140">
        <v>-796.00000000001819</v>
      </c>
    </row>
    <row r="233" spans="2:3" x14ac:dyDescent="0.25">
      <c r="B233" s="139">
        <v>38814</v>
      </c>
      <c r="C233" s="140">
        <v>1500</v>
      </c>
    </row>
    <row r="234" spans="2:3" x14ac:dyDescent="0.25">
      <c r="B234" s="139">
        <v>38817</v>
      </c>
      <c r="C234" s="140">
        <v>-1730.5000000000273</v>
      </c>
    </row>
    <row r="235" spans="2:3" x14ac:dyDescent="0.25">
      <c r="B235" s="139">
        <v>38818</v>
      </c>
      <c r="C235" s="140">
        <v>700</v>
      </c>
    </row>
    <row r="236" spans="2:3" x14ac:dyDescent="0.25">
      <c r="B236" s="139">
        <v>38825</v>
      </c>
      <c r="C236" s="140">
        <v>3051.9999999999777</v>
      </c>
    </row>
    <row r="237" spans="2:3" x14ac:dyDescent="0.25">
      <c r="B237" s="139">
        <v>38826</v>
      </c>
      <c r="C237" s="140">
        <v>1750</v>
      </c>
    </row>
    <row r="238" spans="2:3" x14ac:dyDescent="0.25">
      <c r="B238" s="139">
        <v>38827</v>
      </c>
      <c r="C238" s="140">
        <v>1030</v>
      </c>
    </row>
    <row r="239" spans="2:3" x14ac:dyDescent="0.25">
      <c r="B239" s="139">
        <v>38832</v>
      </c>
      <c r="C239" s="140">
        <v>-895.99999999999545</v>
      </c>
    </row>
    <row r="240" spans="2:3" x14ac:dyDescent="0.25">
      <c r="B240" s="139">
        <v>38833</v>
      </c>
      <c r="C240" s="140">
        <v>-784.00000000002728</v>
      </c>
    </row>
    <row r="241" spans="2:3" x14ac:dyDescent="0.25">
      <c r="B241" s="139">
        <v>38834</v>
      </c>
      <c r="C241" s="140">
        <v>-1321.2346050570341</v>
      </c>
    </row>
    <row r="242" spans="2:3" x14ac:dyDescent="0.25">
      <c r="B242" s="139">
        <v>38835</v>
      </c>
      <c r="C242" s="140">
        <v>-2953.4999999999955</v>
      </c>
    </row>
    <row r="243" spans="2:3" x14ac:dyDescent="0.25">
      <c r="B243" s="139">
        <v>38839</v>
      </c>
      <c r="C243" s="140">
        <v>-1370.5000000000364</v>
      </c>
    </row>
    <row r="244" spans="2:3" x14ac:dyDescent="0.25">
      <c r="B244" s="139">
        <v>38840</v>
      </c>
      <c r="C244" s="140">
        <v>150</v>
      </c>
    </row>
    <row r="245" spans="2:3" x14ac:dyDescent="0.25">
      <c r="B245" s="139">
        <v>38841</v>
      </c>
      <c r="C245" s="140">
        <v>2285</v>
      </c>
    </row>
    <row r="246" spans="2:3" x14ac:dyDescent="0.25">
      <c r="B246" s="139">
        <v>38842</v>
      </c>
      <c r="C246" s="140">
        <v>1463.9999999999955</v>
      </c>
    </row>
    <row r="247" spans="2:3" x14ac:dyDescent="0.25">
      <c r="B247" s="139">
        <v>38846</v>
      </c>
      <c r="C247" s="140">
        <v>-732</v>
      </c>
    </row>
    <row r="248" spans="2:3" x14ac:dyDescent="0.25">
      <c r="B248" s="139">
        <v>38848</v>
      </c>
      <c r="C248" s="140">
        <v>4186.4999999999864</v>
      </c>
    </row>
    <row r="249" spans="2:3" x14ac:dyDescent="0.25">
      <c r="B249" s="139">
        <v>38849</v>
      </c>
      <c r="C249" s="140">
        <v>11763.999999999987</v>
      </c>
    </row>
    <row r="250" spans="2:3" x14ac:dyDescent="0.25">
      <c r="B250" s="139">
        <v>38853</v>
      </c>
      <c r="C250" s="140">
        <v>5783.9999999998663</v>
      </c>
    </row>
    <row r="251" spans="2:3" x14ac:dyDescent="0.25">
      <c r="B251" s="139">
        <v>38854</v>
      </c>
      <c r="C251" s="140">
        <v>-533.94378050917624</v>
      </c>
    </row>
    <row r="252" spans="2:3" x14ac:dyDescent="0.25">
      <c r="B252" s="139">
        <v>38855</v>
      </c>
      <c r="C252" s="140">
        <v>4959.9999999999509</v>
      </c>
    </row>
    <row r="253" spans="2:3" x14ac:dyDescent="0.25">
      <c r="B253" s="139">
        <v>38859</v>
      </c>
      <c r="C253" s="140">
        <v>-677.99199999999996</v>
      </c>
    </row>
    <row r="254" spans="2:3" x14ac:dyDescent="0.25">
      <c r="B254" s="139">
        <v>38860</v>
      </c>
      <c r="C254" s="140">
        <v>162.00799999999998</v>
      </c>
    </row>
    <row r="255" spans="2:3" x14ac:dyDescent="0.25">
      <c r="B255" s="139">
        <v>38861</v>
      </c>
      <c r="C255" s="140">
        <v>-56.000000000009095</v>
      </c>
    </row>
    <row r="256" spans="2:3" x14ac:dyDescent="0.25">
      <c r="B256" s="139">
        <v>38862</v>
      </c>
      <c r="C256" s="140">
        <v>-636.00000000000455</v>
      </c>
    </row>
    <row r="257" spans="2:3" x14ac:dyDescent="0.25">
      <c r="B257" s="139">
        <v>38863</v>
      </c>
      <c r="C257" s="140">
        <v>-170</v>
      </c>
    </row>
    <row r="258" spans="2:3" x14ac:dyDescent="0.25">
      <c r="B258" s="139">
        <v>38867</v>
      </c>
      <c r="C258" s="140">
        <v>2901.4999999999773</v>
      </c>
    </row>
    <row r="259" spans="2:3" x14ac:dyDescent="0.25">
      <c r="B259" s="139">
        <v>38868</v>
      </c>
      <c r="C259" s="140">
        <v>-170</v>
      </c>
    </row>
    <row r="260" spans="2:3" x14ac:dyDescent="0.25">
      <c r="B260" s="139">
        <v>38869</v>
      </c>
      <c r="C260" s="140">
        <v>-1565.6249522386511</v>
      </c>
    </row>
    <row r="261" spans="2:3" x14ac:dyDescent="0.25">
      <c r="B261" s="139">
        <v>38870</v>
      </c>
      <c r="C261" s="140">
        <v>4597.8903314940308</v>
      </c>
    </row>
    <row r="262" spans="2:3" x14ac:dyDescent="0.25">
      <c r="B262" s="139">
        <v>38873</v>
      </c>
      <c r="C262" s="140">
        <v>-932.99200000002907</v>
      </c>
    </row>
    <row r="263" spans="2:3" x14ac:dyDescent="0.25">
      <c r="B263" s="139">
        <v>38874</v>
      </c>
      <c r="C263" s="140">
        <v>-2372.9920000000229</v>
      </c>
    </row>
    <row r="264" spans="2:3" x14ac:dyDescent="0.25">
      <c r="B264" s="139">
        <v>38875</v>
      </c>
      <c r="C264" s="140">
        <v>2750</v>
      </c>
    </row>
    <row r="265" spans="2:3" x14ac:dyDescent="0.25">
      <c r="B265" s="139">
        <v>38876</v>
      </c>
      <c r="C265" s="140">
        <v>-397.88175659321973</v>
      </c>
    </row>
    <row r="266" spans="2:3" x14ac:dyDescent="0.25">
      <c r="B266" s="139">
        <v>38880</v>
      </c>
      <c r="C266" s="140">
        <v>2706.0079999999816</v>
      </c>
    </row>
    <row r="267" spans="2:3" x14ac:dyDescent="0.25">
      <c r="B267" s="139">
        <v>38882</v>
      </c>
      <c r="C267" s="140">
        <v>-642.99199999999996</v>
      </c>
    </row>
    <row r="268" spans="2:3" x14ac:dyDescent="0.25">
      <c r="B268" s="139">
        <v>38883</v>
      </c>
      <c r="C268" s="140">
        <v>-152.99199999999999</v>
      </c>
    </row>
    <row r="269" spans="2:3" x14ac:dyDescent="0.25">
      <c r="B269" s="139">
        <v>38884</v>
      </c>
      <c r="C269" s="140">
        <v>-2557.9920000000802</v>
      </c>
    </row>
    <row r="270" spans="2:3" x14ac:dyDescent="0.25">
      <c r="B270" s="139">
        <v>38887</v>
      </c>
      <c r="C270" s="140">
        <v>-1165.0000000000405</v>
      </c>
    </row>
    <row r="271" spans="2:3" x14ac:dyDescent="0.25">
      <c r="B271" s="139">
        <v>38888</v>
      </c>
      <c r="C271" s="140">
        <v>1619.320839222398</v>
      </c>
    </row>
    <row r="272" spans="2:3" x14ac:dyDescent="0.25">
      <c r="B272" s="139">
        <v>38889</v>
      </c>
      <c r="C272" s="140">
        <v>1180</v>
      </c>
    </row>
    <row r="273" spans="2:3" x14ac:dyDescent="0.25">
      <c r="B273" s="139">
        <v>38891</v>
      </c>
      <c r="C273" s="140">
        <v>-2129.9920000000275</v>
      </c>
    </row>
    <row r="274" spans="2:3" x14ac:dyDescent="0.25">
      <c r="B274" s="139">
        <v>38894</v>
      </c>
      <c r="C274" s="140">
        <v>-432.00000000002274</v>
      </c>
    </row>
    <row r="275" spans="2:3" x14ac:dyDescent="0.25">
      <c r="B275" s="139">
        <v>38895</v>
      </c>
      <c r="C275" s="140">
        <v>803.99999999998181</v>
      </c>
    </row>
    <row r="276" spans="2:3" x14ac:dyDescent="0.25">
      <c r="B276" s="139">
        <v>38896</v>
      </c>
      <c r="C276" s="140">
        <v>-1517.5</v>
      </c>
    </row>
    <row r="277" spans="2:3" x14ac:dyDescent="0.25">
      <c r="B277" s="139">
        <v>38897</v>
      </c>
      <c r="C277" s="140">
        <v>7193.9999999999818</v>
      </c>
    </row>
    <row r="278" spans="2:3" x14ac:dyDescent="0.25">
      <c r="B278" s="139">
        <v>38898</v>
      </c>
      <c r="C278" s="140">
        <v>605.00799999999981</v>
      </c>
    </row>
    <row r="279" spans="2:3" x14ac:dyDescent="0.25">
      <c r="B279" s="139">
        <v>38903</v>
      </c>
      <c r="C279" s="140">
        <v>-636.00000000002728</v>
      </c>
    </row>
    <row r="280" spans="2:3" x14ac:dyDescent="0.25">
      <c r="B280" s="139">
        <v>38904</v>
      </c>
      <c r="C280" s="140">
        <v>-944.00000000006366</v>
      </c>
    </row>
    <row r="281" spans="2:3" x14ac:dyDescent="0.25">
      <c r="B281" s="139">
        <v>38905</v>
      </c>
      <c r="C281" s="140">
        <v>-2064.0000000000682</v>
      </c>
    </row>
    <row r="282" spans="2:3" x14ac:dyDescent="0.25">
      <c r="B282" s="139">
        <v>38908</v>
      </c>
      <c r="C282" s="140">
        <v>-687.99999999998636</v>
      </c>
    </row>
    <row r="283" spans="2:3" x14ac:dyDescent="0.25">
      <c r="B283" s="139">
        <v>38909</v>
      </c>
      <c r="C283" s="140">
        <v>-2090.790686345847</v>
      </c>
    </row>
    <row r="284" spans="2:3" x14ac:dyDescent="0.25">
      <c r="B284" s="139">
        <v>38910</v>
      </c>
      <c r="C284" s="140">
        <v>4412.9999999998981</v>
      </c>
    </row>
    <row r="285" spans="2:3" x14ac:dyDescent="0.25">
      <c r="B285" s="139">
        <v>38911</v>
      </c>
      <c r="C285" s="140">
        <v>6657.4999999999345</v>
      </c>
    </row>
    <row r="286" spans="2:3" x14ac:dyDescent="0.25">
      <c r="B286" s="139">
        <v>38916</v>
      </c>
      <c r="C286" s="140">
        <v>-2128.9920000000138</v>
      </c>
    </row>
    <row r="287" spans="2:3" x14ac:dyDescent="0.25">
      <c r="B287" s="139">
        <v>38917</v>
      </c>
      <c r="C287" s="140">
        <v>60</v>
      </c>
    </row>
    <row r="288" spans="2:3" x14ac:dyDescent="0.25">
      <c r="B288" s="139">
        <v>38918</v>
      </c>
      <c r="C288" s="140">
        <v>-716.00000000002274</v>
      </c>
    </row>
    <row r="289" spans="2:3" x14ac:dyDescent="0.25">
      <c r="B289" s="139">
        <v>38919</v>
      </c>
      <c r="C289" s="140">
        <v>-123.50000000001364</v>
      </c>
    </row>
    <row r="290" spans="2:3" x14ac:dyDescent="0.25">
      <c r="B290" s="139">
        <v>38922</v>
      </c>
      <c r="C290" s="140">
        <v>8243.9999999999727</v>
      </c>
    </row>
    <row r="291" spans="2:3" x14ac:dyDescent="0.25">
      <c r="B291" s="139">
        <v>38923</v>
      </c>
      <c r="C291" s="140">
        <v>-434.64661074515402</v>
      </c>
    </row>
    <row r="292" spans="2:3" x14ac:dyDescent="0.25">
      <c r="B292" s="139">
        <v>38925</v>
      </c>
      <c r="C292" s="140">
        <v>-362.99199999999996</v>
      </c>
    </row>
    <row r="293" spans="2:3" x14ac:dyDescent="0.25">
      <c r="B293" s="139">
        <v>38931</v>
      </c>
      <c r="C293" s="140">
        <v>354</v>
      </c>
    </row>
    <row r="294" spans="2:3" x14ac:dyDescent="0.25">
      <c r="B294" s="139">
        <v>38932</v>
      </c>
      <c r="C294" s="140">
        <v>-262.99199999999996</v>
      </c>
    </row>
    <row r="295" spans="2:3" x14ac:dyDescent="0.25">
      <c r="B295" s="139">
        <v>38933</v>
      </c>
      <c r="C295" s="140">
        <v>2616.007999999988</v>
      </c>
    </row>
    <row r="296" spans="2:3" x14ac:dyDescent="0.25">
      <c r="B296" s="139">
        <v>38937</v>
      </c>
      <c r="C296" s="140">
        <v>-2624.5000000000136</v>
      </c>
    </row>
    <row r="297" spans="2:3" x14ac:dyDescent="0.25">
      <c r="B297" s="139">
        <v>38938</v>
      </c>
      <c r="C297" s="140">
        <v>-3746.2059251170294</v>
      </c>
    </row>
    <row r="298" spans="2:3" x14ac:dyDescent="0.25">
      <c r="B298" s="139">
        <v>38939</v>
      </c>
      <c r="C298" s="140">
        <v>-141.00000000001819</v>
      </c>
    </row>
    <row r="299" spans="2:3" x14ac:dyDescent="0.25">
      <c r="B299" s="139">
        <v>38940</v>
      </c>
      <c r="C299" s="140">
        <v>-2100.0000000000318</v>
      </c>
    </row>
    <row r="300" spans="2:3" x14ac:dyDescent="0.25">
      <c r="B300" s="139">
        <v>38943</v>
      </c>
      <c r="C300" s="140">
        <v>5406.5</v>
      </c>
    </row>
    <row r="301" spans="2:3" x14ac:dyDescent="0.25">
      <c r="B301" s="139">
        <v>38944</v>
      </c>
      <c r="C301" s="140">
        <v>3350</v>
      </c>
    </row>
    <row r="302" spans="2:3" x14ac:dyDescent="0.25">
      <c r="B302" s="139">
        <v>38946</v>
      </c>
      <c r="C302" s="140">
        <v>-385.45688737357864</v>
      </c>
    </row>
    <row r="303" spans="2:3" x14ac:dyDescent="0.25">
      <c r="B303" s="139">
        <v>38947</v>
      </c>
      <c r="C303" s="140">
        <v>4709.9999999999654</v>
      </c>
    </row>
    <row r="304" spans="2:3" x14ac:dyDescent="0.25">
      <c r="B304" s="139">
        <v>38950</v>
      </c>
      <c r="C304" s="140">
        <v>-536.00000000000455</v>
      </c>
    </row>
    <row r="305" spans="2:3" x14ac:dyDescent="0.25">
      <c r="B305" s="139">
        <v>38951</v>
      </c>
      <c r="C305" s="140">
        <v>-1592.0000000000182</v>
      </c>
    </row>
    <row r="306" spans="2:3" x14ac:dyDescent="0.25">
      <c r="B306" s="139">
        <v>38952</v>
      </c>
      <c r="C306" s="140">
        <v>-622.00000000001819</v>
      </c>
    </row>
    <row r="307" spans="2:3" x14ac:dyDescent="0.25">
      <c r="B307" s="139">
        <v>38953</v>
      </c>
      <c r="C307" s="140">
        <v>364.00000000000909</v>
      </c>
    </row>
    <row r="308" spans="2:3" x14ac:dyDescent="0.25">
      <c r="B308" s="139">
        <v>38954</v>
      </c>
      <c r="C308" s="140">
        <v>42.007999999999811</v>
      </c>
    </row>
    <row r="309" spans="2:3" x14ac:dyDescent="0.25">
      <c r="B309" s="139">
        <v>38957</v>
      </c>
      <c r="C309" s="140">
        <v>2301.4999999999909</v>
      </c>
    </row>
    <row r="310" spans="2:3" x14ac:dyDescent="0.25">
      <c r="B310" s="139">
        <v>38959</v>
      </c>
      <c r="C310" s="140">
        <v>-256.00000000000909</v>
      </c>
    </row>
    <row r="311" spans="2:3" x14ac:dyDescent="0.25">
      <c r="B311" s="139">
        <v>38960</v>
      </c>
      <c r="C311" s="140">
        <v>-93.992000000004538</v>
      </c>
    </row>
    <row r="312" spans="2:3" x14ac:dyDescent="0.25">
      <c r="B312" s="139">
        <v>38961</v>
      </c>
      <c r="C312" s="140">
        <v>983.50800000000459</v>
      </c>
    </row>
    <row r="313" spans="2:3" x14ac:dyDescent="0.25">
      <c r="B313" s="139">
        <v>38965</v>
      </c>
      <c r="C313" s="140">
        <v>-940.49199999999996</v>
      </c>
    </row>
    <row r="314" spans="2:3" x14ac:dyDescent="0.25">
      <c r="B314" s="139">
        <v>38966</v>
      </c>
      <c r="C314" s="140">
        <v>160.02399999998636</v>
      </c>
    </row>
    <row r="315" spans="2:3" x14ac:dyDescent="0.25">
      <c r="B315" s="139">
        <v>38967</v>
      </c>
      <c r="C315" s="140">
        <v>-380.25041725262554</v>
      </c>
    </row>
    <row r="316" spans="2:3" x14ac:dyDescent="0.25">
      <c r="B316" s="139">
        <v>38968</v>
      </c>
      <c r="C316" s="140">
        <v>188.5079999999864</v>
      </c>
    </row>
    <row r="317" spans="2:3" x14ac:dyDescent="0.25">
      <c r="B317" s="139">
        <v>38971</v>
      </c>
      <c r="C317" s="140">
        <v>-550</v>
      </c>
    </row>
    <row r="318" spans="2:3" x14ac:dyDescent="0.25">
      <c r="B318" s="139">
        <v>38972</v>
      </c>
      <c r="C318" s="140">
        <v>4903.0000000000045</v>
      </c>
    </row>
    <row r="319" spans="2:3" x14ac:dyDescent="0.25">
      <c r="B319" s="139">
        <v>38974</v>
      </c>
      <c r="C319" s="140">
        <v>854.50800000000004</v>
      </c>
    </row>
    <row r="320" spans="2:3" x14ac:dyDescent="0.25">
      <c r="B320" s="139">
        <v>38975</v>
      </c>
      <c r="C320" s="140">
        <v>166.00799999997727</v>
      </c>
    </row>
    <row r="321" spans="2:3" x14ac:dyDescent="0.25">
      <c r="B321" s="139">
        <v>38979</v>
      </c>
      <c r="C321" s="140">
        <v>-2512.9840000000045</v>
      </c>
    </row>
    <row r="322" spans="2:3" x14ac:dyDescent="0.25">
      <c r="B322" s="139">
        <v>38980</v>
      </c>
      <c r="C322" s="140">
        <v>2344.0000000000045</v>
      </c>
    </row>
    <row r="323" spans="2:3" x14ac:dyDescent="0.25">
      <c r="B323" s="139">
        <v>38981</v>
      </c>
      <c r="C323" s="140">
        <v>3729.9999999998336</v>
      </c>
    </row>
    <row r="324" spans="2:3" x14ac:dyDescent="0.25">
      <c r="B324" s="139">
        <v>38982</v>
      </c>
      <c r="C324" s="140">
        <v>-235.98399999999998</v>
      </c>
    </row>
    <row r="325" spans="2:3" x14ac:dyDescent="0.25">
      <c r="B325" s="139">
        <v>38985</v>
      </c>
      <c r="C325" s="140">
        <v>-331</v>
      </c>
    </row>
    <row r="326" spans="2:3" x14ac:dyDescent="0.25">
      <c r="B326" s="139">
        <v>38986</v>
      </c>
      <c r="C326" s="140">
        <v>4246.0079999999907</v>
      </c>
    </row>
    <row r="327" spans="2:3" x14ac:dyDescent="0.25">
      <c r="B327" s="139">
        <v>38987</v>
      </c>
      <c r="C327" s="140">
        <v>-1075.9839999999999</v>
      </c>
    </row>
    <row r="328" spans="2:3" x14ac:dyDescent="0.25">
      <c r="B328" s="139">
        <v>38988</v>
      </c>
      <c r="C328" s="140">
        <v>1163.9999999999955</v>
      </c>
    </row>
    <row r="329" spans="2:3" x14ac:dyDescent="0.25">
      <c r="B329" s="139">
        <v>38989</v>
      </c>
      <c r="C329" s="140">
        <v>-152.99199999999999</v>
      </c>
    </row>
    <row r="330" spans="2:3" x14ac:dyDescent="0.25">
      <c r="B330" s="139">
        <v>38992</v>
      </c>
      <c r="C330" s="140">
        <v>-1076.9839999999908</v>
      </c>
    </row>
    <row r="331" spans="2:3" x14ac:dyDescent="0.25">
      <c r="B331" s="139">
        <v>38993</v>
      </c>
      <c r="C331" s="140">
        <v>7871.5</v>
      </c>
    </row>
    <row r="332" spans="2:3" x14ac:dyDescent="0.25">
      <c r="B332" s="139">
        <v>38995</v>
      </c>
      <c r="C332" s="140">
        <v>-257.99199999999996</v>
      </c>
    </row>
    <row r="333" spans="2:3" x14ac:dyDescent="0.25">
      <c r="B333" s="139">
        <v>38996</v>
      </c>
      <c r="C333" s="140">
        <v>-1520.9920000000409</v>
      </c>
    </row>
    <row r="334" spans="2:3" x14ac:dyDescent="0.25">
      <c r="B334" s="139">
        <v>38999</v>
      </c>
      <c r="C334" s="140">
        <v>2603.9999999999309</v>
      </c>
    </row>
    <row r="335" spans="2:3" x14ac:dyDescent="0.25">
      <c r="B335" s="139">
        <v>39000</v>
      </c>
      <c r="C335" s="140">
        <v>-47.991999999999997</v>
      </c>
    </row>
    <row r="336" spans="2:3" x14ac:dyDescent="0.25">
      <c r="B336" s="139">
        <v>39001</v>
      </c>
      <c r="C336" s="140">
        <v>893.01600000000008</v>
      </c>
    </row>
    <row r="337" spans="2:3" x14ac:dyDescent="0.25">
      <c r="B337" s="139">
        <v>39002</v>
      </c>
      <c r="C337" s="140">
        <v>8549.0159999999996</v>
      </c>
    </row>
    <row r="338" spans="2:3" x14ac:dyDescent="0.25">
      <c r="B338" s="139">
        <v>39006</v>
      </c>
      <c r="C338" s="140">
        <v>-796.00000000001819</v>
      </c>
    </row>
    <row r="339" spans="2:3" x14ac:dyDescent="0.25">
      <c r="B339" s="139">
        <v>39008</v>
      </c>
      <c r="C339" s="140">
        <v>921.49999999999545</v>
      </c>
    </row>
    <row r="340" spans="2:3" x14ac:dyDescent="0.25">
      <c r="B340" s="139">
        <v>39009</v>
      </c>
      <c r="C340" s="140">
        <v>184</v>
      </c>
    </row>
    <row r="341" spans="2:3" x14ac:dyDescent="0.25">
      <c r="B341" s="139">
        <v>39013</v>
      </c>
      <c r="C341" s="140">
        <v>1383.9999999999773</v>
      </c>
    </row>
    <row r="342" spans="2:3" x14ac:dyDescent="0.25">
      <c r="B342" s="139">
        <v>39020</v>
      </c>
      <c r="C342" s="140">
        <v>1536.4999999999591</v>
      </c>
    </row>
    <row r="343" spans="2:3" x14ac:dyDescent="0.25">
      <c r="B343" s="139">
        <v>39021</v>
      </c>
      <c r="C343" s="140">
        <v>-720.99999999999545</v>
      </c>
    </row>
    <row r="344" spans="2:3" x14ac:dyDescent="0.25">
      <c r="B344" s="139">
        <v>39022</v>
      </c>
      <c r="C344" s="140">
        <v>-911.00000000000455</v>
      </c>
    </row>
    <row r="345" spans="2:3" x14ac:dyDescent="0.25">
      <c r="B345" s="139">
        <v>39023</v>
      </c>
      <c r="C345" s="140">
        <v>-1488.5000000000045</v>
      </c>
    </row>
    <row r="346" spans="2:3" x14ac:dyDescent="0.25">
      <c r="B346" s="139">
        <v>39024</v>
      </c>
      <c r="C346" s="140">
        <v>5383.9999999999782</v>
      </c>
    </row>
    <row r="347" spans="2:3" x14ac:dyDescent="0.25">
      <c r="B347" s="139">
        <v>39027</v>
      </c>
      <c r="C347" s="140">
        <v>1437.5</v>
      </c>
    </row>
    <row r="348" spans="2:3" x14ac:dyDescent="0.25">
      <c r="B348" s="139">
        <v>39028</v>
      </c>
      <c r="C348" s="140">
        <v>-792.16482882777939</v>
      </c>
    </row>
    <row r="349" spans="2:3" x14ac:dyDescent="0.25">
      <c r="B349" s="139">
        <v>39031</v>
      </c>
      <c r="C349" s="140">
        <v>-250</v>
      </c>
    </row>
    <row r="350" spans="2:3" x14ac:dyDescent="0.25">
      <c r="B350" s="139">
        <v>39034</v>
      </c>
      <c r="C350" s="140">
        <v>672.99999999999091</v>
      </c>
    </row>
    <row r="351" spans="2:3" x14ac:dyDescent="0.25">
      <c r="B351" s="139">
        <v>39035</v>
      </c>
      <c r="C351" s="140">
        <v>-436.00000000002728</v>
      </c>
    </row>
    <row r="352" spans="2:3" x14ac:dyDescent="0.25">
      <c r="B352" s="139">
        <v>39036</v>
      </c>
      <c r="C352" s="140">
        <v>-375.99999999999091</v>
      </c>
    </row>
    <row r="353" spans="2:3" x14ac:dyDescent="0.25">
      <c r="B353" s="139">
        <v>39038</v>
      </c>
      <c r="C353" s="140">
        <v>-136.00000000005286</v>
      </c>
    </row>
    <row r="354" spans="2:3" x14ac:dyDescent="0.25">
      <c r="B354" s="139">
        <v>39041</v>
      </c>
      <c r="C354" s="140">
        <v>1024.0000000000045</v>
      </c>
    </row>
    <row r="355" spans="2:3" x14ac:dyDescent="0.25">
      <c r="B355" s="139">
        <v>39043</v>
      </c>
      <c r="C355" s="140">
        <v>-556.00000000000909</v>
      </c>
    </row>
    <row r="356" spans="2:3" x14ac:dyDescent="0.25">
      <c r="B356" s="139">
        <v>39044</v>
      </c>
      <c r="C356" s="140">
        <v>-230</v>
      </c>
    </row>
    <row r="357" spans="2:3" x14ac:dyDescent="0.25">
      <c r="B357" s="139">
        <v>39045</v>
      </c>
      <c r="C357" s="140">
        <v>-533.35089053372383</v>
      </c>
    </row>
    <row r="358" spans="2:3" x14ac:dyDescent="0.25">
      <c r="B358" s="139">
        <v>39048</v>
      </c>
      <c r="C358" s="140">
        <v>2716.5227088096794</v>
      </c>
    </row>
    <row r="359" spans="2:3" x14ac:dyDescent="0.25">
      <c r="B359" s="139">
        <v>39050</v>
      </c>
      <c r="C359" s="140">
        <v>-436.00000000002728</v>
      </c>
    </row>
    <row r="360" spans="2:3" x14ac:dyDescent="0.25">
      <c r="B360" s="139">
        <v>39051</v>
      </c>
      <c r="C360" s="140">
        <v>2081.499999999925</v>
      </c>
    </row>
    <row r="361" spans="2:3" x14ac:dyDescent="0.25">
      <c r="B361" s="139">
        <v>39052</v>
      </c>
      <c r="C361" s="140">
        <v>2297.5</v>
      </c>
    </row>
    <row r="362" spans="2:3" x14ac:dyDescent="0.25">
      <c r="B362" s="139">
        <v>39056</v>
      </c>
      <c r="C362" s="140">
        <v>-1516.0000000000045</v>
      </c>
    </row>
    <row r="363" spans="2:3" x14ac:dyDescent="0.25">
      <c r="B363" s="139">
        <v>39057</v>
      </c>
      <c r="C363" s="140">
        <v>-359.50000000003183</v>
      </c>
    </row>
    <row r="364" spans="2:3" x14ac:dyDescent="0.25">
      <c r="B364" s="139">
        <v>39058</v>
      </c>
      <c r="C364" s="140">
        <v>-316</v>
      </c>
    </row>
    <row r="365" spans="2:3" x14ac:dyDescent="0.25">
      <c r="B365" s="139">
        <v>39059</v>
      </c>
      <c r="C365" s="140">
        <v>513.00617612097562</v>
      </c>
    </row>
    <row r="366" spans="2:3" x14ac:dyDescent="0.25">
      <c r="B366" s="139">
        <v>39062</v>
      </c>
      <c r="C366" s="140">
        <v>-340.98399999999998</v>
      </c>
    </row>
    <row r="367" spans="2:3" x14ac:dyDescent="0.25">
      <c r="B367" s="139">
        <v>39063</v>
      </c>
      <c r="C367" s="140">
        <v>4583.9999999999773</v>
      </c>
    </row>
    <row r="368" spans="2:3" x14ac:dyDescent="0.25">
      <c r="B368" s="139">
        <v>39064</v>
      </c>
      <c r="C368" s="140">
        <v>8463.6226901960108</v>
      </c>
    </row>
    <row r="369" spans="2:3" x14ac:dyDescent="0.25">
      <c r="B369" s="139">
        <v>39065</v>
      </c>
      <c r="C369" s="140">
        <v>-585.98399999999992</v>
      </c>
    </row>
    <row r="370" spans="2:3" x14ac:dyDescent="0.25">
      <c r="B370" s="139">
        <v>39069</v>
      </c>
      <c r="C370" s="140">
        <v>-795.98400000000004</v>
      </c>
    </row>
    <row r="371" spans="2:3" x14ac:dyDescent="0.25">
      <c r="B371" s="139">
        <v>39070</v>
      </c>
      <c r="C371" s="140">
        <v>-288.00000000004547</v>
      </c>
    </row>
    <row r="372" spans="2:3" x14ac:dyDescent="0.25">
      <c r="B372" s="139">
        <v>39071</v>
      </c>
      <c r="C372" s="140">
        <v>-266.00000000001364</v>
      </c>
    </row>
    <row r="373" spans="2:3" x14ac:dyDescent="0.25">
      <c r="B373" s="139">
        <v>39072</v>
      </c>
      <c r="C373" s="140">
        <v>2556.0079999999948</v>
      </c>
    </row>
    <row r="374" spans="2:3" x14ac:dyDescent="0.25">
      <c r="B374" s="139">
        <v>39078</v>
      </c>
      <c r="C374" s="140">
        <v>643.99999999999091</v>
      </c>
    </row>
    <row r="375" spans="2:3" x14ac:dyDescent="0.25">
      <c r="B375" s="139">
        <v>39079</v>
      </c>
      <c r="C375" s="140">
        <v>-870</v>
      </c>
    </row>
    <row r="376" spans="2:3" x14ac:dyDescent="0.25">
      <c r="B376" s="139">
        <v>39080</v>
      </c>
      <c r="C376" s="140">
        <v>-156.00000000001819</v>
      </c>
    </row>
    <row r="377" spans="2:3" x14ac:dyDescent="0.25">
      <c r="B377" s="139">
        <v>39084</v>
      </c>
      <c r="C377" s="140">
        <v>183.99999999997272</v>
      </c>
    </row>
    <row r="378" spans="2:3" x14ac:dyDescent="0.25">
      <c r="B378" s="139">
        <v>39086</v>
      </c>
      <c r="C378" s="140">
        <v>-2176.2615895093118</v>
      </c>
    </row>
    <row r="379" spans="2:3" x14ac:dyDescent="0.25">
      <c r="B379" s="139">
        <v>39090</v>
      </c>
      <c r="C379" s="140">
        <v>-1145</v>
      </c>
    </row>
    <row r="380" spans="2:3" x14ac:dyDescent="0.25">
      <c r="B380" s="139">
        <v>39091</v>
      </c>
      <c r="C380" s="140">
        <v>-1718.5000000000091</v>
      </c>
    </row>
    <row r="381" spans="2:3" x14ac:dyDescent="0.25">
      <c r="B381" s="139">
        <v>39092</v>
      </c>
      <c r="C381" s="140">
        <v>-1652.5</v>
      </c>
    </row>
    <row r="382" spans="2:3" x14ac:dyDescent="0.25">
      <c r="B382" s="139">
        <v>39093</v>
      </c>
      <c r="C382" s="140">
        <v>4229.5159999999814</v>
      </c>
    </row>
    <row r="383" spans="2:3" x14ac:dyDescent="0.25">
      <c r="B383" s="139">
        <v>39094</v>
      </c>
      <c r="C383" s="140">
        <v>5482.0079999999998</v>
      </c>
    </row>
    <row r="384" spans="2:3" x14ac:dyDescent="0.25">
      <c r="B384" s="139">
        <v>39099</v>
      </c>
      <c r="C384" s="140">
        <v>-1189.5000000000318</v>
      </c>
    </row>
    <row r="385" spans="2:3" x14ac:dyDescent="0.25">
      <c r="B385" s="139">
        <v>39100</v>
      </c>
      <c r="C385" s="140">
        <v>-1337.5</v>
      </c>
    </row>
    <row r="386" spans="2:3" x14ac:dyDescent="0.25">
      <c r="B386" s="139">
        <v>39101</v>
      </c>
      <c r="C386" s="140">
        <v>567.99999999998636</v>
      </c>
    </row>
    <row r="387" spans="2:3" x14ac:dyDescent="0.25">
      <c r="B387" s="139">
        <v>39104</v>
      </c>
      <c r="C387" s="140">
        <v>-152.99199999999999</v>
      </c>
    </row>
    <row r="388" spans="2:3" x14ac:dyDescent="0.25">
      <c r="B388" s="139">
        <v>39105</v>
      </c>
      <c r="C388" s="140">
        <v>-625</v>
      </c>
    </row>
    <row r="389" spans="2:3" x14ac:dyDescent="0.25">
      <c r="B389" s="139">
        <v>39106</v>
      </c>
      <c r="C389" s="140">
        <v>-419.26525133666792</v>
      </c>
    </row>
    <row r="390" spans="2:3" x14ac:dyDescent="0.25">
      <c r="B390" s="139">
        <v>39107</v>
      </c>
      <c r="C390" s="140">
        <v>1322.0079999999996</v>
      </c>
    </row>
    <row r="391" spans="2:3" x14ac:dyDescent="0.25">
      <c r="B391" s="139">
        <v>39108</v>
      </c>
      <c r="C391" s="140">
        <v>-3034.4631382918715</v>
      </c>
    </row>
    <row r="392" spans="2:3" x14ac:dyDescent="0.25">
      <c r="B392" s="139">
        <v>39111</v>
      </c>
      <c r="C392" s="140">
        <v>1398.9999999999909</v>
      </c>
    </row>
    <row r="393" spans="2:3" x14ac:dyDescent="0.25">
      <c r="B393" s="139">
        <v>39112</v>
      </c>
      <c r="C393" s="140">
        <v>3481.0080000000085</v>
      </c>
    </row>
    <row r="394" spans="2:3" x14ac:dyDescent="0.25">
      <c r="B394" s="139">
        <v>39113</v>
      </c>
      <c r="C394" s="140">
        <v>2570</v>
      </c>
    </row>
    <row r="395" spans="2:3" x14ac:dyDescent="0.25">
      <c r="B395" s="139">
        <v>39114</v>
      </c>
      <c r="C395" s="140">
        <v>363.99999999999545</v>
      </c>
    </row>
    <row r="396" spans="2:3" x14ac:dyDescent="0.25">
      <c r="B396" s="139">
        <v>39118</v>
      </c>
      <c r="C396" s="140">
        <v>-222.00000000008583</v>
      </c>
    </row>
    <row r="397" spans="2:3" x14ac:dyDescent="0.25">
      <c r="B397" s="139">
        <v>39120</v>
      </c>
      <c r="C397" s="140">
        <v>-196.00000000001819</v>
      </c>
    </row>
    <row r="398" spans="2:3" x14ac:dyDescent="0.25">
      <c r="B398" s="139">
        <v>39121</v>
      </c>
      <c r="C398" s="140">
        <v>-240.00000000008015</v>
      </c>
    </row>
    <row r="399" spans="2:3" x14ac:dyDescent="0.25">
      <c r="B399" s="139">
        <v>39122</v>
      </c>
      <c r="C399" s="140">
        <v>-1195.1658544853335</v>
      </c>
    </row>
    <row r="400" spans="2:3" x14ac:dyDescent="0.25">
      <c r="B400" s="139">
        <v>39125</v>
      </c>
      <c r="C400" s="140">
        <v>6134.0159999999996</v>
      </c>
    </row>
    <row r="401" spans="2:3" x14ac:dyDescent="0.25">
      <c r="B401" s="139">
        <v>39126</v>
      </c>
      <c r="C401" s="140">
        <v>1181.4999999999909</v>
      </c>
    </row>
    <row r="402" spans="2:3" x14ac:dyDescent="0.25">
      <c r="B402" s="139">
        <v>39127</v>
      </c>
      <c r="C402" s="140">
        <v>-590</v>
      </c>
    </row>
    <row r="403" spans="2:3" x14ac:dyDescent="0.25">
      <c r="B403" s="139">
        <v>39128</v>
      </c>
      <c r="C403" s="140">
        <v>-526.00000000005912</v>
      </c>
    </row>
    <row r="404" spans="2:3" x14ac:dyDescent="0.25">
      <c r="B404" s="139">
        <v>39129</v>
      </c>
      <c r="C404" s="140">
        <v>-165.99999999999545</v>
      </c>
    </row>
    <row r="405" spans="2:3" x14ac:dyDescent="0.25">
      <c r="B405" s="139">
        <v>39132</v>
      </c>
      <c r="C405" s="140">
        <v>-166.00000000005684</v>
      </c>
    </row>
    <row r="406" spans="2:3" x14ac:dyDescent="0.25">
      <c r="B406" s="139">
        <v>39133</v>
      </c>
      <c r="C406" s="140">
        <v>-1833.2544892553353</v>
      </c>
    </row>
    <row r="407" spans="2:3" x14ac:dyDescent="0.25">
      <c r="B407" s="139">
        <v>39134</v>
      </c>
      <c r="C407" s="140">
        <v>-2223.6419401085395</v>
      </c>
    </row>
    <row r="408" spans="2:3" x14ac:dyDescent="0.25">
      <c r="B408" s="139">
        <v>39135</v>
      </c>
      <c r="C408" s="140">
        <v>-1663.8488742474387</v>
      </c>
    </row>
    <row r="409" spans="2:3" x14ac:dyDescent="0.25">
      <c r="B409" s="139">
        <v>39136</v>
      </c>
      <c r="C409" s="140">
        <v>3301.499999999899</v>
      </c>
    </row>
    <row r="410" spans="2:3" x14ac:dyDescent="0.25">
      <c r="B410" s="139">
        <v>39139</v>
      </c>
      <c r="C410" s="140">
        <v>-836.00000000000455</v>
      </c>
    </row>
    <row r="411" spans="2:3" x14ac:dyDescent="0.25">
      <c r="B411" s="139">
        <v>39140</v>
      </c>
      <c r="C411" s="140">
        <v>22525.499999999996</v>
      </c>
    </row>
    <row r="412" spans="2:3" x14ac:dyDescent="0.25">
      <c r="B412" s="139">
        <v>39148</v>
      </c>
      <c r="C412" s="140">
        <v>-862.99199999999996</v>
      </c>
    </row>
    <row r="413" spans="2:3" x14ac:dyDescent="0.25">
      <c r="B413" s="139">
        <v>39149</v>
      </c>
      <c r="C413" s="140">
        <v>-590</v>
      </c>
    </row>
    <row r="414" spans="2:3" x14ac:dyDescent="0.25">
      <c r="B414" s="139">
        <v>39150</v>
      </c>
      <c r="C414" s="140">
        <v>-1770.9840000000002</v>
      </c>
    </row>
    <row r="415" spans="2:3" x14ac:dyDescent="0.25">
      <c r="B415" s="139">
        <v>39153</v>
      </c>
      <c r="C415" s="140">
        <v>-2803.2078141382863</v>
      </c>
    </row>
    <row r="416" spans="2:3" x14ac:dyDescent="0.25">
      <c r="B416" s="139">
        <v>39154</v>
      </c>
      <c r="C416" s="140">
        <v>5663.5079999999998</v>
      </c>
    </row>
    <row r="417" spans="2:3" x14ac:dyDescent="0.25">
      <c r="B417" s="139">
        <v>39156</v>
      </c>
      <c r="C417" s="140">
        <v>-1636.0000000000045</v>
      </c>
    </row>
    <row r="418" spans="2:3" x14ac:dyDescent="0.25">
      <c r="B418" s="139">
        <v>39157</v>
      </c>
      <c r="C418" s="140">
        <v>-1503.1233464274126</v>
      </c>
    </row>
    <row r="419" spans="2:3" x14ac:dyDescent="0.25">
      <c r="B419" s="139">
        <v>39160</v>
      </c>
      <c r="C419" s="140">
        <v>9884.5079999998943</v>
      </c>
    </row>
    <row r="420" spans="2:3" x14ac:dyDescent="0.25">
      <c r="B420" s="139">
        <v>39161</v>
      </c>
      <c r="C420" s="140">
        <v>4643.9431317211129</v>
      </c>
    </row>
    <row r="421" spans="2:3" x14ac:dyDescent="0.25">
      <c r="B421" s="139">
        <v>39162</v>
      </c>
      <c r="C421" s="140">
        <v>-916.72174980899968</v>
      </c>
    </row>
    <row r="422" spans="2:3" x14ac:dyDescent="0.25">
      <c r="B422" s="139">
        <v>39163</v>
      </c>
      <c r="C422" s="140">
        <v>10469.9999999999</v>
      </c>
    </row>
    <row r="423" spans="2:3" x14ac:dyDescent="0.25">
      <c r="B423" s="139">
        <v>39168</v>
      </c>
      <c r="C423" s="140">
        <v>-800</v>
      </c>
    </row>
    <row r="424" spans="2:3" x14ac:dyDescent="0.25">
      <c r="B424" s="139">
        <v>39169</v>
      </c>
      <c r="C424" s="140">
        <v>-1608.9759999999999</v>
      </c>
    </row>
    <row r="425" spans="2:3" x14ac:dyDescent="0.25">
      <c r="B425" s="139">
        <v>39170</v>
      </c>
      <c r="C425" s="140">
        <v>9734.0000000000327</v>
      </c>
    </row>
    <row r="426" spans="2:3" x14ac:dyDescent="0.25">
      <c r="B426" s="139">
        <v>39174</v>
      </c>
      <c r="C426" s="140">
        <v>-712.99199999999996</v>
      </c>
    </row>
    <row r="427" spans="2:3" x14ac:dyDescent="0.25">
      <c r="B427" s="139">
        <v>39176</v>
      </c>
      <c r="C427" s="140">
        <v>-655.98399999999992</v>
      </c>
    </row>
    <row r="428" spans="2:3" x14ac:dyDescent="0.25">
      <c r="B428" s="139">
        <v>39181</v>
      </c>
      <c r="C428" s="140">
        <v>-957.99200000000008</v>
      </c>
    </row>
    <row r="429" spans="2:3" x14ac:dyDescent="0.25">
      <c r="B429" s="139">
        <v>39182</v>
      </c>
      <c r="C429" s="140">
        <v>2459.0159999999996</v>
      </c>
    </row>
    <row r="430" spans="2:3" x14ac:dyDescent="0.25">
      <c r="B430" s="139">
        <v>39185</v>
      </c>
      <c r="C430" s="140">
        <v>3158.0000000000641</v>
      </c>
    </row>
    <row r="431" spans="2:3" x14ac:dyDescent="0.25">
      <c r="B431" s="139">
        <v>39189</v>
      </c>
      <c r="C431" s="140">
        <v>-590</v>
      </c>
    </row>
    <row r="432" spans="2:3" x14ac:dyDescent="0.25">
      <c r="B432" s="139">
        <v>39190</v>
      </c>
      <c r="C432" s="140">
        <v>-3571.9999999999545</v>
      </c>
    </row>
    <row r="433" spans="2:3" x14ac:dyDescent="0.25">
      <c r="B433" s="139">
        <v>39191</v>
      </c>
      <c r="C433" s="140">
        <v>-1335.9999999999727</v>
      </c>
    </row>
    <row r="434" spans="2:3" x14ac:dyDescent="0.25">
      <c r="B434" s="139">
        <v>39192</v>
      </c>
      <c r="C434" s="140">
        <v>1234.0000000000273</v>
      </c>
    </row>
    <row r="435" spans="2:3" x14ac:dyDescent="0.25">
      <c r="B435" s="139">
        <v>39195</v>
      </c>
      <c r="C435" s="140">
        <v>-515.99999999995453</v>
      </c>
    </row>
    <row r="436" spans="2:3" x14ac:dyDescent="0.25">
      <c r="B436" s="139">
        <v>39196</v>
      </c>
      <c r="C436" s="140">
        <v>770.02400000004559</v>
      </c>
    </row>
    <row r="437" spans="2:3" x14ac:dyDescent="0.25">
      <c r="B437" s="139">
        <v>39197</v>
      </c>
      <c r="C437" s="140">
        <v>-1761.9839999999908</v>
      </c>
    </row>
    <row r="438" spans="2:3" x14ac:dyDescent="0.25">
      <c r="B438" s="139">
        <v>39198</v>
      </c>
      <c r="C438" s="140">
        <v>864.00000000001819</v>
      </c>
    </row>
    <row r="439" spans="2:3" x14ac:dyDescent="0.25">
      <c r="B439" s="139">
        <v>39202</v>
      </c>
      <c r="C439" s="140">
        <v>-964.98399999989078</v>
      </c>
    </row>
    <row r="440" spans="2:3" x14ac:dyDescent="0.25">
      <c r="B440" s="139">
        <v>39203</v>
      </c>
      <c r="C440" s="140">
        <v>-292.99199999999996</v>
      </c>
    </row>
    <row r="441" spans="2:3" x14ac:dyDescent="0.25">
      <c r="B441" s="139">
        <v>39204</v>
      </c>
      <c r="C441" s="140">
        <v>807.99999999993236</v>
      </c>
    </row>
    <row r="442" spans="2:3" x14ac:dyDescent="0.25">
      <c r="B442" s="139">
        <v>39206</v>
      </c>
      <c r="C442" s="140">
        <v>-1202.992</v>
      </c>
    </row>
    <row r="443" spans="2:3" x14ac:dyDescent="0.25">
      <c r="B443" s="139">
        <v>39209</v>
      </c>
      <c r="C443" s="140">
        <v>-2110.9840000000613</v>
      </c>
    </row>
    <row r="444" spans="2:3" x14ac:dyDescent="0.25">
      <c r="B444" s="139">
        <v>39210</v>
      </c>
      <c r="C444" s="140">
        <v>-860.00000000000909</v>
      </c>
    </row>
    <row r="445" spans="2:3" x14ac:dyDescent="0.25">
      <c r="B445" s="139">
        <v>39211</v>
      </c>
      <c r="C445" s="140">
        <v>-1727.2521240063925</v>
      </c>
    </row>
    <row r="446" spans="2:3" x14ac:dyDescent="0.25">
      <c r="B446" s="139">
        <v>39212</v>
      </c>
      <c r="C446" s="140">
        <v>-3323.716994840192</v>
      </c>
    </row>
    <row r="447" spans="2:3" x14ac:dyDescent="0.25">
      <c r="B447" s="139">
        <v>39213</v>
      </c>
      <c r="C447" s="140">
        <v>30746.605955008512</v>
      </c>
    </row>
    <row r="448" spans="2:3" x14ac:dyDescent="0.25">
      <c r="B448" s="139">
        <v>39217</v>
      </c>
      <c r="C448" s="140">
        <v>-1116.9999999999</v>
      </c>
    </row>
    <row r="449" spans="2:3" x14ac:dyDescent="0.25">
      <c r="B449" s="139">
        <v>39218</v>
      </c>
      <c r="C449" s="140">
        <v>-1095.9999999999727</v>
      </c>
    </row>
    <row r="450" spans="2:3" x14ac:dyDescent="0.25">
      <c r="B450" s="139">
        <v>39219</v>
      </c>
      <c r="C450" s="140">
        <v>2686.500000000055</v>
      </c>
    </row>
    <row r="451" spans="2:3" x14ac:dyDescent="0.25">
      <c r="B451" s="139">
        <v>39220</v>
      </c>
      <c r="C451" s="140">
        <v>4337.5</v>
      </c>
    </row>
    <row r="452" spans="2:3" x14ac:dyDescent="0.25">
      <c r="B452" s="139">
        <v>39226</v>
      </c>
      <c r="C452" s="140">
        <v>-955.99999999996362</v>
      </c>
    </row>
    <row r="453" spans="2:3" x14ac:dyDescent="0.25">
      <c r="B453" s="139">
        <v>39230</v>
      </c>
      <c r="C453" s="140">
        <v>44.00000000003638</v>
      </c>
    </row>
    <row r="454" spans="2:3" x14ac:dyDescent="0.25">
      <c r="B454" s="139">
        <v>39231</v>
      </c>
      <c r="C454" s="140">
        <v>-1495.9999999999727</v>
      </c>
    </row>
    <row r="455" spans="2:3" x14ac:dyDescent="0.25">
      <c r="B455" s="139">
        <v>39232</v>
      </c>
      <c r="C455" s="140">
        <v>6091.0080000000089</v>
      </c>
    </row>
    <row r="456" spans="2:3" x14ac:dyDescent="0.25">
      <c r="B456" s="139">
        <v>39234</v>
      </c>
      <c r="C456" s="140">
        <v>862.00799999999981</v>
      </c>
    </row>
    <row r="457" spans="2:3" x14ac:dyDescent="0.25">
      <c r="B457" s="139">
        <v>39238</v>
      </c>
      <c r="C457" s="140">
        <v>-935.99999999993634</v>
      </c>
    </row>
    <row r="458" spans="2:3" x14ac:dyDescent="0.25">
      <c r="B458" s="139">
        <v>39239</v>
      </c>
      <c r="C458" s="140">
        <v>2787.0079999999998</v>
      </c>
    </row>
    <row r="459" spans="2:3" x14ac:dyDescent="0.25">
      <c r="B459" s="139">
        <v>39240</v>
      </c>
      <c r="C459" s="140">
        <v>1314.508</v>
      </c>
    </row>
    <row r="460" spans="2:3" x14ac:dyDescent="0.25">
      <c r="B460" s="139">
        <v>39241</v>
      </c>
      <c r="C460" s="140">
        <v>1142.0079999999998</v>
      </c>
    </row>
    <row r="461" spans="2:3" x14ac:dyDescent="0.25">
      <c r="B461" s="139">
        <v>39244</v>
      </c>
      <c r="C461" s="140">
        <v>-1188.9919999999272</v>
      </c>
    </row>
    <row r="462" spans="2:3" x14ac:dyDescent="0.25">
      <c r="B462" s="139">
        <v>39245</v>
      </c>
      <c r="C462" s="140">
        <v>-444.97599999993628</v>
      </c>
    </row>
    <row r="463" spans="2:3" x14ac:dyDescent="0.25">
      <c r="B463" s="139">
        <v>39246</v>
      </c>
      <c r="C463" s="140">
        <v>7728.0160000000269</v>
      </c>
    </row>
    <row r="464" spans="2:3" x14ac:dyDescent="0.25">
      <c r="B464" s="139">
        <v>39247</v>
      </c>
      <c r="C464" s="140">
        <v>7070</v>
      </c>
    </row>
    <row r="465" spans="2:3" x14ac:dyDescent="0.25">
      <c r="B465" s="139">
        <v>39251</v>
      </c>
      <c r="C465" s="140">
        <v>-930</v>
      </c>
    </row>
    <row r="466" spans="2:3" x14ac:dyDescent="0.25">
      <c r="B466" s="139">
        <v>39252</v>
      </c>
      <c r="C466" s="140">
        <v>-565.99999999998181</v>
      </c>
    </row>
    <row r="467" spans="2:3" x14ac:dyDescent="0.25">
      <c r="B467" s="139">
        <v>39253</v>
      </c>
      <c r="C467" s="140">
        <v>-2.9920000000000755</v>
      </c>
    </row>
    <row r="468" spans="2:3" x14ac:dyDescent="0.25">
      <c r="B468" s="139">
        <v>39254</v>
      </c>
      <c r="C468" s="140">
        <v>304.00000000002728</v>
      </c>
    </row>
    <row r="469" spans="2:3" x14ac:dyDescent="0.25">
      <c r="B469" s="139">
        <v>39255</v>
      </c>
      <c r="C469" s="140">
        <v>-571.99999999991815</v>
      </c>
    </row>
    <row r="470" spans="2:3" x14ac:dyDescent="0.25">
      <c r="B470" s="139">
        <v>39258</v>
      </c>
      <c r="C470" s="140">
        <v>-1855.9999999999636</v>
      </c>
    </row>
    <row r="471" spans="2:3" x14ac:dyDescent="0.25">
      <c r="B471" s="139">
        <v>39259</v>
      </c>
      <c r="C471" s="140">
        <v>-1705</v>
      </c>
    </row>
    <row r="472" spans="2:3" x14ac:dyDescent="0.25">
      <c r="B472" s="139">
        <v>39260</v>
      </c>
      <c r="C472" s="140">
        <v>-3371.0614055513106</v>
      </c>
    </row>
    <row r="473" spans="2:3" x14ac:dyDescent="0.25">
      <c r="B473" s="139">
        <v>39261</v>
      </c>
      <c r="C473" s="140">
        <v>574.43260008669108</v>
      </c>
    </row>
    <row r="474" spans="2:3" x14ac:dyDescent="0.25">
      <c r="B474" s="139">
        <v>39262</v>
      </c>
      <c r="C474" s="140">
        <v>11481.008000000027</v>
      </c>
    </row>
    <row r="475" spans="2:3" x14ac:dyDescent="0.25">
      <c r="B475" s="139">
        <v>39265</v>
      </c>
      <c r="C475" s="140">
        <v>-1030</v>
      </c>
    </row>
    <row r="476" spans="2:3" x14ac:dyDescent="0.25">
      <c r="B476" s="139">
        <v>39266</v>
      </c>
      <c r="C476" s="140">
        <v>162.5</v>
      </c>
    </row>
    <row r="477" spans="2:3" x14ac:dyDescent="0.25">
      <c r="B477" s="139">
        <v>39268</v>
      </c>
      <c r="C477" s="140">
        <v>213.99999999991019</v>
      </c>
    </row>
    <row r="478" spans="2:3" x14ac:dyDescent="0.25">
      <c r="B478" s="139">
        <v>39269</v>
      </c>
      <c r="C478" s="140">
        <v>1588.7918577184828</v>
      </c>
    </row>
    <row r="479" spans="2:3" x14ac:dyDescent="0.25">
      <c r="B479" s="139">
        <v>39273</v>
      </c>
      <c r="C479" s="140">
        <v>827.5</v>
      </c>
    </row>
    <row r="480" spans="2:3" x14ac:dyDescent="0.25">
      <c r="B480" s="139">
        <v>39274</v>
      </c>
      <c r="C480" s="140">
        <v>-560.66468308123694</v>
      </c>
    </row>
    <row r="481" spans="2:3" x14ac:dyDescent="0.25">
      <c r="B481" s="139">
        <v>39275</v>
      </c>
      <c r="C481" s="140">
        <v>4706.2750896487105</v>
      </c>
    </row>
    <row r="482" spans="2:3" x14ac:dyDescent="0.25">
      <c r="B482" s="139">
        <v>39276</v>
      </c>
      <c r="C482" s="140">
        <v>-972.33947011282851</v>
      </c>
    </row>
    <row r="483" spans="2:3" x14ac:dyDescent="0.25">
      <c r="B483" s="139">
        <v>39279</v>
      </c>
      <c r="C483" s="140">
        <v>-760.00000000007617</v>
      </c>
    </row>
    <row r="484" spans="2:3" x14ac:dyDescent="0.25">
      <c r="B484" s="139">
        <v>39280</v>
      </c>
      <c r="C484" s="140">
        <v>-846.00000000001251</v>
      </c>
    </row>
    <row r="485" spans="2:3" x14ac:dyDescent="0.25">
      <c r="B485" s="139">
        <v>39281</v>
      </c>
      <c r="C485" s="140">
        <v>-1551.7130043847551</v>
      </c>
    </row>
    <row r="486" spans="2:3" x14ac:dyDescent="0.25">
      <c r="B486" s="139">
        <v>39282</v>
      </c>
      <c r="C486" s="140">
        <v>6600.1234946256773</v>
      </c>
    </row>
    <row r="487" spans="2:3" x14ac:dyDescent="0.25">
      <c r="B487" s="139">
        <v>39283</v>
      </c>
      <c r="C487" s="140">
        <v>-265.49200000000002</v>
      </c>
    </row>
    <row r="488" spans="2:3" x14ac:dyDescent="0.25">
      <c r="B488" s="139">
        <v>39286</v>
      </c>
      <c r="C488" s="140">
        <v>-1137.992</v>
      </c>
    </row>
    <row r="489" spans="2:3" x14ac:dyDescent="0.25">
      <c r="B489" s="139">
        <v>39287</v>
      </c>
      <c r="C489" s="140">
        <v>-349.99199999990901</v>
      </c>
    </row>
    <row r="490" spans="2:3" x14ac:dyDescent="0.25">
      <c r="B490" s="139">
        <v>39288</v>
      </c>
      <c r="C490" s="140">
        <v>6681.0160000001179</v>
      </c>
    </row>
    <row r="491" spans="2:3" x14ac:dyDescent="0.25">
      <c r="B491" s="139">
        <v>39289</v>
      </c>
      <c r="C491" s="140">
        <v>-467.9919999999999</v>
      </c>
    </row>
    <row r="492" spans="2:3" x14ac:dyDescent="0.25">
      <c r="B492" s="139">
        <v>39290</v>
      </c>
      <c r="C492" s="140">
        <v>-1027.992</v>
      </c>
    </row>
    <row r="493" spans="2:3" x14ac:dyDescent="0.25">
      <c r="B493" s="139">
        <v>39293</v>
      </c>
      <c r="C493" s="140">
        <v>-327.99199999999996</v>
      </c>
    </row>
    <row r="494" spans="2:3" x14ac:dyDescent="0.25">
      <c r="B494" s="139">
        <v>39294</v>
      </c>
      <c r="C494" s="140">
        <v>-242.99200000000002</v>
      </c>
    </row>
    <row r="495" spans="2:3" x14ac:dyDescent="0.25">
      <c r="B495" s="139">
        <v>39295</v>
      </c>
      <c r="C495" s="140">
        <v>-3765.9999999999727</v>
      </c>
    </row>
    <row r="496" spans="2:3" x14ac:dyDescent="0.25">
      <c r="B496" s="139">
        <v>39296</v>
      </c>
      <c r="C496" s="140">
        <v>-1912.9839999999544</v>
      </c>
    </row>
    <row r="497" spans="2:3" x14ac:dyDescent="0.25">
      <c r="B497" s="139">
        <v>39297</v>
      </c>
      <c r="C497" s="140">
        <v>2134.0000000000364</v>
      </c>
    </row>
    <row r="498" spans="2:3" x14ac:dyDescent="0.25">
      <c r="B498" s="139">
        <v>39300</v>
      </c>
      <c r="C498" s="140">
        <v>-432.99199999999996</v>
      </c>
    </row>
    <row r="499" spans="2:3" x14ac:dyDescent="0.25">
      <c r="B499" s="139">
        <v>39301</v>
      </c>
      <c r="C499" s="140">
        <v>-2231.9839999999817</v>
      </c>
    </row>
    <row r="500" spans="2:3" x14ac:dyDescent="0.25">
      <c r="B500" s="139">
        <v>39302</v>
      </c>
      <c r="C500" s="140">
        <v>-1440</v>
      </c>
    </row>
    <row r="501" spans="2:3" x14ac:dyDescent="0.25">
      <c r="B501" s="139">
        <v>39303</v>
      </c>
      <c r="C501" s="140">
        <v>7863.9999999999045</v>
      </c>
    </row>
    <row r="502" spans="2:3" x14ac:dyDescent="0.25">
      <c r="B502" s="139">
        <v>39304</v>
      </c>
      <c r="C502" s="140">
        <v>-2586.2311468253824</v>
      </c>
    </row>
    <row r="503" spans="2:3" x14ac:dyDescent="0.25">
      <c r="B503" s="139">
        <v>39307</v>
      </c>
      <c r="C503" s="140">
        <v>-3027.9920000001321</v>
      </c>
    </row>
    <row r="504" spans="2:3" x14ac:dyDescent="0.25">
      <c r="B504" s="139">
        <v>39308</v>
      </c>
      <c r="C504" s="140">
        <v>3772.9999999999295</v>
      </c>
    </row>
    <row r="505" spans="2:3" x14ac:dyDescent="0.25">
      <c r="B505" s="139">
        <v>39309</v>
      </c>
      <c r="C505" s="140">
        <v>-900</v>
      </c>
    </row>
    <row r="506" spans="2:3" x14ac:dyDescent="0.25">
      <c r="B506" s="139">
        <v>39310</v>
      </c>
      <c r="C506" s="140">
        <v>-321.49200000001815</v>
      </c>
    </row>
    <row r="507" spans="2:3" x14ac:dyDescent="0.25">
      <c r="B507" s="139">
        <v>39311</v>
      </c>
      <c r="C507" s="140">
        <v>-900</v>
      </c>
    </row>
    <row r="508" spans="2:3" x14ac:dyDescent="0.25">
      <c r="B508" s="139">
        <v>39314</v>
      </c>
      <c r="C508" s="140">
        <v>-360</v>
      </c>
    </row>
    <row r="509" spans="2:3" x14ac:dyDescent="0.25">
      <c r="B509" s="139">
        <v>39315</v>
      </c>
      <c r="C509" s="140">
        <v>-4008.5058812376174</v>
      </c>
    </row>
    <row r="510" spans="2:3" x14ac:dyDescent="0.25">
      <c r="B510" s="139">
        <v>39316</v>
      </c>
      <c r="C510" s="140">
        <v>8472.0079999999998</v>
      </c>
    </row>
    <row r="511" spans="2:3" x14ac:dyDescent="0.25">
      <c r="B511" s="139">
        <v>39317</v>
      </c>
      <c r="C511" s="140">
        <v>-940</v>
      </c>
    </row>
    <row r="512" spans="2:3" x14ac:dyDescent="0.25">
      <c r="B512" s="139">
        <v>39318</v>
      </c>
      <c r="C512" s="140">
        <v>-1434.4999999999181</v>
      </c>
    </row>
    <row r="513" spans="2:3" x14ac:dyDescent="0.25">
      <c r="B513" s="139">
        <v>39321</v>
      </c>
      <c r="C513" s="140">
        <v>1834.0000000000091</v>
      </c>
    </row>
    <row r="514" spans="2:3" x14ac:dyDescent="0.25">
      <c r="B514" s="139">
        <v>39322</v>
      </c>
      <c r="C514" s="140">
        <v>450</v>
      </c>
    </row>
    <row r="515" spans="2:3" x14ac:dyDescent="0.25">
      <c r="B515" s="139">
        <v>39324</v>
      </c>
      <c r="C515" s="140">
        <v>1427.7798443443153</v>
      </c>
    </row>
    <row r="516" spans="2:3" x14ac:dyDescent="0.25">
      <c r="B516" s="139">
        <v>39328</v>
      </c>
      <c r="C516" s="140">
        <v>-1631.9999999999545</v>
      </c>
    </row>
    <row r="517" spans="2:3" x14ac:dyDescent="0.25">
      <c r="B517" s="139">
        <v>39329</v>
      </c>
      <c r="C517" s="140">
        <v>-1372.2570772744696</v>
      </c>
    </row>
    <row r="518" spans="2:3" x14ac:dyDescent="0.25">
      <c r="B518" s="139">
        <v>39330</v>
      </c>
      <c r="C518" s="140">
        <v>2363.9999999999823</v>
      </c>
    </row>
    <row r="519" spans="2:3" x14ac:dyDescent="0.25">
      <c r="B519" s="139">
        <v>39331</v>
      </c>
      <c r="C519" s="140">
        <v>-2900.9920000000247</v>
      </c>
    </row>
    <row r="520" spans="2:3" x14ac:dyDescent="0.25">
      <c r="B520" s="139">
        <v>39332</v>
      </c>
      <c r="C520" s="140">
        <v>12552.507999999998</v>
      </c>
    </row>
    <row r="521" spans="2:3" x14ac:dyDescent="0.25">
      <c r="B521" s="139">
        <v>39336</v>
      </c>
      <c r="C521" s="140">
        <v>-335.99999999998181</v>
      </c>
    </row>
    <row r="522" spans="2:3" x14ac:dyDescent="0.25">
      <c r="B522" s="139">
        <v>39337</v>
      </c>
      <c r="C522" s="140">
        <v>-105.99999999992724</v>
      </c>
    </row>
    <row r="523" spans="2:3" x14ac:dyDescent="0.25">
      <c r="B523" s="139">
        <v>39338</v>
      </c>
      <c r="C523" s="140">
        <v>-1265.9999999999818</v>
      </c>
    </row>
    <row r="524" spans="2:3" x14ac:dyDescent="0.25">
      <c r="B524" s="139">
        <v>39339</v>
      </c>
      <c r="C524" s="140">
        <v>-1130.4999999999727</v>
      </c>
    </row>
    <row r="525" spans="2:3" x14ac:dyDescent="0.25">
      <c r="B525" s="139">
        <v>39342</v>
      </c>
      <c r="C525" s="140">
        <v>-3856.0126061663523</v>
      </c>
    </row>
    <row r="526" spans="2:3" x14ac:dyDescent="0.25">
      <c r="B526" s="139">
        <v>39343</v>
      </c>
      <c r="C526" s="140">
        <v>21598.000000000058</v>
      </c>
    </row>
    <row r="527" spans="2:3" x14ac:dyDescent="0.25">
      <c r="B527" s="139">
        <v>39350</v>
      </c>
      <c r="C527" s="140">
        <v>-515.99999999995453</v>
      </c>
    </row>
    <row r="528" spans="2:3" x14ac:dyDescent="0.25">
      <c r="B528" s="139">
        <v>39351</v>
      </c>
      <c r="C528" s="140">
        <v>392.00000000001819</v>
      </c>
    </row>
    <row r="529" spans="2:3" x14ac:dyDescent="0.25">
      <c r="B529" s="139">
        <v>39353</v>
      </c>
      <c r="C529" s="140">
        <v>-1131.9999999999545</v>
      </c>
    </row>
    <row r="530" spans="2:3" x14ac:dyDescent="0.25">
      <c r="B530" s="139">
        <v>39356</v>
      </c>
      <c r="C530" s="140">
        <v>2478.0000000000637</v>
      </c>
    </row>
    <row r="531" spans="2:3" x14ac:dyDescent="0.25">
      <c r="B531" s="139">
        <v>39359</v>
      </c>
      <c r="C531" s="140">
        <v>1324.0000000000546</v>
      </c>
    </row>
    <row r="532" spans="2:3" x14ac:dyDescent="0.25">
      <c r="B532" s="139">
        <v>39364</v>
      </c>
      <c r="C532" s="140">
        <v>6561.0079999999998</v>
      </c>
    </row>
    <row r="533" spans="2:3" x14ac:dyDescent="0.25">
      <c r="B533" s="139">
        <v>39365</v>
      </c>
      <c r="C533" s="140">
        <v>2820</v>
      </c>
    </row>
    <row r="534" spans="2:3" x14ac:dyDescent="0.25">
      <c r="B534" s="139">
        <v>39367</v>
      </c>
      <c r="C534" s="140">
        <v>-311.99999999992724</v>
      </c>
    </row>
    <row r="535" spans="2:3" x14ac:dyDescent="0.25">
      <c r="B535" s="139">
        <v>39370</v>
      </c>
      <c r="C535" s="140">
        <v>-500</v>
      </c>
    </row>
    <row r="536" spans="2:3" x14ac:dyDescent="0.25">
      <c r="B536" s="139">
        <v>39371</v>
      </c>
      <c r="C536" s="140">
        <v>860</v>
      </c>
    </row>
    <row r="537" spans="2:3" x14ac:dyDescent="0.25">
      <c r="B537" s="139">
        <v>39372</v>
      </c>
      <c r="C537" s="140">
        <v>-1051.4919999999547</v>
      </c>
    </row>
    <row r="538" spans="2:3" x14ac:dyDescent="0.25">
      <c r="B538" s="139">
        <v>39373</v>
      </c>
      <c r="C538" s="140">
        <v>-3174.6310951623418</v>
      </c>
    </row>
    <row r="539" spans="2:3" x14ac:dyDescent="0.25">
      <c r="B539" s="139">
        <v>39374</v>
      </c>
      <c r="C539" s="140">
        <v>3538.3635487202237</v>
      </c>
    </row>
    <row r="540" spans="2:3" x14ac:dyDescent="0.25">
      <c r="B540" s="139">
        <v>39377</v>
      </c>
      <c r="C540" s="140">
        <v>806.02400000000011</v>
      </c>
    </row>
    <row r="541" spans="2:3" x14ac:dyDescent="0.25">
      <c r="B541" s="139">
        <v>39378</v>
      </c>
      <c r="C541" s="140">
        <v>-15.99999999998181</v>
      </c>
    </row>
    <row r="542" spans="2:3" x14ac:dyDescent="0.25">
      <c r="B542" s="139">
        <v>39379</v>
      </c>
      <c r="C542" s="140">
        <v>-2271.9999999998909</v>
      </c>
    </row>
    <row r="543" spans="2:3" x14ac:dyDescent="0.25">
      <c r="B543" s="139">
        <v>39380</v>
      </c>
      <c r="C543" s="140">
        <v>4350.0080000000908</v>
      </c>
    </row>
    <row r="544" spans="2:3" x14ac:dyDescent="0.25">
      <c r="B544" s="139">
        <v>39381</v>
      </c>
      <c r="C544" s="140">
        <v>2136.5000000000091</v>
      </c>
    </row>
    <row r="545" spans="2:3" x14ac:dyDescent="0.25">
      <c r="B545" s="139">
        <v>39385</v>
      </c>
      <c r="C545" s="140">
        <v>-300</v>
      </c>
    </row>
    <row r="546" spans="2:3" x14ac:dyDescent="0.25">
      <c r="B546" s="139">
        <v>39386</v>
      </c>
      <c r="C546" s="140">
        <v>-3473.9839999998912</v>
      </c>
    </row>
    <row r="547" spans="2:3" x14ac:dyDescent="0.25">
      <c r="B547" s="139">
        <v>39387</v>
      </c>
      <c r="C547" s="140">
        <v>211.50000000006366</v>
      </c>
    </row>
    <row r="548" spans="2:3" x14ac:dyDescent="0.25">
      <c r="B548" s="139">
        <v>39388</v>
      </c>
      <c r="C548" s="140">
        <v>-2263.9919999999274</v>
      </c>
    </row>
    <row r="549" spans="2:3" x14ac:dyDescent="0.25">
      <c r="B549" s="139">
        <v>39391</v>
      </c>
      <c r="C549" s="140">
        <v>2012.0079999999998</v>
      </c>
    </row>
    <row r="550" spans="2:3" x14ac:dyDescent="0.25">
      <c r="B550" s="139">
        <v>39392</v>
      </c>
      <c r="C550" s="140">
        <v>-475.99999999994543</v>
      </c>
    </row>
    <row r="551" spans="2:3" x14ac:dyDescent="0.25">
      <c r="B551" s="139">
        <v>39393</v>
      </c>
      <c r="C551" s="140">
        <v>5474.0000000000055</v>
      </c>
    </row>
    <row r="552" spans="2:3" x14ac:dyDescent="0.25">
      <c r="B552" s="139">
        <v>39394</v>
      </c>
      <c r="C552" s="140">
        <v>-2750</v>
      </c>
    </row>
    <row r="553" spans="2:3" x14ac:dyDescent="0.25">
      <c r="B553" s="139">
        <v>39395</v>
      </c>
      <c r="C553" s="140">
        <v>-3005.4920000000002</v>
      </c>
    </row>
    <row r="554" spans="2:3" x14ac:dyDescent="0.25">
      <c r="B554" s="139">
        <v>39398</v>
      </c>
      <c r="C554" s="140">
        <v>2859.5079999999994</v>
      </c>
    </row>
    <row r="555" spans="2:3" x14ac:dyDescent="0.25">
      <c r="B555" s="139">
        <v>39399</v>
      </c>
      <c r="C555" s="140">
        <v>-990</v>
      </c>
    </row>
    <row r="556" spans="2:3" x14ac:dyDescent="0.25">
      <c r="B556" s="139">
        <v>39401</v>
      </c>
      <c r="C556" s="140">
        <v>4073.9999999998677</v>
      </c>
    </row>
    <row r="557" spans="2:3" x14ac:dyDescent="0.25">
      <c r="B557" s="139">
        <v>39402</v>
      </c>
      <c r="C557" s="140">
        <v>-340</v>
      </c>
    </row>
    <row r="558" spans="2:3" x14ac:dyDescent="0.25">
      <c r="B558" s="139">
        <v>39405</v>
      </c>
      <c r="C558" s="140">
        <v>4084.0000000000005</v>
      </c>
    </row>
    <row r="559" spans="2:3" x14ac:dyDescent="0.25">
      <c r="B559" s="139">
        <v>39406</v>
      </c>
      <c r="C559" s="140">
        <v>1562.008</v>
      </c>
    </row>
    <row r="560" spans="2:3" x14ac:dyDescent="0.25">
      <c r="B560" s="139">
        <v>39407</v>
      </c>
      <c r="C560" s="140">
        <v>373.99999999999545</v>
      </c>
    </row>
    <row r="561" spans="2:3" x14ac:dyDescent="0.25">
      <c r="B561" s="139">
        <v>39412</v>
      </c>
      <c r="C561" s="140">
        <v>-290</v>
      </c>
    </row>
    <row r="562" spans="2:3" x14ac:dyDescent="0.25">
      <c r="B562" s="139">
        <v>39414</v>
      </c>
      <c r="C562" s="140">
        <v>-1430.9839999999999</v>
      </c>
    </row>
    <row r="563" spans="2:3" x14ac:dyDescent="0.25">
      <c r="B563" s="139">
        <v>39415</v>
      </c>
      <c r="C563" s="140">
        <v>872.49999999995964</v>
      </c>
    </row>
    <row r="564" spans="2:3" x14ac:dyDescent="0.25">
      <c r="B564" s="139">
        <v>39416</v>
      </c>
      <c r="C564" s="140">
        <v>-1938.152851969548</v>
      </c>
    </row>
    <row r="565" spans="2:3" x14ac:dyDescent="0.25">
      <c r="B565" s="139">
        <v>39419</v>
      </c>
      <c r="C565" s="140">
        <v>2513.9999999999445</v>
      </c>
    </row>
    <row r="566" spans="2:3" x14ac:dyDescent="0.25">
      <c r="B566" s="139">
        <v>39420</v>
      </c>
      <c r="C566" s="140">
        <v>-165.98399999999998</v>
      </c>
    </row>
    <row r="567" spans="2:3" x14ac:dyDescent="0.25">
      <c r="B567" s="139">
        <v>39422</v>
      </c>
      <c r="C567" s="140">
        <v>6747.0079999999998</v>
      </c>
    </row>
    <row r="568" spans="2:3" x14ac:dyDescent="0.25">
      <c r="B568" s="139">
        <v>39423</v>
      </c>
      <c r="C568" s="140">
        <v>5089.9999999999363</v>
      </c>
    </row>
    <row r="569" spans="2:3" x14ac:dyDescent="0.25">
      <c r="B569" s="139">
        <v>39426</v>
      </c>
      <c r="C569" s="140">
        <v>-1100</v>
      </c>
    </row>
    <row r="570" spans="2:3" x14ac:dyDescent="0.25">
      <c r="B570" s="139">
        <v>39427</v>
      </c>
      <c r="C570" s="140">
        <v>-2517.9999999998545</v>
      </c>
    </row>
    <row r="571" spans="2:3" x14ac:dyDescent="0.25">
      <c r="B571" s="139">
        <v>39428</v>
      </c>
      <c r="C571" s="140">
        <v>-4105.9999999999909</v>
      </c>
    </row>
    <row r="572" spans="2:3" x14ac:dyDescent="0.25">
      <c r="B572" s="139">
        <v>39429</v>
      </c>
      <c r="C572" s="140">
        <v>4733.9999999999955</v>
      </c>
    </row>
    <row r="573" spans="2:3" x14ac:dyDescent="0.25">
      <c r="B573" s="139">
        <v>39433</v>
      </c>
      <c r="C573" s="140">
        <v>-998.50000000000455</v>
      </c>
    </row>
    <row r="574" spans="2:3" x14ac:dyDescent="0.25">
      <c r="B574" s="139">
        <v>39434</v>
      </c>
      <c r="C574" s="140">
        <v>31.499999999990905</v>
      </c>
    </row>
    <row r="575" spans="2:3" x14ac:dyDescent="0.25">
      <c r="B575" s="139">
        <v>39435</v>
      </c>
      <c r="C575" s="140">
        <v>-375</v>
      </c>
    </row>
    <row r="576" spans="2:3" x14ac:dyDescent="0.25">
      <c r="B576" s="139">
        <v>39436</v>
      </c>
      <c r="C576" s="140">
        <v>-176.00000000001364</v>
      </c>
    </row>
    <row r="577" spans="2:3" x14ac:dyDescent="0.25">
      <c r="B577" s="139">
        <v>39437</v>
      </c>
      <c r="C577" s="140">
        <v>1187.5</v>
      </c>
    </row>
    <row r="578" spans="2:3" x14ac:dyDescent="0.25">
      <c r="B578" s="139">
        <v>39440</v>
      </c>
      <c r="C578" s="140">
        <v>-531.99999999990905</v>
      </c>
    </row>
    <row r="579" spans="2:3" x14ac:dyDescent="0.25">
      <c r="B579" s="139">
        <v>39443</v>
      </c>
      <c r="C579" s="140">
        <v>4910</v>
      </c>
    </row>
    <row r="580" spans="2:3" x14ac:dyDescent="0.25">
      <c r="B580" s="139">
        <v>39444</v>
      </c>
      <c r="C580" s="140">
        <v>-1187.9999999998727</v>
      </c>
    </row>
    <row r="581" spans="2:3" x14ac:dyDescent="0.25">
      <c r="B581" s="139">
        <v>39447</v>
      </c>
      <c r="C581" s="140">
        <v>-863.99999999995453</v>
      </c>
    </row>
    <row r="582" spans="2:3" x14ac:dyDescent="0.25">
      <c r="B582" s="139">
        <v>39449</v>
      </c>
      <c r="C582" s="140">
        <v>796.00000000012733</v>
      </c>
    </row>
    <row r="583" spans="2:3" x14ac:dyDescent="0.25">
      <c r="B583" s="139">
        <v>39450</v>
      </c>
      <c r="C583" s="140">
        <v>1450.1633873216406</v>
      </c>
    </row>
    <row r="584" spans="2:3" x14ac:dyDescent="0.25">
      <c r="B584" s="139">
        <v>39451</v>
      </c>
      <c r="C584" s="140">
        <v>10526.499999999996</v>
      </c>
    </row>
    <row r="585" spans="2:3" x14ac:dyDescent="0.25">
      <c r="B585" s="139">
        <v>39455</v>
      </c>
      <c r="C585" s="140">
        <v>-745</v>
      </c>
    </row>
    <row r="586" spans="2:3" x14ac:dyDescent="0.25">
      <c r="B586" s="139">
        <v>39456</v>
      </c>
      <c r="C586" s="140">
        <v>-212.5</v>
      </c>
    </row>
    <row r="587" spans="2:3" x14ac:dyDescent="0.25">
      <c r="B587" s="139">
        <v>39457</v>
      </c>
      <c r="C587" s="140">
        <v>1847.5</v>
      </c>
    </row>
    <row r="588" spans="2:3" x14ac:dyDescent="0.25">
      <c r="B588" s="139">
        <v>39461</v>
      </c>
      <c r="C588" s="140">
        <v>4680</v>
      </c>
    </row>
    <row r="589" spans="2:3" x14ac:dyDescent="0.25">
      <c r="B589" s="139">
        <v>39462</v>
      </c>
      <c r="C589" s="140">
        <v>5604.0000000000045</v>
      </c>
    </row>
    <row r="590" spans="2:3" x14ac:dyDescent="0.25">
      <c r="B590" s="139">
        <v>39464</v>
      </c>
      <c r="C590" s="140">
        <v>12143.999999999991</v>
      </c>
    </row>
    <row r="591" spans="2:3" x14ac:dyDescent="0.25">
      <c r="B591" s="139">
        <v>39465</v>
      </c>
      <c r="C591" s="140">
        <v>9620</v>
      </c>
    </row>
    <row r="592" spans="2:3" x14ac:dyDescent="0.25">
      <c r="B592" s="139">
        <v>39471</v>
      </c>
      <c r="C592" s="140">
        <v>1632.008</v>
      </c>
    </row>
    <row r="593" spans="2:3" x14ac:dyDescent="0.25">
      <c r="B593" s="139">
        <v>39472</v>
      </c>
      <c r="C593" s="140">
        <v>-2692.9919999999997</v>
      </c>
    </row>
    <row r="594" spans="2:3" x14ac:dyDescent="0.25">
      <c r="B594" s="139">
        <v>39475</v>
      </c>
      <c r="C594" s="140">
        <v>5359.0159999999996</v>
      </c>
    </row>
    <row r="595" spans="2:3" x14ac:dyDescent="0.25">
      <c r="B595" s="139">
        <v>39477</v>
      </c>
      <c r="C595" s="140">
        <v>-710</v>
      </c>
    </row>
    <row r="596" spans="2:3" x14ac:dyDescent="0.25">
      <c r="B596" s="139">
        <v>39478</v>
      </c>
      <c r="C596" s="140">
        <v>-1450.0000000000432</v>
      </c>
    </row>
    <row r="597" spans="2:3" x14ac:dyDescent="0.25">
      <c r="B597" s="139">
        <v>39479</v>
      </c>
      <c r="C597" s="140">
        <v>-756.27484541103684</v>
      </c>
    </row>
    <row r="598" spans="2:3" x14ac:dyDescent="0.25">
      <c r="B598" s="139">
        <v>39482</v>
      </c>
      <c r="C598" s="140">
        <v>-262.5</v>
      </c>
    </row>
    <row r="599" spans="2:3" x14ac:dyDescent="0.25">
      <c r="B599" s="139">
        <v>39483</v>
      </c>
      <c r="C599" s="140">
        <v>6257.5</v>
      </c>
    </row>
    <row r="600" spans="2:3" x14ac:dyDescent="0.25">
      <c r="B600" s="139">
        <v>39485</v>
      </c>
      <c r="C600" s="140">
        <v>1676.0239999999999</v>
      </c>
    </row>
    <row r="601" spans="2:3" x14ac:dyDescent="0.25">
      <c r="B601" s="139">
        <v>39486</v>
      </c>
      <c r="C601" s="140">
        <v>287.5</v>
      </c>
    </row>
    <row r="602" spans="2:3" x14ac:dyDescent="0.25">
      <c r="B602" s="139">
        <v>39489</v>
      </c>
      <c r="C602" s="140">
        <v>-560</v>
      </c>
    </row>
    <row r="603" spans="2:3" x14ac:dyDescent="0.25">
      <c r="B603" s="139">
        <v>39490</v>
      </c>
      <c r="C603" s="140">
        <v>85</v>
      </c>
    </row>
    <row r="604" spans="2:3" x14ac:dyDescent="0.25">
      <c r="B604" s="139">
        <v>39491</v>
      </c>
      <c r="C604" s="140">
        <v>26372.315454631593</v>
      </c>
    </row>
    <row r="605" spans="2:3" x14ac:dyDescent="0.25">
      <c r="B605" s="139">
        <v>39493</v>
      </c>
      <c r="C605" s="140">
        <v>-1110</v>
      </c>
    </row>
    <row r="606" spans="2:3" x14ac:dyDescent="0.25">
      <c r="B606" s="139">
        <v>39496</v>
      </c>
      <c r="C606" s="140">
        <v>500</v>
      </c>
    </row>
    <row r="607" spans="2:3" x14ac:dyDescent="0.25">
      <c r="B607" s="139">
        <v>39497</v>
      </c>
      <c r="C607" s="140">
        <v>-4472.5</v>
      </c>
    </row>
    <row r="608" spans="2:3" x14ac:dyDescent="0.25">
      <c r="B608" s="139">
        <v>39498</v>
      </c>
      <c r="C608" s="140">
        <v>-1247.5</v>
      </c>
    </row>
    <row r="609" spans="2:3" x14ac:dyDescent="0.25">
      <c r="B609" s="139">
        <v>39499</v>
      </c>
      <c r="C609" s="140">
        <v>602.5</v>
      </c>
    </row>
    <row r="610" spans="2:3" x14ac:dyDescent="0.25">
      <c r="B610" s="139">
        <v>39500</v>
      </c>
      <c r="C610" s="140">
        <v>-3976.0000000000273</v>
      </c>
    </row>
    <row r="611" spans="2:3" x14ac:dyDescent="0.25">
      <c r="B611" s="139">
        <v>39503</v>
      </c>
      <c r="C611" s="140">
        <v>-452.5</v>
      </c>
    </row>
    <row r="612" spans="2:3" x14ac:dyDescent="0.25">
      <c r="B612" s="139">
        <v>39504</v>
      </c>
      <c r="C612" s="140">
        <v>612.5</v>
      </c>
    </row>
    <row r="613" spans="2:3" x14ac:dyDescent="0.25">
      <c r="B613" s="139">
        <v>39505</v>
      </c>
      <c r="C613" s="140">
        <v>-2672.0000000000091</v>
      </c>
    </row>
    <row r="614" spans="2:3" x14ac:dyDescent="0.25">
      <c r="B614" s="139">
        <v>39506</v>
      </c>
      <c r="C614" s="140">
        <v>10266.499999999982</v>
      </c>
    </row>
    <row r="615" spans="2:3" x14ac:dyDescent="0.25">
      <c r="B615" s="139">
        <v>39507</v>
      </c>
      <c r="C615" s="140">
        <v>1689.9999999999982</v>
      </c>
    </row>
    <row r="616" spans="2:3" x14ac:dyDescent="0.25">
      <c r="B616" s="139">
        <v>39511</v>
      </c>
      <c r="C616" s="140">
        <v>-96.00000000001819</v>
      </c>
    </row>
    <row r="617" spans="2:3" x14ac:dyDescent="0.25">
      <c r="B617" s="139">
        <v>39512</v>
      </c>
      <c r="C617" s="140">
        <v>-816</v>
      </c>
    </row>
    <row r="618" spans="2:3" x14ac:dyDescent="0.25">
      <c r="B618" s="139">
        <v>39513</v>
      </c>
      <c r="C618" s="140">
        <v>2267.9999999999682</v>
      </c>
    </row>
    <row r="619" spans="2:3" x14ac:dyDescent="0.25">
      <c r="B619" s="139">
        <v>39517</v>
      </c>
      <c r="C619" s="140">
        <v>-926.00000000000909</v>
      </c>
    </row>
    <row r="620" spans="2:3" x14ac:dyDescent="0.25">
      <c r="B620" s="139">
        <v>39518</v>
      </c>
      <c r="C620" s="140">
        <v>-2440</v>
      </c>
    </row>
    <row r="621" spans="2:3" x14ac:dyDescent="0.25">
      <c r="B621" s="139">
        <v>39519</v>
      </c>
      <c r="C621" s="140">
        <v>943.99999999999091</v>
      </c>
    </row>
    <row r="622" spans="2:3" x14ac:dyDescent="0.25">
      <c r="B622" s="139">
        <v>39520</v>
      </c>
      <c r="C622" s="140">
        <v>-863.9920000000136</v>
      </c>
    </row>
    <row r="623" spans="2:3" x14ac:dyDescent="0.25">
      <c r="B623" s="139">
        <v>39521</v>
      </c>
      <c r="C623" s="140">
        <v>12236.007999999996</v>
      </c>
    </row>
    <row r="624" spans="2:3" x14ac:dyDescent="0.25">
      <c r="B624" s="139">
        <v>39524</v>
      </c>
      <c r="C624" s="140">
        <v>-1590</v>
      </c>
    </row>
    <row r="625" spans="2:3" x14ac:dyDescent="0.25">
      <c r="B625" s="139">
        <v>39525</v>
      </c>
      <c r="C625" s="140">
        <v>-640</v>
      </c>
    </row>
    <row r="626" spans="2:3" x14ac:dyDescent="0.25">
      <c r="B626" s="139">
        <v>39526</v>
      </c>
      <c r="C626" s="140">
        <v>-3216.0000000000045</v>
      </c>
    </row>
    <row r="627" spans="2:3" x14ac:dyDescent="0.25">
      <c r="B627" s="139">
        <v>39527</v>
      </c>
      <c r="C627" s="140">
        <v>1503.9999999999909</v>
      </c>
    </row>
    <row r="628" spans="2:3" x14ac:dyDescent="0.25">
      <c r="B628" s="139">
        <v>39532</v>
      </c>
      <c r="C628" s="140">
        <v>2981.6625841412988</v>
      </c>
    </row>
    <row r="629" spans="2:3" x14ac:dyDescent="0.25">
      <c r="B629" s="139">
        <v>39533</v>
      </c>
      <c r="C629" s="140">
        <v>-4925.9839999999995</v>
      </c>
    </row>
    <row r="630" spans="2:3" x14ac:dyDescent="0.25">
      <c r="B630" s="139">
        <v>39534</v>
      </c>
      <c r="C630" s="140">
        <v>-4085.9839999999995</v>
      </c>
    </row>
    <row r="631" spans="2:3" x14ac:dyDescent="0.25">
      <c r="B631" s="139">
        <v>39535</v>
      </c>
      <c r="C631" s="140">
        <v>10840.008000000009</v>
      </c>
    </row>
    <row r="632" spans="2:3" x14ac:dyDescent="0.25">
      <c r="B632" s="139">
        <v>39538</v>
      </c>
      <c r="C632" s="140">
        <v>-1166.0000000000227</v>
      </c>
    </row>
    <row r="633" spans="2:3" x14ac:dyDescent="0.25">
      <c r="B633" s="139">
        <v>39539</v>
      </c>
      <c r="C633" s="140">
        <v>4103.9999999999909</v>
      </c>
    </row>
    <row r="634" spans="2:3" x14ac:dyDescent="0.25">
      <c r="B634" s="139">
        <v>39540</v>
      </c>
      <c r="C634" s="140">
        <v>3.9999999999818097</v>
      </c>
    </row>
    <row r="635" spans="2:3" x14ac:dyDescent="0.25">
      <c r="B635" s="139">
        <v>39541</v>
      </c>
      <c r="C635" s="140">
        <v>2703.9999999999818</v>
      </c>
    </row>
    <row r="636" spans="2:3" x14ac:dyDescent="0.25">
      <c r="B636" s="139">
        <v>39546</v>
      </c>
      <c r="C636" s="140">
        <v>-1804.9920000000184</v>
      </c>
    </row>
    <row r="637" spans="2:3" x14ac:dyDescent="0.25">
      <c r="B637" s="139">
        <v>39547</v>
      </c>
      <c r="C637" s="140">
        <v>1583.0160000000001</v>
      </c>
    </row>
    <row r="638" spans="2:3" x14ac:dyDescent="0.25">
      <c r="B638" s="139">
        <v>39548</v>
      </c>
      <c r="C638" s="140">
        <v>-316.00000000002274</v>
      </c>
    </row>
    <row r="639" spans="2:3" x14ac:dyDescent="0.25">
      <c r="B639" s="139">
        <v>39549</v>
      </c>
      <c r="C639" s="140">
        <v>1217.9999999999727</v>
      </c>
    </row>
    <row r="640" spans="2:3" x14ac:dyDescent="0.25">
      <c r="B640" s="139">
        <v>39552</v>
      </c>
      <c r="C640" s="140">
        <v>-627.7486867249138</v>
      </c>
    </row>
    <row r="641" spans="2:3" x14ac:dyDescent="0.25">
      <c r="B641" s="139">
        <v>39553</v>
      </c>
      <c r="C641" s="140">
        <v>3541.0285138802788</v>
      </c>
    </row>
    <row r="642" spans="2:3" x14ac:dyDescent="0.25">
      <c r="B642" s="139">
        <v>39554</v>
      </c>
      <c r="C642" s="140">
        <v>619</v>
      </c>
    </row>
    <row r="643" spans="2:3" x14ac:dyDescent="0.25">
      <c r="B643" s="139">
        <v>39555</v>
      </c>
      <c r="C643" s="140">
        <v>-2105.9839999999999</v>
      </c>
    </row>
    <row r="644" spans="2:3" x14ac:dyDescent="0.25">
      <c r="B644" s="139">
        <v>39556</v>
      </c>
      <c r="C644" s="140">
        <v>233.0159999999953</v>
      </c>
    </row>
    <row r="645" spans="2:3" x14ac:dyDescent="0.25">
      <c r="B645" s="139">
        <v>39559</v>
      </c>
      <c r="C645" s="140">
        <v>-4109.9760000000051</v>
      </c>
    </row>
    <row r="646" spans="2:3" x14ac:dyDescent="0.25">
      <c r="B646" s="139">
        <v>39560</v>
      </c>
      <c r="C646" s="140">
        <v>1385.0079999999766</v>
      </c>
    </row>
    <row r="647" spans="2:3" x14ac:dyDescent="0.25">
      <c r="B647" s="139">
        <v>39561</v>
      </c>
      <c r="C647" s="140">
        <v>-5796.5000000000591</v>
      </c>
    </row>
    <row r="648" spans="2:3" x14ac:dyDescent="0.25">
      <c r="B648" s="139">
        <v>39562</v>
      </c>
      <c r="C648" s="140">
        <v>1155.4999999999864</v>
      </c>
    </row>
    <row r="649" spans="2:3" x14ac:dyDescent="0.25">
      <c r="B649" s="139">
        <v>39563</v>
      </c>
      <c r="C649" s="140">
        <v>-1307.992</v>
      </c>
    </row>
    <row r="650" spans="2:3" x14ac:dyDescent="0.25">
      <c r="B650" s="139">
        <v>39566</v>
      </c>
      <c r="C650" s="140">
        <v>131.00799999998162</v>
      </c>
    </row>
    <row r="651" spans="2:3" x14ac:dyDescent="0.25">
      <c r="B651" s="139">
        <v>39567</v>
      </c>
      <c r="C651" s="140">
        <v>-420</v>
      </c>
    </row>
    <row r="652" spans="2:3" x14ac:dyDescent="0.25">
      <c r="B652" s="139">
        <v>39568</v>
      </c>
      <c r="C652" s="140">
        <v>2100.0079999999875</v>
      </c>
    </row>
    <row r="653" spans="2:3" x14ac:dyDescent="0.25">
      <c r="B653" s="139">
        <v>39569</v>
      </c>
      <c r="C653" s="140">
        <v>-3442.9920000000002</v>
      </c>
    </row>
    <row r="654" spans="2:3" x14ac:dyDescent="0.25">
      <c r="B654" s="139">
        <v>39573</v>
      </c>
      <c r="C654" s="140">
        <v>-1460.9839999999999</v>
      </c>
    </row>
    <row r="655" spans="2:3" x14ac:dyDescent="0.25">
      <c r="B655" s="139">
        <v>39574</v>
      </c>
      <c r="C655" s="140">
        <v>-1764.9759999999953</v>
      </c>
    </row>
    <row r="656" spans="2:3" x14ac:dyDescent="0.25">
      <c r="B656" s="139">
        <v>39576</v>
      </c>
      <c r="C656" s="140">
        <v>-1826.7051115273134</v>
      </c>
    </row>
    <row r="657" spans="2:3" x14ac:dyDescent="0.25">
      <c r="B657" s="139">
        <v>39577</v>
      </c>
      <c r="C657" s="140">
        <v>1654.4662238109327</v>
      </c>
    </row>
    <row r="658" spans="2:3" x14ac:dyDescent="0.25">
      <c r="B658" s="139">
        <v>39580</v>
      </c>
      <c r="C658" s="140">
        <v>-136.00000000002274</v>
      </c>
    </row>
    <row r="659" spans="2:3" x14ac:dyDescent="0.25">
      <c r="B659" s="139">
        <v>39581</v>
      </c>
      <c r="C659" s="140">
        <v>-162</v>
      </c>
    </row>
    <row r="660" spans="2:3" x14ac:dyDescent="0.25">
      <c r="B660" s="139">
        <v>39582</v>
      </c>
      <c r="C660" s="140">
        <v>3384.0000000000005</v>
      </c>
    </row>
    <row r="661" spans="2:3" x14ac:dyDescent="0.25">
      <c r="B661" s="139">
        <v>39583</v>
      </c>
      <c r="C661" s="140">
        <v>1142.0079999999027</v>
      </c>
    </row>
    <row r="662" spans="2:3" x14ac:dyDescent="0.25">
      <c r="B662" s="139">
        <v>39584</v>
      </c>
      <c r="C662" s="140">
        <v>-817.99200000000008</v>
      </c>
    </row>
    <row r="663" spans="2:3" x14ac:dyDescent="0.25">
      <c r="B663" s="139">
        <v>39587</v>
      </c>
      <c r="C663" s="140">
        <v>-1433.9920000000136</v>
      </c>
    </row>
    <row r="664" spans="2:3" x14ac:dyDescent="0.25">
      <c r="B664" s="139">
        <v>39588</v>
      </c>
      <c r="C664" s="140">
        <v>2089.0159999999996</v>
      </c>
    </row>
    <row r="665" spans="2:3" x14ac:dyDescent="0.25">
      <c r="B665" s="139">
        <v>39589</v>
      </c>
      <c r="C665" s="140">
        <v>-767.99199999999996</v>
      </c>
    </row>
    <row r="666" spans="2:3" x14ac:dyDescent="0.25">
      <c r="B666" s="139">
        <v>39590</v>
      </c>
      <c r="C666" s="140">
        <v>-1910.4919999999997</v>
      </c>
    </row>
    <row r="667" spans="2:3" x14ac:dyDescent="0.25">
      <c r="B667" s="139">
        <v>39591</v>
      </c>
      <c r="C667" s="140">
        <v>699.01599999999985</v>
      </c>
    </row>
    <row r="668" spans="2:3" x14ac:dyDescent="0.25">
      <c r="B668" s="139">
        <v>39596</v>
      </c>
      <c r="C668" s="140">
        <v>546.00799999999094</v>
      </c>
    </row>
    <row r="669" spans="2:3" x14ac:dyDescent="0.25">
      <c r="B669" s="139">
        <v>39597</v>
      </c>
      <c r="C669" s="140">
        <v>-2908.9920000000088</v>
      </c>
    </row>
    <row r="670" spans="2:3" x14ac:dyDescent="0.25">
      <c r="B670" s="139">
        <v>39598</v>
      </c>
      <c r="C670" s="140">
        <v>-317.99200000000002</v>
      </c>
    </row>
    <row r="671" spans="2:3" x14ac:dyDescent="0.25">
      <c r="B671" s="139">
        <v>39601</v>
      </c>
      <c r="C671" s="140">
        <v>2505</v>
      </c>
    </row>
    <row r="672" spans="2:3" x14ac:dyDescent="0.25">
      <c r="B672" s="139">
        <v>39602</v>
      </c>
      <c r="C672" s="140">
        <v>15.499999999968168</v>
      </c>
    </row>
    <row r="673" spans="2:3" x14ac:dyDescent="0.25">
      <c r="B673" s="139">
        <v>39603</v>
      </c>
      <c r="C673" s="140">
        <v>9251.0079999999944</v>
      </c>
    </row>
    <row r="674" spans="2:3" x14ac:dyDescent="0.25">
      <c r="B674" s="139">
        <v>39604</v>
      </c>
      <c r="C674" s="140">
        <v>-1206.0000000000091</v>
      </c>
    </row>
    <row r="675" spans="2:3" x14ac:dyDescent="0.25">
      <c r="B675" s="139">
        <v>39605</v>
      </c>
      <c r="C675" s="140">
        <v>4133.9999999999818</v>
      </c>
    </row>
    <row r="676" spans="2:3" x14ac:dyDescent="0.25">
      <c r="B676" s="139">
        <v>39608</v>
      </c>
      <c r="C676" s="140">
        <v>4903.9999999999818</v>
      </c>
    </row>
    <row r="677" spans="2:3" x14ac:dyDescent="0.25">
      <c r="B677" s="139">
        <v>39609</v>
      </c>
      <c r="C677" s="140">
        <v>13707.008000000002</v>
      </c>
    </row>
    <row r="678" spans="2:3" x14ac:dyDescent="0.25">
      <c r="B678" s="139">
        <v>39612</v>
      </c>
      <c r="C678" s="140">
        <v>-490</v>
      </c>
    </row>
    <row r="679" spans="2:3" x14ac:dyDescent="0.25">
      <c r="B679" s="139">
        <v>39615</v>
      </c>
      <c r="C679" s="140">
        <v>-476.00000000001364</v>
      </c>
    </row>
    <row r="680" spans="2:3" x14ac:dyDescent="0.25">
      <c r="B680" s="139">
        <v>39616</v>
      </c>
      <c r="C680" s="140">
        <v>7147.9999999999727</v>
      </c>
    </row>
    <row r="681" spans="2:3" x14ac:dyDescent="0.25">
      <c r="B681" s="139">
        <v>39617</v>
      </c>
      <c r="C681" s="140">
        <v>5290</v>
      </c>
    </row>
    <row r="682" spans="2:3" x14ac:dyDescent="0.25">
      <c r="B682" s="139">
        <v>39619</v>
      </c>
      <c r="C682" s="140">
        <v>4262.5</v>
      </c>
    </row>
    <row r="683" spans="2:3" x14ac:dyDescent="0.25">
      <c r="B683" s="139">
        <v>39624</v>
      </c>
      <c r="C683" s="140">
        <v>-856.00000000000909</v>
      </c>
    </row>
    <row r="684" spans="2:3" x14ac:dyDescent="0.25">
      <c r="B684" s="139">
        <v>39625</v>
      </c>
      <c r="C684" s="140">
        <v>5963.9999999999818</v>
      </c>
    </row>
    <row r="685" spans="2:3" x14ac:dyDescent="0.25">
      <c r="B685" s="139">
        <v>39626</v>
      </c>
      <c r="C685" s="140">
        <v>-670.00000000000171</v>
      </c>
    </row>
    <row r="686" spans="2:3" x14ac:dyDescent="0.25">
      <c r="B686" s="139">
        <v>39630</v>
      </c>
      <c r="C686" s="140">
        <v>-71.962070444158144</v>
      </c>
    </row>
    <row r="687" spans="2:3" x14ac:dyDescent="0.25">
      <c r="B687" s="139">
        <v>39631</v>
      </c>
      <c r="C687" s="140">
        <v>-1500</v>
      </c>
    </row>
    <row r="688" spans="2:3" x14ac:dyDescent="0.25">
      <c r="B688" s="139">
        <v>39632</v>
      </c>
      <c r="C688" s="140">
        <v>3867.0000296642829</v>
      </c>
    </row>
    <row r="689" spans="2:3" x14ac:dyDescent="0.25">
      <c r="B689" s="139">
        <v>39633</v>
      </c>
      <c r="C689" s="140">
        <v>30</v>
      </c>
    </row>
    <row r="690" spans="2:3" x14ac:dyDescent="0.25">
      <c r="B690" s="139">
        <v>39636</v>
      </c>
      <c r="C690" s="140">
        <v>-250</v>
      </c>
    </row>
    <row r="691" spans="2:3" x14ac:dyDescent="0.25">
      <c r="B691" s="139">
        <v>39637</v>
      </c>
      <c r="C691" s="140">
        <v>-1600</v>
      </c>
    </row>
    <row r="692" spans="2:3" x14ac:dyDescent="0.25">
      <c r="B692" s="139">
        <v>39638</v>
      </c>
      <c r="C692" s="140">
        <v>-2200</v>
      </c>
    </row>
    <row r="693" spans="2:3" x14ac:dyDescent="0.25">
      <c r="B693" s="139">
        <v>39639</v>
      </c>
      <c r="C693" s="140">
        <v>6675</v>
      </c>
    </row>
    <row r="694" spans="2:3" x14ac:dyDescent="0.25">
      <c r="B694" s="139">
        <v>39645</v>
      </c>
      <c r="C694" s="140">
        <v>-782.99200000000008</v>
      </c>
    </row>
    <row r="695" spans="2:3" x14ac:dyDescent="0.25">
      <c r="B695" s="139">
        <v>39646</v>
      </c>
      <c r="C695" s="140">
        <v>-380</v>
      </c>
    </row>
    <row r="696" spans="2:3" x14ac:dyDescent="0.25">
      <c r="B696" s="139">
        <v>39647</v>
      </c>
      <c r="C696" s="140">
        <v>9344.5079999999216</v>
      </c>
    </row>
    <row r="697" spans="2:3" x14ac:dyDescent="0.25">
      <c r="B697" s="139">
        <v>39650</v>
      </c>
      <c r="C697" s="140">
        <v>359.99999999994259</v>
      </c>
    </row>
    <row r="698" spans="2:3" x14ac:dyDescent="0.25">
      <c r="B698" s="139">
        <v>39651</v>
      </c>
      <c r="C698" s="140">
        <v>1140</v>
      </c>
    </row>
    <row r="699" spans="2:3" x14ac:dyDescent="0.25">
      <c r="B699" s="139">
        <v>39652</v>
      </c>
      <c r="C699" s="140">
        <v>-690</v>
      </c>
    </row>
    <row r="700" spans="2:3" x14ac:dyDescent="0.25">
      <c r="B700" s="139">
        <v>39653</v>
      </c>
      <c r="C700" s="140">
        <v>610</v>
      </c>
    </row>
    <row r="701" spans="2:3" x14ac:dyDescent="0.25">
      <c r="B701" s="139">
        <v>39657</v>
      </c>
      <c r="C701" s="140">
        <v>1059.0159999999996</v>
      </c>
    </row>
    <row r="702" spans="2:3" x14ac:dyDescent="0.25">
      <c r="B702" s="139">
        <v>39658</v>
      </c>
      <c r="C702" s="140">
        <v>2255</v>
      </c>
    </row>
    <row r="703" spans="2:3" x14ac:dyDescent="0.25">
      <c r="B703" s="139">
        <v>39659</v>
      </c>
      <c r="C703" s="140">
        <v>10819.999999999865</v>
      </c>
    </row>
    <row r="704" spans="2:3" x14ac:dyDescent="0.25">
      <c r="B704" s="139">
        <v>39660</v>
      </c>
      <c r="C704" s="140">
        <v>-1167.992</v>
      </c>
    </row>
    <row r="705" spans="2:3" x14ac:dyDescent="0.25">
      <c r="B705" s="139">
        <v>39661</v>
      </c>
      <c r="C705" s="140">
        <v>20224.015999999996</v>
      </c>
    </row>
    <row r="706" spans="2:3" x14ac:dyDescent="0.25">
      <c r="B706" s="139">
        <v>39664</v>
      </c>
      <c r="C706" s="140">
        <v>-1800</v>
      </c>
    </row>
    <row r="707" spans="2:3" x14ac:dyDescent="0.25">
      <c r="B707" s="139">
        <v>39665</v>
      </c>
      <c r="C707" s="140">
        <v>3627.5</v>
      </c>
    </row>
    <row r="708" spans="2:3" x14ac:dyDescent="0.25">
      <c r="B708" s="139">
        <v>39666</v>
      </c>
      <c r="C708" s="140">
        <v>-140</v>
      </c>
    </row>
    <row r="709" spans="2:3" x14ac:dyDescent="0.25">
      <c r="B709" s="139">
        <v>39667</v>
      </c>
      <c r="C709" s="140">
        <v>-750</v>
      </c>
    </row>
    <row r="710" spans="2:3" x14ac:dyDescent="0.25">
      <c r="B710" s="139">
        <v>39668</v>
      </c>
      <c r="C710" s="140">
        <v>-1696.0000000000227</v>
      </c>
    </row>
    <row r="711" spans="2:3" x14ac:dyDescent="0.25">
      <c r="B711" s="139">
        <v>39673</v>
      </c>
      <c r="C711" s="140">
        <v>-256.00000000002274</v>
      </c>
    </row>
    <row r="712" spans="2:3" x14ac:dyDescent="0.25">
      <c r="B712" s="139">
        <v>39674</v>
      </c>
      <c r="C712" s="140">
        <v>-1901.0000000000136</v>
      </c>
    </row>
    <row r="713" spans="2:3" x14ac:dyDescent="0.25">
      <c r="B713" s="139">
        <v>39675</v>
      </c>
      <c r="C713" s="140">
        <v>-1268.0000000000045</v>
      </c>
    </row>
    <row r="714" spans="2:3" x14ac:dyDescent="0.25">
      <c r="B714" s="139">
        <v>39678</v>
      </c>
      <c r="C714" s="140">
        <v>6742.9999999999818</v>
      </c>
    </row>
    <row r="715" spans="2:3" x14ac:dyDescent="0.25">
      <c r="B715" s="139">
        <v>39680</v>
      </c>
      <c r="C715" s="140">
        <v>-356.00000000000909</v>
      </c>
    </row>
    <row r="716" spans="2:3" x14ac:dyDescent="0.25">
      <c r="B716" s="139">
        <v>39681</v>
      </c>
      <c r="C716" s="140">
        <v>-696.00000000001819</v>
      </c>
    </row>
    <row r="717" spans="2:3" x14ac:dyDescent="0.25">
      <c r="B717" s="139">
        <v>39685</v>
      </c>
      <c r="C717" s="140">
        <v>-706.00000000002274</v>
      </c>
    </row>
    <row r="718" spans="2:3" x14ac:dyDescent="0.25">
      <c r="B718" s="139">
        <v>39686</v>
      </c>
      <c r="C718" s="140">
        <v>197.00799999999998</v>
      </c>
    </row>
    <row r="719" spans="2:3" x14ac:dyDescent="0.25">
      <c r="B719" s="139">
        <v>39687</v>
      </c>
      <c r="C719" s="140">
        <v>-856.00000000002274</v>
      </c>
    </row>
    <row r="720" spans="2:3" x14ac:dyDescent="0.25">
      <c r="B720" s="139">
        <v>39688</v>
      </c>
      <c r="C720" s="140">
        <v>1822.008</v>
      </c>
    </row>
    <row r="721" spans="2:3" x14ac:dyDescent="0.25">
      <c r="B721" s="139">
        <v>39689</v>
      </c>
      <c r="C721" s="140">
        <v>16525.112599775624</v>
      </c>
    </row>
    <row r="722" spans="2:3" x14ac:dyDescent="0.25">
      <c r="B722" s="139">
        <v>39692</v>
      </c>
      <c r="C722" s="140">
        <v>-1604.5000000000819</v>
      </c>
    </row>
    <row r="723" spans="2:3" x14ac:dyDescent="0.25">
      <c r="B723" s="139">
        <v>39693</v>
      </c>
      <c r="C723" s="140">
        <v>-4050.5156686942182</v>
      </c>
    </row>
    <row r="724" spans="2:3" x14ac:dyDescent="0.25">
      <c r="B724" s="139">
        <v>39694</v>
      </c>
      <c r="C724" s="140">
        <v>2613.999999999905</v>
      </c>
    </row>
    <row r="725" spans="2:3" x14ac:dyDescent="0.25">
      <c r="B725" s="139">
        <v>39695</v>
      </c>
      <c r="C725" s="140">
        <v>-1800.0000000000573</v>
      </c>
    </row>
    <row r="726" spans="2:3" x14ac:dyDescent="0.25">
      <c r="B726" s="139">
        <v>39696</v>
      </c>
      <c r="C726" s="140">
        <v>-2150</v>
      </c>
    </row>
    <row r="727" spans="2:3" x14ac:dyDescent="0.25">
      <c r="B727" s="139">
        <v>39699</v>
      </c>
      <c r="C727" s="140">
        <v>-1066</v>
      </c>
    </row>
    <row r="728" spans="2:3" x14ac:dyDescent="0.25">
      <c r="B728" s="139">
        <v>39700</v>
      </c>
      <c r="C728" s="140">
        <v>5021.4999999999909</v>
      </c>
    </row>
    <row r="729" spans="2:3" x14ac:dyDescent="0.25">
      <c r="B729" s="139">
        <v>39701</v>
      </c>
      <c r="C729" s="140">
        <v>523.99999999998636</v>
      </c>
    </row>
    <row r="730" spans="2:3" x14ac:dyDescent="0.25">
      <c r="B730" s="139">
        <v>39703</v>
      </c>
      <c r="C730" s="140">
        <v>-4858.6646525958122</v>
      </c>
    </row>
    <row r="731" spans="2:3" x14ac:dyDescent="0.25">
      <c r="B731" s="139">
        <v>39706</v>
      </c>
      <c r="C731" s="140">
        <v>5463.9999999999454</v>
      </c>
    </row>
    <row r="732" spans="2:3" x14ac:dyDescent="0.25">
      <c r="B732" s="139">
        <v>39708</v>
      </c>
      <c r="C732" s="140">
        <v>-2200</v>
      </c>
    </row>
    <row r="733" spans="2:3" x14ac:dyDescent="0.25">
      <c r="B733" s="139">
        <v>39710</v>
      </c>
      <c r="C733" s="140">
        <v>-1310.0000000000375</v>
      </c>
    </row>
    <row r="734" spans="2:3" x14ac:dyDescent="0.25">
      <c r="B734" s="139">
        <v>39713</v>
      </c>
      <c r="C734" s="140">
        <v>3693.9999999999909</v>
      </c>
    </row>
    <row r="735" spans="2:3" x14ac:dyDescent="0.25">
      <c r="B735" s="139">
        <v>39714</v>
      </c>
      <c r="C735" s="140">
        <v>-2895</v>
      </c>
    </row>
    <row r="736" spans="2:3" x14ac:dyDescent="0.25">
      <c r="B736" s="139">
        <v>39715</v>
      </c>
      <c r="C736" s="140">
        <v>-1500</v>
      </c>
    </row>
    <row r="737" spans="2:3" x14ac:dyDescent="0.25">
      <c r="B737" s="139">
        <v>39716</v>
      </c>
      <c r="C737" s="140">
        <v>-1550</v>
      </c>
    </row>
    <row r="738" spans="2:3" x14ac:dyDescent="0.25">
      <c r="B738" s="139">
        <v>39717</v>
      </c>
      <c r="C738" s="140">
        <v>36743.015999999974</v>
      </c>
    </row>
    <row r="739" spans="2:3" x14ac:dyDescent="0.25">
      <c r="B739" s="139">
        <v>39720</v>
      </c>
      <c r="C739" s="140">
        <v>4725</v>
      </c>
    </row>
    <row r="740" spans="2:3" x14ac:dyDescent="0.25">
      <c r="B740" s="139">
        <v>39721</v>
      </c>
      <c r="C740" s="140">
        <v>-1058.1786003890415</v>
      </c>
    </row>
    <row r="741" spans="2:3" x14ac:dyDescent="0.25">
      <c r="B741" s="139">
        <v>39722</v>
      </c>
      <c r="C741" s="140">
        <v>-1250</v>
      </c>
    </row>
    <row r="742" spans="2:3" x14ac:dyDescent="0.25">
      <c r="B742" s="139">
        <v>39723</v>
      </c>
      <c r="C742" s="140">
        <v>-130</v>
      </c>
    </row>
    <row r="743" spans="2:3" x14ac:dyDescent="0.25">
      <c r="B743" s="139">
        <v>39724</v>
      </c>
      <c r="C743" s="140">
        <v>-2950</v>
      </c>
    </row>
    <row r="744" spans="2:3" x14ac:dyDescent="0.25">
      <c r="B744" s="139">
        <v>39727</v>
      </c>
      <c r="C744" s="140">
        <v>-1080</v>
      </c>
    </row>
    <row r="745" spans="2:3" x14ac:dyDescent="0.25">
      <c r="B745" s="139">
        <v>39728</v>
      </c>
      <c r="C745" s="140">
        <v>10640</v>
      </c>
    </row>
    <row r="746" spans="2:3" x14ac:dyDescent="0.25">
      <c r="B746" s="139">
        <v>39734</v>
      </c>
      <c r="C746" s="140">
        <v>259.99999999996248</v>
      </c>
    </row>
    <row r="747" spans="2:3" x14ac:dyDescent="0.25">
      <c r="B747" s="139">
        <v>39736</v>
      </c>
      <c r="C747" s="140">
        <v>2350</v>
      </c>
    </row>
    <row r="748" spans="2:3" x14ac:dyDescent="0.25">
      <c r="B748" s="139">
        <v>39742</v>
      </c>
      <c r="C748" s="140">
        <v>13110</v>
      </c>
    </row>
    <row r="749" spans="2:3" x14ac:dyDescent="0.25">
      <c r="B749" s="139">
        <v>39743</v>
      </c>
      <c r="C749" s="140">
        <v>3509.99999999992</v>
      </c>
    </row>
    <row r="750" spans="2:3" x14ac:dyDescent="0.25">
      <c r="B750" s="139">
        <v>39750</v>
      </c>
      <c r="C750" s="140">
        <v>1437.5</v>
      </c>
    </row>
    <row r="751" spans="2:3" x14ac:dyDescent="0.25">
      <c r="B751" s="139">
        <v>39751</v>
      </c>
      <c r="C751" s="140">
        <v>-540</v>
      </c>
    </row>
    <row r="752" spans="2:3" x14ac:dyDescent="0.25">
      <c r="B752" s="139">
        <v>39752</v>
      </c>
      <c r="C752" s="140">
        <v>4640</v>
      </c>
    </row>
    <row r="753" spans="2:3" x14ac:dyDescent="0.25">
      <c r="B753" s="139">
        <v>39759</v>
      </c>
      <c r="C753" s="140">
        <v>310</v>
      </c>
    </row>
    <row r="754" spans="2:3" x14ac:dyDescent="0.25">
      <c r="B754" s="139">
        <v>39763</v>
      </c>
      <c r="C754" s="140">
        <v>-130</v>
      </c>
    </row>
    <row r="755" spans="2:3" x14ac:dyDescent="0.25">
      <c r="B755" s="139">
        <v>39764</v>
      </c>
      <c r="C755" s="140">
        <v>1737.5</v>
      </c>
    </row>
    <row r="756" spans="2:3" x14ac:dyDescent="0.25">
      <c r="B756" s="139">
        <v>39766</v>
      </c>
      <c r="C756" s="140">
        <v>5270</v>
      </c>
    </row>
    <row r="757" spans="2:3" x14ac:dyDescent="0.25">
      <c r="B757" s="139">
        <v>39776</v>
      </c>
      <c r="C757" s="140">
        <v>-1130</v>
      </c>
    </row>
    <row r="758" spans="2:3" x14ac:dyDescent="0.25">
      <c r="B758" s="139">
        <v>39777</v>
      </c>
      <c r="C758" s="140">
        <v>-440</v>
      </c>
    </row>
    <row r="759" spans="2:3" x14ac:dyDescent="0.25">
      <c r="B759" s="139">
        <v>39778</v>
      </c>
      <c r="C759" s="140">
        <v>1310</v>
      </c>
    </row>
    <row r="760" spans="2:3" x14ac:dyDescent="0.25">
      <c r="B760" s="139">
        <v>39779</v>
      </c>
      <c r="C760" s="140">
        <v>-812.5</v>
      </c>
    </row>
    <row r="761" spans="2:3" x14ac:dyDescent="0.25">
      <c r="B761" s="139">
        <v>39783</v>
      </c>
      <c r="C761" s="140">
        <v>1647.0079999999994</v>
      </c>
    </row>
    <row r="762" spans="2:3" x14ac:dyDescent="0.25">
      <c r="B762" s="139">
        <v>39784</v>
      </c>
      <c r="C762" s="140">
        <v>-1580</v>
      </c>
    </row>
    <row r="763" spans="2:3" x14ac:dyDescent="0.25">
      <c r="B763" s="139">
        <v>39785</v>
      </c>
      <c r="C763" s="140">
        <v>-3318.6074706357886</v>
      </c>
    </row>
    <row r="764" spans="2:3" x14ac:dyDescent="0.25">
      <c r="B764" s="139">
        <v>39786</v>
      </c>
      <c r="C764" s="140">
        <v>-1575</v>
      </c>
    </row>
    <row r="765" spans="2:3" x14ac:dyDescent="0.25">
      <c r="B765" s="139">
        <v>39787</v>
      </c>
      <c r="C765" s="140">
        <v>-4310</v>
      </c>
    </row>
    <row r="766" spans="2:3" x14ac:dyDescent="0.25">
      <c r="B766" s="139">
        <v>39790</v>
      </c>
      <c r="C766" s="140">
        <v>1540</v>
      </c>
    </row>
    <row r="767" spans="2:3" x14ac:dyDescent="0.25">
      <c r="B767" s="139">
        <v>39793</v>
      </c>
      <c r="C767" s="140">
        <v>-1016.0000000000114</v>
      </c>
    </row>
    <row r="768" spans="2:3" x14ac:dyDescent="0.25">
      <c r="B768" s="139">
        <v>39794</v>
      </c>
      <c r="C768" s="140">
        <v>-2556.0000000000114</v>
      </c>
    </row>
    <row r="769" spans="2:3" x14ac:dyDescent="0.25">
      <c r="B769" s="139">
        <v>39797</v>
      </c>
      <c r="C769" s="140">
        <v>3441.9999999999013</v>
      </c>
    </row>
    <row r="770" spans="2:3" x14ac:dyDescent="0.25">
      <c r="B770" s="139">
        <v>39798</v>
      </c>
      <c r="C770" s="140">
        <v>-1532.0000000000136</v>
      </c>
    </row>
    <row r="771" spans="2:3" x14ac:dyDescent="0.25">
      <c r="B771" s="139">
        <v>39799</v>
      </c>
      <c r="C771" s="140">
        <v>-3767.9840000000095</v>
      </c>
    </row>
    <row r="772" spans="2:3" x14ac:dyDescent="0.25">
      <c r="B772" s="139">
        <v>39800</v>
      </c>
      <c r="C772" s="140">
        <v>-876.00000000001364</v>
      </c>
    </row>
    <row r="773" spans="2:3" x14ac:dyDescent="0.25">
      <c r="B773" s="139">
        <v>39801</v>
      </c>
      <c r="C773" s="140">
        <v>-1259.9920000000184</v>
      </c>
    </row>
    <row r="774" spans="2:3" x14ac:dyDescent="0.25">
      <c r="B774" s="139">
        <v>39804</v>
      </c>
      <c r="C774" s="140">
        <v>-1990</v>
      </c>
    </row>
    <row r="775" spans="2:3" x14ac:dyDescent="0.25">
      <c r="B775" s="139">
        <v>39805</v>
      </c>
      <c r="C775" s="140">
        <v>-2031.0000000000045</v>
      </c>
    </row>
    <row r="776" spans="2:3" x14ac:dyDescent="0.25">
      <c r="B776" s="139">
        <v>39806</v>
      </c>
      <c r="C776" s="140">
        <v>9424.0159999999996</v>
      </c>
    </row>
    <row r="777" spans="2:3" x14ac:dyDescent="0.25">
      <c r="B777" s="139">
        <v>39811</v>
      </c>
      <c r="C777" s="140">
        <v>-978.50000000001137</v>
      </c>
    </row>
    <row r="778" spans="2:3" x14ac:dyDescent="0.25">
      <c r="B778" s="139">
        <v>39812</v>
      </c>
      <c r="C778" s="140">
        <v>9452.9999999999854</v>
      </c>
    </row>
    <row r="779" spans="2:3" x14ac:dyDescent="0.25">
      <c r="B779" s="139">
        <v>39819</v>
      </c>
      <c r="C779" s="140">
        <v>463.99999999997272</v>
      </c>
    </row>
    <row r="780" spans="2:3" x14ac:dyDescent="0.25">
      <c r="B780" s="139">
        <v>39820</v>
      </c>
      <c r="C780" s="140">
        <v>-1040.0000000000632</v>
      </c>
    </row>
    <row r="781" spans="2:3" x14ac:dyDescent="0.25">
      <c r="B781" s="139">
        <v>39821</v>
      </c>
      <c r="C781" s="140">
        <v>-3163.9999999999909</v>
      </c>
    </row>
    <row r="782" spans="2:3" x14ac:dyDescent="0.25">
      <c r="B782" s="139">
        <v>39822</v>
      </c>
      <c r="C782" s="140">
        <v>-3342.0000000000678</v>
      </c>
    </row>
    <row r="783" spans="2:3" x14ac:dyDescent="0.25">
      <c r="B783" s="139">
        <v>39825</v>
      </c>
      <c r="C783" s="140">
        <v>19189.904207093532</v>
      </c>
    </row>
    <row r="784" spans="2:3" x14ac:dyDescent="0.25">
      <c r="B784" s="139">
        <v>39827</v>
      </c>
      <c r="C784" s="140">
        <v>4423.9999999999982</v>
      </c>
    </row>
    <row r="785" spans="2:3" x14ac:dyDescent="0.25">
      <c r="B785" s="139">
        <v>39829</v>
      </c>
      <c r="C785" s="140">
        <v>-2056.0000000000091</v>
      </c>
    </row>
    <row r="786" spans="2:3" x14ac:dyDescent="0.25">
      <c r="B786" s="139">
        <v>39832</v>
      </c>
      <c r="C786" s="140">
        <v>4223.9999999999982</v>
      </c>
    </row>
    <row r="787" spans="2:3" x14ac:dyDescent="0.25">
      <c r="B787" s="139">
        <v>39834</v>
      </c>
      <c r="C787" s="140">
        <v>-1376.0000000000023</v>
      </c>
    </row>
    <row r="788" spans="2:3" x14ac:dyDescent="0.25">
      <c r="B788" s="139">
        <v>39835</v>
      </c>
      <c r="C788" s="140">
        <v>7768.2433437603804</v>
      </c>
    </row>
    <row r="789" spans="2:3" x14ac:dyDescent="0.25">
      <c r="B789" s="139">
        <v>39840</v>
      </c>
      <c r="C789" s="140">
        <v>-190</v>
      </c>
    </row>
    <row r="790" spans="2:3" x14ac:dyDescent="0.25">
      <c r="B790" s="139">
        <v>39841</v>
      </c>
      <c r="C790" s="140">
        <v>-2028.5000000000045</v>
      </c>
    </row>
    <row r="791" spans="2:3" x14ac:dyDescent="0.25">
      <c r="B791" s="139">
        <v>39842</v>
      </c>
      <c r="C791" s="140">
        <v>-2869.4999999999977</v>
      </c>
    </row>
    <row r="792" spans="2:3" x14ac:dyDescent="0.25">
      <c r="B792" s="139">
        <v>39843</v>
      </c>
      <c r="C792" s="140">
        <v>-112.00000000002728</v>
      </c>
    </row>
    <row r="793" spans="2:3" x14ac:dyDescent="0.25">
      <c r="B793" s="139">
        <v>39846</v>
      </c>
      <c r="C793" s="140">
        <v>-1950.492</v>
      </c>
    </row>
    <row r="794" spans="2:3" x14ac:dyDescent="0.25">
      <c r="B794" s="139">
        <v>39847</v>
      </c>
      <c r="C794" s="140">
        <v>-3833.992000000002</v>
      </c>
    </row>
    <row r="795" spans="2:3" x14ac:dyDescent="0.25">
      <c r="B795" s="139">
        <v>39848</v>
      </c>
      <c r="C795" s="140">
        <v>-3619.4840000000158</v>
      </c>
    </row>
    <row r="796" spans="2:3" x14ac:dyDescent="0.25">
      <c r="B796" s="139">
        <v>39849</v>
      </c>
      <c r="C796" s="140">
        <v>670.00799999999253</v>
      </c>
    </row>
    <row r="797" spans="2:3" x14ac:dyDescent="0.25">
      <c r="B797" s="139">
        <v>39850</v>
      </c>
      <c r="C797" s="140">
        <v>27.999999999990905</v>
      </c>
    </row>
    <row r="798" spans="2:3" x14ac:dyDescent="0.25">
      <c r="B798" s="139">
        <v>39854</v>
      </c>
      <c r="C798" s="140">
        <v>-3325.9920000000452</v>
      </c>
    </row>
    <row r="799" spans="2:3" x14ac:dyDescent="0.25">
      <c r="B799" s="139">
        <v>39855</v>
      </c>
      <c r="C799" s="140">
        <v>-1287.9920000000002</v>
      </c>
    </row>
    <row r="800" spans="2:3" x14ac:dyDescent="0.25">
      <c r="B800" s="139">
        <v>39856</v>
      </c>
      <c r="C800" s="140">
        <v>3459.9999999999654</v>
      </c>
    </row>
    <row r="801" spans="2:3" x14ac:dyDescent="0.25">
      <c r="B801" s="139">
        <v>39857</v>
      </c>
      <c r="C801" s="140">
        <v>22975.00799999998</v>
      </c>
    </row>
    <row r="802" spans="2:3" x14ac:dyDescent="0.25">
      <c r="B802" s="139">
        <v>39863</v>
      </c>
      <c r="C802" s="140">
        <v>4587.9999999999818</v>
      </c>
    </row>
    <row r="803" spans="2:3" x14ac:dyDescent="0.25">
      <c r="B803" s="139">
        <v>39869</v>
      </c>
      <c r="C803" s="140">
        <v>-1657.992</v>
      </c>
    </row>
    <row r="804" spans="2:3" x14ac:dyDescent="0.25">
      <c r="B804" s="139">
        <v>39870</v>
      </c>
      <c r="C804" s="140">
        <v>207.00799999999981</v>
      </c>
    </row>
    <row r="805" spans="2:3" x14ac:dyDescent="0.25">
      <c r="B805" s="139">
        <v>39871</v>
      </c>
      <c r="C805" s="140">
        <v>6670</v>
      </c>
    </row>
    <row r="806" spans="2:3" x14ac:dyDescent="0.25">
      <c r="B806" s="139">
        <v>39877</v>
      </c>
      <c r="C806" s="140">
        <v>-4522.0635548919572</v>
      </c>
    </row>
    <row r="807" spans="2:3" x14ac:dyDescent="0.25">
      <c r="B807" s="139">
        <v>39878</v>
      </c>
      <c r="C807" s="140">
        <v>-1080.0000000001119</v>
      </c>
    </row>
    <row r="808" spans="2:3" x14ac:dyDescent="0.25">
      <c r="B808" s="139">
        <v>39881</v>
      </c>
      <c r="C808" s="140">
        <v>-3039.4800692675262</v>
      </c>
    </row>
    <row r="809" spans="2:3" x14ac:dyDescent="0.25">
      <c r="B809" s="139">
        <v>39882</v>
      </c>
      <c r="C809" s="140">
        <v>-270.00000000015234</v>
      </c>
    </row>
    <row r="810" spans="2:3" x14ac:dyDescent="0.25">
      <c r="B810" s="139">
        <v>39883</v>
      </c>
      <c r="C810" s="140">
        <v>-1860</v>
      </c>
    </row>
    <row r="811" spans="2:3" x14ac:dyDescent="0.25">
      <c r="B811" s="139">
        <v>39884</v>
      </c>
      <c r="C811" s="140">
        <v>3380</v>
      </c>
    </row>
    <row r="812" spans="2:3" x14ac:dyDescent="0.25">
      <c r="B812" s="139">
        <v>39885</v>
      </c>
      <c r="C812" s="140">
        <v>-1307.992</v>
      </c>
    </row>
    <row r="813" spans="2:3" x14ac:dyDescent="0.25">
      <c r="B813" s="139">
        <v>39889</v>
      </c>
      <c r="C813" s="140">
        <v>-817.99200000000008</v>
      </c>
    </row>
    <row r="814" spans="2:3" x14ac:dyDescent="0.25">
      <c r="B814" s="139">
        <v>39890</v>
      </c>
      <c r="C814" s="140">
        <v>-1040.9839999999999</v>
      </c>
    </row>
    <row r="815" spans="2:3" x14ac:dyDescent="0.25">
      <c r="B815" s="139">
        <v>39891</v>
      </c>
      <c r="C815" s="140">
        <v>687.00800000000004</v>
      </c>
    </row>
    <row r="816" spans="2:3" x14ac:dyDescent="0.25">
      <c r="B816" s="139">
        <v>39892</v>
      </c>
      <c r="C816" s="140">
        <v>2960</v>
      </c>
    </row>
    <row r="817" spans="2:3" x14ac:dyDescent="0.25">
      <c r="B817" s="139">
        <v>39895</v>
      </c>
      <c r="C817" s="140">
        <v>-1843.9959983928843</v>
      </c>
    </row>
    <row r="818" spans="2:3" x14ac:dyDescent="0.25">
      <c r="B818" s="139">
        <v>39896</v>
      </c>
      <c r="C818" s="140">
        <v>-1763.3346623775737</v>
      </c>
    </row>
    <row r="819" spans="2:3" x14ac:dyDescent="0.25">
      <c r="B819" s="139">
        <v>39897</v>
      </c>
      <c r="C819" s="140">
        <v>92.007999999999996</v>
      </c>
    </row>
    <row r="820" spans="2:3" x14ac:dyDescent="0.25">
      <c r="B820" s="139">
        <v>39899</v>
      </c>
      <c r="C820" s="140">
        <v>-692.98400000001334</v>
      </c>
    </row>
    <row r="821" spans="2:3" x14ac:dyDescent="0.25">
      <c r="B821" s="139">
        <v>39902</v>
      </c>
      <c r="C821" s="140">
        <v>-950</v>
      </c>
    </row>
    <row r="822" spans="2:3" x14ac:dyDescent="0.25">
      <c r="B822" s="139">
        <v>39903</v>
      </c>
      <c r="C822" s="140">
        <v>2491.7662958726132</v>
      </c>
    </row>
    <row r="823" spans="2:3" x14ac:dyDescent="0.25">
      <c r="B823" s="139">
        <v>39904</v>
      </c>
      <c r="C823" s="140">
        <v>6050.4999999999745</v>
      </c>
    </row>
    <row r="824" spans="2:3" x14ac:dyDescent="0.25">
      <c r="B824" s="139">
        <v>39905</v>
      </c>
      <c r="C824" s="140">
        <v>563.99999999999545</v>
      </c>
    </row>
    <row r="825" spans="2:3" x14ac:dyDescent="0.25">
      <c r="B825" s="139">
        <v>39906</v>
      </c>
      <c r="C825" s="140">
        <v>1909.9999999999541</v>
      </c>
    </row>
    <row r="826" spans="2:3" x14ac:dyDescent="0.25">
      <c r="B826" s="139">
        <v>39909</v>
      </c>
      <c r="C826" s="140">
        <v>-752.00000000002728</v>
      </c>
    </row>
    <row r="827" spans="2:3" x14ac:dyDescent="0.25">
      <c r="B827" s="139">
        <v>39910</v>
      </c>
      <c r="C827" s="140">
        <v>-56.000000000009095</v>
      </c>
    </row>
    <row r="828" spans="2:3" x14ac:dyDescent="0.25">
      <c r="B828" s="139">
        <v>39911</v>
      </c>
      <c r="C828" s="140">
        <v>7161.0159999999978</v>
      </c>
    </row>
    <row r="829" spans="2:3" x14ac:dyDescent="0.25">
      <c r="B829" s="139">
        <v>39916</v>
      </c>
      <c r="C829" s="140">
        <v>3872.0079999999994</v>
      </c>
    </row>
    <row r="830" spans="2:3" x14ac:dyDescent="0.25">
      <c r="B830" s="139">
        <v>39918</v>
      </c>
      <c r="C830" s="140">
        <v>1143.9999999999909</v>
      </c>
    </row>
    <row r="831" spans="2:3" x14ac:dyDescent="0.25">
      <c r="B831" s="139">
        <v>39923</v>
      </c>
      <c r="C831" s="140">
        <v>-520</v>
      </c>
    </row>
    <row r="832" spans="2:3" x14ac:dyDescent="0.25">
      <c r="B832" s="139">
        <v>39924</v>
      </c>
      <c r="C832" s="140">
        <v>-1742.0000000000227</v>
      </c>
    </row>
    <row r="833" spans="2:3" x14ac:dyDescent="0.25">
      <c r="B833" s="139">
        <v>39925</v>
      </c>
      <c r="C833" s="140">
        <v>-1314.5918265877026</v>
      </c>
    </row>
    <row r="834" spans="2:3" x14ac:dyDescent="0.25">
      <c r="B834" s="139">
        <v>39927</v>
      </c>
      <c r="C834" s="140">
        <v>-2712.0000000000182</v>
      </c>
    </row>
    <row r="835" spans="2:3" x14ac:dyDescent="0.25">
      <c r="B835" s="139">
        <v>39930</v>
      </c>
      <c r="C835" s="140">
        <v>-4293.9667831797615</v>
      </c>
    </row>
    <row r="836" spans="2:3" x14ac:dyDescent="0.25">
      <c r="B836" s="139">
        <v>39931</v>
      </c>
      <c r="C836" s="140">
        <v>-382.77753333182068</v>
      </c>
    </row>
    <row r="837" spans="2:3" x14ac:dyDescent="0.25">
      <c r="B837" s="139">
        <v>39932</v>
      </c>
      <c r="C837" s="140">
        <v>17527.007999999929</v>
      </c>
    </row>
    <row r="838" spans="2:3" x14ac:dyDescent="0.25">
      <c r="B838" s="139">
        <v>39933</v>
      </c>
      <c r="C838" s="140">
        <v>-817.17189307724425</v>
      </c>
    </row>
    <row r="839" spans="2:3" x14ac:dyDescent="0.25">
      <c r="B839" s="139">
        <v>39937</v>
      </c>
      <c r="C839" s="140">
        <v>2919.4879286202022</v>
      </c>
    </row>
    <row r="840" spans="2:3" x14ac:dyDescent="0.25">
      <c r="B840" s="139">
        <v>39939</v>
      </c>
      <c r="C840" s="140">
        <v>5759.9999999999345</v>
      </c>
    </row>
    <row r="841" spans="2:3" x14ac:dyDescent="0.25">
      <c r="B841" s="139">
        <v>39945</v>
      </c>
      <c r="C841" s="140">
        <v>560</v>
      </c>
    </row>
    <row r="842" spans="2:3" x14ac:dyDescent="0.25">
      <c r="B842" s="139">
        <v>39946</v>
      </c>
      <c r="C842" s="140">
        <v>320</v>
      </c>
    </row>
    <row r="843" spans="2:3" x14ac:dyDescent="0.25">
      <c r="B843" s="139">
        <v>39947</v>
      </c>
      <c r="C843" s="140">
        <v>-1087.5</v>
      </c>
    </row>
    <row r="844" spans="2:3" x14ac:dyDescent="0.25">
      <c r="B844" s="139">
        <v>39951</v>
      </c>
      <c r="C844" s="140">
        <v>1820</v>
      </c>
    </row>
    <row r="845" spans="2:3" x14ac:dyDescent="0.25">
      <c r="B845" s="139">
        <v>39952</v>
      </c>
      <c r="C845" s="140">
        <v>1037.5</v>
      </c>
    </row>
    <row r="846" spans="2:3" x14ac:dyDescent="0.25">
      <c r="B846" s="139">
        <v>39954</v>
      </c>
      <c r="C846" s="140">
        <v>-380</v>
      </c>
    </row>
    <row r="847" spans="2:3" x14ac:dyDescent="0.25">
      <c r="B847" s="139">
        <v>39955</v>
      </c>
      <c r="C847" s="140">
        <v>-1440</v>
      </c>
    </row>
    <row r="848" spans="2:3" x14ac:dyDescent="0.25">
      <c r="B848" s="139">
        <v>39958</v>
      </c>
      <c r="C848" s="140">
        <v>-755</v>
      </c>
    </row>
    <row r="849" spans="2:3" x14ac:dyDescent="0.25">
      <c r="B849" s="139">
        <v>39959</v>
      </c>
      <c r="C849" s="140">
        <v>-2332.5</v>
      </c>
    </row>
    <row r="850" spans="2:3" x14ac:dyDescent="0.25">
      <c r="B850" s="139">
        <v>39961</v>
      </c>
      <c r="C850" s="140">
        <v>-310</v>
      </c>
    </row>
    <row r="851" spans="2:3" x14ac:dyDescent="0.25">
      <c r="B851" s="139">
        <v>39965</v>
      </c>
      <c r="C851" s="140">
        <v>-370</v>
      </c>
    </row>
    <row r="852" spans="2:3" x14ac:dyDescent="0.25">
      <c r="B852" s="139">
        <v>39967</v>
      </c>
      <c r="C852" s="140">
        <v>-860</v>
      </c>
    </row>
    <row r="853" spans="2:3" x14ac:dyDescent="0.25">
      <c r="B853" s="139">
        <v>39968</v>
      </c>
      <c r="C853" s="140">
        <v>-480</v>
      </c>
    </row>
    <row r="854" spans="2:3" x14ac:dyDescent="0.25">
      <c r="B854" s="139">
        <v>39969</v>
      </c>
      <c r="C854" s="140">
        <v>-730</v>
      </c>
    </row>
    <row r="855" spans="2:3" x14ac:dyDescent="0.25">
      <c r="B855" s="139">
        <v>39972</v>
      </c>
      <c r="C855" s="140">
        <v>-470</v>
      </c>
    </row>
    <row r="856" spans="2:3" x14ac:dyDescent="0.25">
      <c r="B856" s="139">
        <v>39973</v>
      </c>
      <c r="C856" s="140">
        <v>-662.5</v>
      </c>
    </row>
    <row r="857" spans="2:3" x14ac:dyDescent="0.25">
      <c r="B857" s="139">
        <v>39974</v>
      </c>
      <c r="C857" s="140">
        <v>-725</v>
      </c>
    </row>
    <row r="858" spans="2:3" x14ac:dyDescent="0.25">
      <c r="B858" s="139">
        <v>39975</v>
      </c>
      <c r="C858" s="140">
        <v>50</v>
      </c>
    </row>
    <row r="859" spans="2:3" x14ac:dyDescent="0.25">
      <c r="B859" s="139">
        <v>39979</v>
      </c>
      <c r="C859" s="140">
        <v>3757.5</v>
      </c>
    </row>
    <row r="860" spans="2:3" x14ac:dyDescent="0.25">
      <c r="B860" s="139">
        <v>39980</v>
      </c>
      <c r="C860" s="140">
        <v>-1616.7426944806357</v>
      </c>
    </row>
    <row r="861" spans="2:3" x14ac:dyDescent="0.25">
      <c r="B861" s="139">
        <v>39981</v>
      </c>
      <c r="C861" s="140">
        <v>-1332.0000000000114</v>
      </c>
    </row>
    <row r="862" spans="2:3" x14ac:dyDescent="0.25">
      <c r="B862" s="139">
        <v>39982</v>
      </c>
      <c r="C862" s="140">
        <v>-1032.0000000000114</v>
      </c>
    </row>
    <row r="863" spans="2:3" x14ac:dyDescent="0.25">
      <c r="B863" s="139">
        <v>39983</v>
      </c>
      <c r="C863" s="140">
        <v>-300</v>
      </c>
    </row>
    <row r="864" spans="2:3" x14ac:dyDescent="0.25">
      <c r="B864" s="139">
        <v>39986</v>
      </c>
      <c r="C864" s="140">
        <v>-973.99200000001792</v>
      </c>
    </row>
    <row r="865" spans="2:3" x14ac:dyDescent="0.25">
      <c r="B865" s="139">
        <v>39988</v>
      </c>
      <c r="C865" s="140">
        <v>-2133.9920000000093</v>
      </c>
    </row>
    <row r="866" spans="2:3" x14ac:dyDescent="0.25">
      <c r="B866" s="139">
        <v>39989</v>
      </c>
      <c r="C866" s="140">
        <v>-581.99200000003407</v>
      </c>
    </row>
    <row r="867" spans="2:3" x14ac:dyDescent="0.25">
      <c r="B867" s="139">
        <v>39990</v>
      </c>
      <c r="C867" s="140">
        <v>-1632.9679999999976</v>
      </c>
    </row>
    <row r="868" spans="2:3" x14ac:dyDescent="0.25">
      <c r="B868" s="139">
        <v>39993</v>
      </c>
      <c r="C868" s="140">
        <v>-515.98399999999992</v>
      </c>
    </row>
    <row r="869" spans="2:3" x14ac:dyDescent="0.25">
      <c r="B869" s="139">
        <v>39994</v>
      </c>
      <c r="C869" s="140">
        <v>-5037.9920000000002</v>
      </c>
    </row>
    <row r="870" spans="2:3" x14ac:dyDescent="0.25">
      <c r="B870" s="139">
        <v>39995</v>
      </c>
      <c r="C870" s="140">
        <v>-3153.9920000000088</v>
      </c>
    </row>
    <row r="871" spans="2:3" x14ac:dyDescent="0.25">
      <c r="B871" s="139">
        <v>39996</v>
      </c>
      <c r="C871" s="140">
        <v>1017.5079999999955</v>
      </c>
    </row>
    <row r="872" spans="2:3" x14ac:dyDescent="0.25">
      <c r="B872" s="139">
        <v>39997</v>
      </c>
      <c r="C872" s="140">
        <v>-2192.0000000000091</v>
      </c>
    </row>
    <row r="873" spans="2:3" x14ac:dyDescent="0.25">
      <c r="B873" s="139">
        <v>40000</v>
      </c>
      <c r="C873" s="140">
        <v>11551.007999999994</v>
      </c>
    </row>
    <row r="874" spans="2:3" x14ac:dyDescent="0.25">
      <c r="B874" s="139">
        <v>40001</v>
      </c>
      <c r="C874" s="140">
        <v>1473.9999999999886</v>
      </c>
    </row>
    <row r="875" spans="2:3" x14ac:dyDescent="0.25">
      <c r="B875" s="139">
        <v>40003</v>
      </c>
      <c r="C875" s="140">
        <v>253.99999999999545</v>
      </c>
    </row>
    <row r="876" spans="2:3" x14ac:dyDescent="0.25">
      <c r="B876" s="139">
        <v>40007</v>
      </c>
      <c r="C876" s="140">
        <v>5190</v>
      </c>
    </row>
    <row r="877" spans="2:3" x14ac:dyDescent="0.25">
      <c r="B877" s="139">
        <v>40008</v>
      </c>
      <c r="C877" s="140">
        <v>11919.165738960819</v>
      </c>
    </row>
    <row r="878" spans="2:3" x14ac:dyDescent="0.25">
      <c r="B878" s="139">
        <v>40010</v>
      </c>
      <c r="C878" s="140">
        <v>-1287.3387888810585</v>
      </c>
    </row>
    <row r="879" spans="2:3" x14ac:dyDescent="0.25">
      <c r="B879" s="139">
        <v>40011</v>
      </c>
      <c r="C879" s="140">
        <v>-880.00000000015177</v>
      </c>
    </row>
    <row r="880" spans="2:3" x14ac:dyDescent="0.25">
      <c r="B880" s="139">
        <v>40016</v>
      </c>
      <c r="C880" s="140">
        <v>6668.0000000000045</v>
      </c>
    </row>
    <row r="881" spans="2:3" x14ac:dyDescent="0.25">
      <c r="B881" s="139">
        <v>40017</v>
      </c>
      <c r="C881" s="140">
        <v>3297.9999999999554</v>
      </c>
    </row>
    <row r="882" spans="2:3" x14ac:dyDescent="0.25">
      <c r="B882" s="139">
        <v>40018</v>
      </c>
      <c r="C882" s="140">
        <v>-196.00000000001819</v>
      </c>
    </row>
    <row r="883" spans="2:3" x14ac:dyDescent="0.25">
      <c r="B883" s="139">
        <v>40021</v>
      </c>
      <c r="C883" s="140">
        <v>-475.99999999999091</v>
      </c>
    </row>
    <row r="884" spans="2:3" x14ac:dyDescent="0.25">
      <c r="B884" s="139">
        <v>40023</v>
      </c>
      <c r="C884" s="140">
        <v>2043.9999999999909</v>
      </c>
    </row>
    <row r="885" spans="2:3" x14ac:dyDescent="0.25">
      <c r="B885" s="139">
        <v>40025</v>
      </c>
      <c r="C885" s="140">
        <v>-116.00000000006537</v>
      </c>
    </row>
    <row r="886" spans="2:3" x14ac:dyDescent="0.25">
      <c r="B886" s="139">
        <v>40029</v>
      </c>
      <c r="C886" s="140">
        <v>522.00800000000004</v>
      </c>
    </row>
    <row r="887" spans="2:3" x14ac:dyDescent="0.25">
      <c r="B887" s="139">
        <v>40031</v>
      </c>
      <c r="C887" s="140">
        <v>-1130</v>
      </c>
    </row>
    <row r="888" spans="2:3" x14ac:dyDescent="0.25">
      <c r="B888" s="139">
        <v>40032</v>
      </c>
      <c r="C888" s="140">
        <v>-280.00000000009209</v>
      </c>
    </row>
    <row r="889" spans="2:3" x14ac:dyDescent="0.25">
      <c r="B889" s="139">
        <v>40036</v>
      </c>
      <c r="C889" s="140">
        <v>-3538.9759999999997</v>
      </c>
    </row>
    <row r="890" spans="2:3" x14ac:dyDescent="0.25">
      <c r="B890" s="139">
        <v>40037</v>
      </c>
      <c r="C890" s="140">
        <v>682.00800000000004</v>
      </c>
    </row>
    <row r="891" spans="2:3" x14ac:dyDescent="0.25">
      <c r="B891" s="139">
        <v>40038</v>
      </c>
      <c r="C891" s="140">
        <v>-600</v>
      </c>
    </row>
    <row r="892" spans="2:3" x14ac:dyDescent="0.25">
      <c r="B892" s="139">
        <v>40039</v>
      </c>
      <c r="C892" s="140">
        <v>10572.007999999976</v>
      </c>
    </row>
    <row r="893" spans="2:3" x14ac:dyDescent="0.25">
      <c r="B893" s="139">
        <v>40042</v>
      </c>
      <c r="C893" s="140">
        <v>680</v>
      </c>
    </row>
    <row r="894" spans="2:3" x14ac:dyDescent="0.25">
      <c r="B894" s="139">
        <v>40045</v>
      </c>
      <c r="C894" s="140">
        <v>4702.0079999999998</v>
      </c>
    </row>
    <row r="895" spans="2:3" x14ac:dyDescent="0.25">
      <c r="B895" s="139">
        <v>40046</v>
      </c>
      <c r="C895" s="140">
        <v>3700</v>
      </c>
    </row>
    <row r="896" spans="2:3" x14ac:dyDescent="0.25">
      <c r="B896" s="139">
        <v>40049</v>
      </c>
      <c r="C896" s="140">
        <v>-782.99200000000008</v>
      </c>
    </row>
    <row r="897" spans="2:3" x14ac:dyDescent="0.25">
      <c r="B897" s="139">
        <v>40050</v>
      </c>
      <c r="C897" s="140">
        <v>-1132.992</v>
      </c>
    </row>
    <row r="898" spans="2:3" x14ac:dyDescent="0.25">
      <c r="B898" s="139">
        <v>40051</v>
      </c>
      <c r="C898" s="140">
        <v>267.00799999999998</v>
      </c>
    </row>
    <row r="899" spans="2:3" x14ac:dyDescent="0.25">
      <c r="B899" s="139">
        <v>40052</v>
      </c>
      <c r="C899" s="140">
        <v>-1587.992</v>
      </c>
    </row>
    <row r="900" spans="2:3" x14ac:dyDescent="0.25">
      <c r="B900" s="139">
        <v>40053</v>
      </c>
      <c r="C900" s="140">
        <v>-537.99199999999996</v>
      </c>
    </row>
    <row r="901" spans="2:3" x14ac:dyDescent="0.25">
      <c r="B901" s="139">
        <v>40056</v>
      </c>
      <c r="C901" s="140">
        <v>11012.008</v>
      </c>
    </row>
    <row r="902" spans="2:3" x14ac:dyDescent="0.25">
      <c r="B902" s="139">
        <v>40057</v>
      </c>
      <c r="C902" s="140">
        <v>-567.58362784064957</v>
      </c>
    </row>
    <row r="903" spans="2:3" x14ac:dyDescent="0.25">
      <c r="B903" s="139">
        <v>40060</v>
      </c>
      <c r="C903" s="140">
        <v>4993.9999999999864</v>
      </c>
    </row>
    <row r="904" spans="2:3" x14ac:dyDescent="0.25">
      <c r="B904" s="139">
        <v>40063</v>
      </c>
      <c r="C904" s="140">
        <v>825</v>
      </c>
    </row>
    <row r="905" spans="2:3" x14ac:dyDescent="0.25">
      <c r="B905" s="139">
        <v>40064</v>
      </c>
      <c r="C905" s="140">
        <v>-690.00000000002615</v>
      </c>
    </row>
    <row r="906" spans="2:3" x14ac:dyDescent="0.25">
      <c r="B906" s="139">
        <v>40065</v>
      </c>
      <c r="C906" s="140">
        <v>3125</v>
      </c>
    </row>
    <row r="907" spans="2:3" x14ac:dyDescent="0.25">
      <c r="B907" s="139">
        <v>40066</v>
      </c>
      <c r="C907" s="140">
        <v>-410</v>
      </c>
    </row>
    <row r="908" spans="2:3" x14ac:dyDescent="0.25">
      <c r="B908" s="139">
        <v>40067</v>
      </c>
      <c r="C908" s="140">
        <v>-880</v>
      </c>
    </row>
    <row r="909" spans="2:3" x14ac:dyDescent="0.25">
      <c r="B909" s="139">
        <v>40070</v>
      </c>
      <c r="C909" s="140">
        <v>2550</v>
      </c>
    </row>
    <row r="910" spans="2:3" x14ac:dyDescent="0.25">
      <c r="B910" s="139">
        <v>40077</v>
      </c>
      <c r="C910" s="140">
        <v>3607.0079999999994</v>
      </c>
    </row>
    <row r="911" spans="2:3" x14ac:dyDescent="0.25">
      <c r="B911" s="139">
        <v>40080</v>
      </c>
      <c r="C911" s="140">
        <v>-2552.9920000000002</v>
      </c>
    </row>
    <row r="912" spans="2:3" x14ac:dyDescent="0.25">
      <c r="B912" s="139">
        <v>40081</v>
      </c>
      <c r="C912" s="140">
        <v>-5937.4600000000728</v>
      </c>
    </row>
    <row r="913" spans="2:3" x14ac:dyDescent="0.25">
      <c r="B913" s="139">
        <v>40084</v>
      </c>
      <c r="C913" s="140">
        <v>-589.91473518641317</v>
      </c>
    </row>
    <row r="914" spans="2:3" x14ac:dyDescent="0.25">
      <c r="B914" s="139">
        <v>40085</v>
      </c>
      <c r="C914" s="140">
        <v>-887.99200000000008</v>
      </c>
    </row>
    <row r="915" spans="2:3" x14ac:dyDescent="0.25">
      <c r="B915" s="139">
        <v>40086</v>
      </c>
      <c r="C915" s="140">
        <v>-2341.4920000000093</v>
      </c>
    </row>
    <row r="916" spans="2:3" x14ac:dyDescent="0.25">
      <c r="B916" s="139">
        <v>40087</v>
      </c>
      <c r="C916" s="140">
        <v>4196.5159999999996</v>
      </c>
    </row>
    <row r="917" spans="2:3" x14ac:dyDescent="0.25">
      <c r="B917" s="139">
        <v>40091</v>
      </c>
      <c r="C917" s="140">
        <v>4643.9999999999909</v>
      </c>
    </row>
    <row r="918" spans="2:3" x14ac:dyDescent="0.25">
      <c r="B918" s="139">
        <v>40092</v>
      </c>
      <c r="C918" s="140">
        <v>920</v>
      </c>
    </row>
    <row r="919" spans="2:3" x14ac:dyDescent="0.25">
      <c r="B919" s="139">
        <v>40093</v>
      </c>
      <c r="C919" s="140">
        <v>862.5</v>
      </c>
    </row>
    <row r="920" spans="2:3" x14ac:dyDescent="0.25">
      <c r="B920" s="139">
        <v>40095</v>
      </c>
      <c r="C920" s="140">
        <v>2833.0159999999814</v>
      </c>
    </row>
    <row r="921" spans="2:3" x14ac:dyDescent="0.25">
      <c r="B921" s="139">
        <v>40098</v>
      </c>
      <c r="C921" s="140">
        <v>50</v>
      </c>
    </row>
    <row r="922" spans="2:3" x14ac:dyDescent="0.25">
      <c r="B922" s="139">
        <v>40099</v>
      </c>
      <c r="C922" s="140">
        <v>354</v>
      </c>
    </row>
    <row r="923" spans="2:3" x14ac:dyDescent="0.25">
      <c r="B923" s="139">
        <v>40100</v>
      </c>
      <c r="C923" s="140">
        <v>250</v>
      </c>
    </row>
    <row r="924" spans="2:3" x14ac:dyDescent="0.25">
      <c r="B924" s="139">
        <v>40101</v>
      </c>
      <c r="C924" s="140">
        <v>-3111.1845050884476</v>
      </c>
    </row>
    <row r="925" spans="2:3" x14ac:dyDescent="0.25">
      <c r="B925" s="139">
        <v>40102</v>
      </c>
      <c r="C925" s="140">
        <v>40</v>
      </c>
    </row>
    <row r="926" spans="2:3" x14ac:dyDescent="0.25">
      <c r="B926" s="139">
        <v>40105</v>
      </c>
      <c r="C926" s="140">
        <v>-1118.9920000000136</v>
      </c>
    </row>
    <row r="927" spans="2:3" x14ac:dyDescent="0.25">
      <c r="B927" s="139">
        <v>40106</v>
      </c>
      <c r="C927" s="140">
        <v>-1142.992</v>
      </c>
    </row>
    <row r="928" spans="2:3" x14ac:dyDescent="0.25">
      <c r="B928" s="139">
        <v>40107</v>
      </c>
      <c r="C928" s="140">
        <v>-1889.9920000000272</v>
      </c>
    </row>
    <row r="929" spans="2:3" x14ac:dyDescent="0.25">
      <c r="B929" s="139">
        <v>40108</v>
      </c>
      <c r="C929" s="140">
        <v>-1520</v>
      </c>
    </row>
    <row r="930" spans="2:3" x14ac:dyDescent="0.25">
      <c r="B930" s="139">
        <v>40109</v>
      </c>
      <c r="C930" s="140">
        <v>-3271</v>
      </c>
    </row>
    <row r="931" spans="2:3" x14ac:dyDescent="0.25">
      <c r="B931" s="139">
        <v>40112</v>
      </c>
      <c r="C931" s="140">
        <v>4162.5</v>
      </c>
    </row>
    <row r="932" spans="2:3" x14ac:dyDescent="0.25">
      <c r="B932" s="139">
        <v>40114</v>
      </c>
      <c r="C932" s="140">
        <v>-1791.9840000000045</v>
      </c>
    </row>
    <row r="933" spans="2:3" x14ac:dyDescent="0.25">
      <c r="B933" s="139">
        <v>40115</v>
      </c>
      <c r="C933" s="140">
        <v>-3062.6263290896313</v>
      </c>
    </row>
    <row r="934" spans="2:3" x14ac:dyDescent="0.25">
      <c r="B934" s="139">
        <v>40116</v>
      </c>
      <c r="C934" s="140">
        <v>1665.023999999966</v>
      </c>
    </row>
    <row r="935" spans="2:3" x14ac:dyDescent="0.25">
      <c r="B935" s="139">
        <v>40119</v>
      </c>
      <c r="C935" s="140">
        <v>-1167.9680000000269</v>
      </c>
    </row>
    <row r="936" spans="2:3" x14ac:dyDescent="0.25">
      <c r="B936" s="139">
        <v>40121</v>
      </c>
      <c r="C936" s="140">
        <v>39.999999999906777</v>
      </c>
    </row>
    <row r="937" spans="2:3" x14ac:dyDescent="0.25">
      <c r="B937" s="139">
        <v>40122</v>
      </c>
      <c r="C937" s="140">
        <v>-4669.9919999999956</v>
      </c>
    </row>
    <row r="938" spans="2:3" x14ac:dyDescent="0.25">
      <c r="B938" s="139">
        <v>40123</v>
      </c>
      <c r="C938" s="140">
        <v>2222.0159999999723</v>
      </c>
    </row>
    <row r="939" spans="2:3" x14ac:dyDescent="0.25">
      <c r="B939" s="139">
        <v>40126</v>
      </c>
      <c r="C939" s="140">
        <v>-687.5</v>
      </c>
    </row>
    <row r="940" spans="2:3" x14ac:dyDescent="0.25">
      <c r="B940" s="139">
        <v>40127</v>
      </c>
      <c r="C940" s="140">
        <v>-595.14800553749581</v>
      </c>
    </row>
    <row r="941" spans="2:3" x14ac:dyDescent="0.25">
      <c r="B941" s="139">
        <v>40128</v>
      </c>
      <c r="C941" s="140">
        <v>-2324.976000000162</v>
      </c>
    </row>
    <row r="942" spans="2:3" x14ac:dyDescent="0.25">
      <c r="B942" s="139">
        <v>40129</v>
      </c>
      <c r="C942" s="140">
        <v>2884.7679617453405</v>
      </c>
    </row>
    <row r="943" spans="2:3" x14ac:dyDescent="0.25">
      <c r="B943" s="139">
        <v>40130</v>
      </c>
      <c r="C943" s="140">
        <v>958.35157415503852</v>
      </c>
    </row>
    <row r="944" spans="2:3" x14ac:dyDescent="0.25">
      <c r="B944" s="139">
        <v>40133</v>
      </c>
      <c r="C944" s="140">
        <v>7609.9999999998863</v>
      </c>
    </row>
    <row r="945" spans="2:3" x14ac:dyDescent="0.25">
      <c r="B945" s="139">
        <v>40134</v>
      </c>
      <c r="C945" s="140">
        <v>-595.99999999999545</v>
      </c>
    </row>
    <row r="946" spans="2:3" x14ac:dyDescent="0.25">
      <c r="B946" s="139">
        <v>40136</v>
      </c>
      <c r="C946" s="140">
        <v>1227.0079999999998</v>
      </c>
    </row>
    <row r="947" spans="2:3" x14ac:dyDescent="0.25">
      <c r="B947" s="139">
        <v>40137</v>
      </c>
      <c r="C947" s="140">
        <v>-370</v>
      </c>
    </row>
    <row r="948" spans="2:3" x14ac:dyDescent="0.25">
      <c r="B948" s="139">
        <v>40140</v>
      </c>
      <c r="C948" s="140">
        <v>-336.00000000001364</v>
      </c>
    </row>
    <row r="949" spans="2:3" x14ac:dyDescent="0.25">
      <c r="B949" s="139">
        <v>40141</v>
      </c>
      <c r="C949" s="140">
        <v>-3363.9760000000006</v>
      </c>
    </row>
    <row r="950" spans="2:3" x14ac:dyDescent="0.25">
      <c r="B950" s="139">
        <v>40142</v>
      </c>
      <c r="C950" s="140">
        <v>-7341.9385603140781</v>
      </c>
    </row>
    <row r="951" spans="2:3" x14ac:dyDescent="0.25">
      <c r="B951" s="139">
        <v>40143</v>
      </c>
      <c r="C951" s="140">
        <v>1203.9999999999818</v>
      </c>
    </row>
    <row r="952" spans="2:3" x14ac:dyDescent="0.25">
      <c r="B952" s="139">
        <v>40144</v>
      </c>
      <c r="C952" s="140">
        <v>1665.0079999999634</v>
      </c>
    </row>
    <row r="953" spans="2:3" x14ac:dyDescent="0.25">
      <c r="B953" s="139">
        <v>40147</v>
      </c>
      <c r="C953" s="140">
        <v>-2796.0000000000136</v>
      </c>
    </row>
    <row r="954" spans="2:3" x14ac:dyDescent="0.25">
      <c r="B954" s="139">
        <v>40148</v>
      </c>
      <c r="C954" s="140">
        <v>3651.4999999999955</v>
      </c>
    </row>
    <row r="955" spans="2:3" x14ac:dyDescent="0.25">
      <c r="B955" s="139">
        <v>40149</v>
      </c>
      <c r="C955" s="140">
        <v>90</v>
      </c>
    </row>
    <row r="956" spans="2:3" x14ac:dyDescent="0.25">
      <c r="B956" s="139">
        <v>40151</v>
      </c>
      <c r="C956" s="140">
        <v>-2581.4920000000088</v>
      </c>
    </row>
    <row r="957" spans="2:3" x14ac:dyDescent="0.25">
      <c r="B957" s="139">
        <v>40154</v>
      </c>
      <c r="C957" s="140">
        <v>-2460.9839999999999</v>
      </c>
    </row>
    <row r="958" spans="2:3" x14ac:dyDescent="0.25">
      <c r="B958" s="139">
        <v>40155</v>
      </c>
      <c r="C958" s="140">
        <v>977.49999999991985</v>
      </c>
    </row>
    <row r="959" spans="2:3" x14ac:dyDescent="0.25">
      <c r="B959" s="139">
        <v>40157</v>
      </c>
      <c r="C959" s="140">
        <v>2584</v>
      </c>
    </row>
    <row r="960" spans="2:3" x14ac:dyDescent="0.25">
      <c r="B960" s="139">
        <v>40158</v>
      </c>
      <c r="C960" s="140">
        <v>-1115.5348005128458</v>
      </c>
    </row>
    <row r="961" spans="2:3" x14ac:dyDescent="0.25">
      <c r="B961" s="139">
        <v>40161</v>
      </c>
      <c r="C961" s="140">
        <v>652.00799999982837</v>
      </c>
    </row>
    <row r="962" spans="2:3" x14ac:dyDescent="0.25">
      <c r="B962" s="139">
        <v>40162</v>
      </c>
      <c r="C962" s="140">
        <v>-646.00000000017849</v>
      </c>
    </row>
    <row r="963" spans="2:3" x14ac:dyDescent="0.25">
      <c r="B963" s="139">
        <v>40163</v>
      </c>
      <c r="C963" s="140">
        <v>-400</v>
      </c>
    </row>
    <row r="964" spans="2:3" x14ac:dyDescent="0.25">
      <c r="B964" s="139">
        <v>40164</v>
      </c>
      <c r="C964" s="140">
        <v>-1386.0000000000186</v>
      </c>
    </row>
    <row r="965" spans="2:3" x14ac:dyDescent="0.25">
      <c r="B965" s="139">
        <v>40165</v>
      </c>
      <c r="C965" s="140">
        <v>-2069.9920000000825</v>
      </c>
    </row>
    <row r="966" spans="2:3" x14ac:dyDescent="0.25">
      <c r="B966" s="139">
        <v>40168</v>
      </c>
      <c r="C966" s="140">
        <v>13346.007999999872</v>
      </c>
    </row>
    <row r="967" spans="2:3" x14ac:dyDescent="0.25">
      <c r="B967" s="139">
        <v>40170</v>
      </c>
      <c r="C967" s="140">
        <v>1063.9999999999955</v>
      </c>
    </row>
    <row r="968" spans="2:3" x14ac:dyDescent="0.25">
      <c r="B968" s="139">
        <v>40171</v>
      </c>
      <c r="C968" s="140">
        <v>-1718.9759999999999</v>
      </c>
    </row>
    <row r="969" spans="2:3" x14ac:dyDescent="0.25">
      <c r="B969" s="139">
        <v>40175</v>
      </c>
      <c r="C969" s="140">
        <v>3439.0159999999996</v>
      </c>
    </row>
    <row r="970" spans="2:3" x14ac:dyDescent="0.25">
      <c r="B970" s="139">
        <v>40177</v>
      </c>
      <c r="C970" s="140">
        <v>-286.00000000000455</v>
      </c>
    </row>
    <row r="971" spans="2:3" x14ac:dyDescent="0.25">
      <c r="B971" s="139">
        <v>40178</v>
      </c>
      <c r="C971" s="140">
        <v>-492.00000000003638</v>
      </c>
    </row>
    <row r="972" spans="2:3" x14ac:dyDescent="0.25">
      <c r="B972" s="141">
        <v>40183</v>
      </c>
      <c r="C972" s="142">
        <v>6636.3999999999396</v>
      </c>
    </row>
    <row r="973" spans="2:3" x14ac:dyDescent="0.25">
      <c r="B973" s="141">
        <v>40189</v>
      </c>
      <c r="C973" s="142">
        <v>-688.97188147111592</v>
      </c>
    </row>
    <row r="974" spans="2:3" x14ac:dyDescent="0.25">
      <c r="B974" s="141">
        <v>40190</v>
      </c>
      <c r="C974" s="142">
        <v>340</v>
      </c>
    </row>
    <row r="975" spans="2:3" x14ac:dyDescent="0.25">
      <c r="B975" s="141">
        <v>40191</v>
      </c>
      <c r="C975" s="142">
        <v>-866.32712964505924</v>
      </c>
    </row>
    <row r="976" spans="2:3" x14ac:dyDescent="0.25">
      <c r="B976" s="141">
        <v>40192</v>
      </c>
      <c r="C976" s="142">
        <v>-272.59999999998661</v>
      </c>
    </row>
    <row r="977" spans="2:3" x14ac:dyDescent="0.25">
      <c r="B977" s="141">
        <v>40193</v>
      </c>
      <c r="C977" s="142">
        <v>600</v>
      </c>
    </row>
    <row r="978" spans="2:3" x14ac:dyDescent="0.25">
      <c r="B978" s="141">
        <v>40197</v>
      </c>
      <c r="C978" s="142">
        <v>840.39999999997599</v>
      </c>
    </row>
    <row r="979" spans="2:3" x14ac:dyDescent="0.25">
      <c r="B979" s="141">
        <v>40198</v>
      </c>
      <c r="C979" s="142">
        <v>8640</v>
      </c>
    </row>
    <row r="980" spans="2:3" x14ac:dyDescent="0.25">
      <c r="B980" s="141">
        <v>40210</v>
      </c>
      <c r="C980" s="142">
        <v>-460</v>
      </c>
    </row>
    <row r="981" spans="2:3" x14ac:dyDescent="0.25">
      <c r="B981" s="141">
        <v>40211</v>
      </c>
      <c r="C981" s="142">
        <v>-740</v>
      </c>
    </row>
    <row r="982" spans="2:3" x14ac:dyDescent="0.25">
      <c r="B982" s="141">
        <v>40212</v>
      </c>
      <c r="C982" s="142">
        <v>6167.5</v>
      </c>
    </row>
    <row r="983" spans="2:3" x14ac:dyDescent="0.25">
      <c r="B983" s="141">
        <v>40213</v>
      </c>
      <c r="C983" s="142">
        <v>4650</v>
      </c>
    </row>
    <row r="984" spans="2:3" x14ac:dyDescent="0.25">
      <c r="B984" s="141">
        <v>40218</v>
      </c>
      <c r="C984" s="142">
        <v>1838</v>
      </c>
    </row>
    <row r="985" spans="2:3" x14ac:dyDescent="0.25">
      <c r="B985" s="141">
        <v>40219</v>
      </c>
      <c r="C985" s="142">
        <v>-1152</v>
      </c>
    </row>
    <row r="986" spans="2:3" x14ac:dyDescent="0.25">
      <c r="B986" s="141">
        <v>40220</v>
      </c>
      <c r="C986" s="142">
        <v>-3890.3590703552341</v>
      </c>
    </row>
    <row r="987" spans="2:3" x14ac:dyDescent="0.25">
      <c r="B987" s="141">
        <v>40221</v>
      </c>
      <c r="C987" s="142">
        <v>-3936.3999999999678</v>
      </c>
    </row>
    <row r="988" spans="2:3" x14ac:dyDescent="0.25">
      <c r="B988" s="141">
        <v>40224</v>
      </c>
      <c r="C988" s="142">
        <v>-2505.7999999999893</v>
      </c>
    </row>
    <row r="989" spans="2:3" x14ac:dyDescent="0.25">
      <c r="B989" s="141">
        <v>40225</v>
      </c>
      <c r="C989" s="142">
        <v>-1399.7999999999465</v>
      </c>
    </row>
    <row r="990" spans="2:3" x14ac:dyDescent="0.25">
      <c r="B990" s="141">
        <v>40226</v>
      </c>
      <c r="C990" s="142">
        <v>-1490.5049062803166</v>
      </c>
    </row>
    <row r="991" spans="2:3" x14ac:dyDescent="0.25">
      <c r="B991" s="141">
        <v>40227</v>
      </c>
      <c r="C991" s="142">
        <v>-500.26574031573807</v>
      </c>
    </row>
    <row r="992" spans="2:3" x14ac:dyDescent="0.25">
      <c r="B992" s="141">
        <v>40228</v>
      </c>
      <c r="C992" s="142">
        <v>154</v>
      </c>
    </row>
    <row r="993" spans="2:3" x14ac:dyDescent="0.25">
      <c r="B993" s="141">
        <v>40232</v>
      </c>
      <c r="C993" s="142">
        <v>2480.4000000000133</v>
      </c>
    </row>
    <row r="994" spans="2:3" x14ac:dyDescent="0.25">
      <c r="B994" s="141">
        <v>40233</v>
      </c>
      <c r="C994" s="142">
        <v>-1753.8064094149154</v>
      </c>
    </row>
    <row r="995" spans="2:3" x14ac:dyDescent="0.25">
      <c r="B995" s="141">
        <v>40234</v>
      </c>
      <c r="C995" s="142">
        <v>-812.5</v>
      </c>
    </row>
    <row r="996" spans="2:3" x14ac:dyDescent="0.25">
      <c r="B996" s="141">
        <v>40235</v>
      </c>
      <c r="C996" s="142">
        <v>1271.5</v>
      </c>
    </row>
    <row r="997" spans="2:3" x14ac:dyDescent="0.25">
      <c r="B997" s="141">
        <v>40238</v>
      </c>
      <c r="C997" s="142">
        <v>7849</v>
      </c>
    </row>
    <row r="998" spans="2:3" x14ac:dyDescent="0.25">
      <c r="B998" s="141">
        <v>40239</v>
      </c>
      <c r="C998" s="142">
        <v>620.40000000000259</v>
      </c>
    </row>
    <row r="999" spans="2:3" x14ac:dyDescent="0.25">
      <c r="B999" s="141">
        <v>40245</v>
      </c>
      <c r="C999" s="142">
        <v>-677.99199999999996</v>
      </c>
    </row>
    <row r="1000" spans="2:3" x14ac:dyDescent="0.25">
      <c r="B1000" s="141">
        <v>40246</v>
      </c>
      <c r="C1000" s="142">
        <v>4376.4000000000269</v>
      </c>
    </row>
    <row r="1001" spans="2:3" x14ac:dyDescent="0.25">
      <c r="B1001" s="141">
        <v>40247</v>
      </c>
      <c r="C1001" s="142">
        <v>-362.99199999999996</v>
      </c>
    </row>
    <row r="1002" spans="2:3" x14ac:dyDescent="0.25">
      <c r="B1002" s="141">
        <v>40248</v>
      </c>
      <c r="C1002" s="142">
        <v>494</v>
      </c>
    </row>
    <row r="1003" spans="2:3" x14ac:dyDescent="0.25">
      <c r="B1003" s="141">
        <v>40249</v>
      </c>
      <c r="C1003" s="142">
        <v>-236</v>
      </c>
    </row>
    <row r="1004" spans="2:3" x14ac:dyDescent="0.25">
      <c r="B1004" s="141">
        <v>40252</v>
      </c>
      <c r="C1004" s="142">
        <v>-1010</v>
      </c>
    </row>
    <row r="1005" spans="2:3" x14ac:dyDescent="0.25">
      <c r="B1005" s="141">
        <v>40253</v>
      </c>
      <c r="C1005" s="142">
        <v>718.01599999999985</v>
      </c>
    </row>
    <row r="1006" spans="2:3" x14ac:dyDescent="0.25">
      <c r="B1006" s="141">
        <v>40255</v>
      </c>
      <c r="C1006" s="142">
        <v>164</v>
      </c>
    </row>
    <row r="1007" spans="2:3" x14ac:dyDescent="0.25">
      <c r="B1007" s="141">
        <v>40256</v>
      </c>
      <c r="C1007" s="142">
        <v>-1294.690196901128</v>
      </c>
    </row>
    <row r="1008" spans="2:3" x14ac:dyDescent="0.25">
      <c r="B1008" s="141">
        <v>40259</v>
      </c>
      <c r="C1008" s="142">
        <v>-480.98399999999987</v>
      </c>
    </row>
    <row r="1009" spans="2:3" x14ac:dyDescent="0.25">
      <c r="B1009" s="141">
        <v>40260</v>
      </c>
      <c r="C1009" s="142">
        <v>-1405</v>
      </c>
    </row>
    <row r="1010" spans="2:3" x14ac:dyDescent="0.25">
      <c r="B1010" s="141">
        <v>40261</v>
      </c>
      <c r="C1010" s="142">
        <v>-2181.7078881926818</v>
      </c>
    </row>
    <row r="1011" spans="2:3" x14ac:dyDescent="0.25">
      <c r="B1011" s="141">
        <v>40262</v>
      </c>
      <c r="C1011" s="142">
        <v>-615.73258699281018</v>
      </c>
    </row>
    <row r="1012" spans="2:3" x14ac:dyDescent="0.25">
      <c r="B1012" s="141">
        <v>40263</v>
      </c>
      <c r="C1012" s="142">
        <v>964</v>
      </c>
    </row>
    <row r="1013" spans="2:3" x14ac:dyDescent="0.25">
      <c r="B1013" s="141">
        <v>40266</v>
      </c>
      <c r="C1013" s="142">
        <v>-345.58399999995197</v>
      </c>
    </row>
    <row r="1014" spans="2:3" x14ac:dyDescent="0.25">
      <c r="B1014" s="141">
        <v>40267</v>
      </c>
      <c r="C1014" s="142">
        <v>-2337.4440585674238</v>
      </c>
    </row>
    <row r="1015" spans="2:3" x14ac:dyDescent="0.25">
      <c r="B1015" s="141">
        <v>40268</v>
      </c>
      <c r="C1015" s="142">
        <v>-2463.9919999999997</v>
      </c>
    </row>
    <row r="1016" spans="2:3" x14ac:dyDescent="0.25">
      <c r="B1016" s="141">
        <v>40269</v>
      </c>
      <c r="C1016" s="142">
        <v>-920.60000000001605</v>
      </c>
    </row>
    <row r="1017" spans="2:3" x14ac:dyDescent="0.25">
      <c r="B1017" s="141">
        <v>40274</v>
      </c>
      <c r="C1017" s="142">
        <v>-884.13154635887634</v>
      </c>
    </row>
    <row r="1018" spans="2:3" x14ac:dyDescent="0.25">
      <c r="B1018" s="141">
        <v>40275</v>
      </c>
      <c r="C1018" s="142">
        <v>-3983.1055896441235</v>
      </c>
    </row>
    <row r="1019" spans="2:3" x14ac:dyDescent="0.25">
      <c r="B1019" s="141">
        <v>40276</v>
      </c>
      <c r="C1019" s="142">
        <v>5424</v>
      </c>
    </row>
    <row r="1020" spans="2:3" x14ac:dyDescent="0.25">
      <c r="B1020" s="141">
        <v>40277</v>
      </c>
      <c r="C1020" s="142">
        <v>-1927.7862175385867</v>
      </c>
    </row>
    <row r="1021" spans="2:3" x14ac:dyDescent="0.25">
      <c r="B1021" s="141">
        <v>40280</v>
      </c>
      <c r="C1021" s="142">
        <v>-778.99199999999996</v>
      </c>
    </row>
    <row r="1022" spans="2:3" x14ac:dyDescent="0.25">
      <c r="B1022" s="141">
        <v>40281</v>
      </c>
      <c r="C1022" s="142">
        <v>-1837.5920000000056</v>
      </c>
    </row>
    <row r="1023" spans="2:3" x14ac:dyDescent="0.25">
      <c r="B1023" s="141">
        <v>40282</v>
      </c>
      <c r="C1023" s="142">
        <v>-980.65340126189585</v>
      </c>
    </row>
    <row r="1024" spans="2:3" x14ac:dyDescent="0.25">
      <c r="B1024" s="141">
        <v>40283</v>
      </c>
      <c r="C1024" s="142">
        <v>-2417.1089359677248</v>
      </c>
    </row>
    <row r="1025" spans="2:3" x14ac:dyDescent="0.25">
      <c r="B1025" s="141">
        <v>40284</v>
      </c>
      <c r="C1025" s="142">
        <v>3090</v>
      </c>
    </row>
    <row r="1026" spans="2:3" x14ac:dyDescent="0.25">
      <c r="B1026" s="141">
        <v>40287</v>
      </c>
      <c r="C1026" s="142">
        <v>-712.5</v>
      </c>
    </row>
    <row r="1027" spans="2:3" x14ac:dyDescent="0.25">
      <c r="B1027" s="141">
        <v>40288</v>
      </c>
      <c r="C1027" s="142">
        <v>311.5</v>
      </c>
    </row>
    <row r="1028" spans="2:3" x14ac:dyDescent="0.25">
      <c r="B1028" s="141">
        <v>40289</v>
      </c>
      <c r="C1028" s="142">
        <v>1204.3999999999892</v>
      </c>
    </row>
    <row r="1029" spans="2:3" x14ac:dyDescent="0.25">
      <c r="B1029" s="141">
        <v>40290</v>
      </c>
      <c r="C1029" s="142">
        <v>-1628.5</v>
      </c>
    </row>
    <row r="1030" spans="2:3" x14ac:dyDescent="0.25">
      <c r="B1030" s="141">
        <v>40291</v>
      </c>
      <c r="C1030" s="142">
        <v>1859</v>
      </c>
    </row>
    <row r="1031" spans="2:3" x14ac:dyDescent="0.25">
      <c r="B1031" s="141">
        <v>40294</v>
      </c>
      <c r="C1031" s="142">
        <v>10567.008</v>
      </c>
    </row>
    <row r="1032" spans="2:3" x14ac:dyDescent="0.25">
      <c r="B1032" s="141">
        <v>40295</v>
      </c>
      <c r="C1032" s="142">
        <v>171.00800000000004</v>
      </c>
    </row>
    <row r="1033" spans="2:3" x14ac:dyDescent="0.25">
      <c r="B1033" s="141">
        <v>40296</v>
      </c>
      <c r="C1033" s="142">
        <v>62.5</v>
      </c>
    </row>
    <row r="1034" spans="2:3" x14ac:dyDescent="0.25">
      <c r="B1034" s="141">
        <v>40297</v>
      </c>
      <c r="C1034" s="142">
        <v>-1064.992</v>
      </c>
    </row>
    <row r="1035" spans="2:3" x14ac:dyDescent="0.25">
      <c r="B1035" s="141">
        <v>40298</v>
      </c>
      <c r="C1035" s="142">
        <v>-1738.992</v>
      </c>
    </row>
    <row r="1036" spans="2:3" x14ac:dyDescent="0.25">
      <c r="B1036" s="141">
        <v>40301</v>
      </c>
      <c r="C1036" s="142">
        <v>-1219.9759999999997</v>
      </c>
    </row>
    <row r="1037" spans="2:3" x14ac:dyDescent="0.25">
      <c r="B1037" s="141">
        <v>40302</v>
      </c>
      <c r="C1037" s="142">
        <v>5436.0079999999998</v>
      </c>
    </row>
    <row r="1038" spans="2:3" x14ac:dyDescent="0.25">
      <c r="B1038" s="141">
        <v>40304</v>
      </c>
      <c r="C1038" s="142">
        <v>-913.97599999999977</v>
      </c>
    </row>
    <row r="1039" spans="2:3" x14ac:dyDescent="0.25">
      <c r="B1039" s="141">
        <v>40308</v>
      </c>
      <c r="C1039" s="142">
        <v>4234</v>
      </c>
    </row>
    <row r="1040" spans="2:3" x14ac:dyDescent="0.25">
      <c r="B1040" s="141">
        <v>40309</v>
      </c>
      <c r="C1040" s="142">
        <v>-2022</v>
      </c>
    </row>
    <row r="1041" spans="2:3" x14ac:dyDescent="0.25">
      <c r="B1041" s="141">
        <v>40310</v>
      </c>
      <c r="C1041" s="142">
        <v>1592.0079999999998</v>
      </c>
    </row>
    <row r="1042" spans="2:3" x14ac:dyDescent="0.25">
      <c r="B1042" s="141">
        <v>40311</v>
      </c>
      <c r="C1042" s="142">
        <v>-7344.9840000000004</v>
      </c>
    </row>
    <row r="1043" spans="2:3" x14ac:dyDescent="0.25">
      <c r="B1043" s="141">
        <v>40312</v>
      </c>
      <c r="C1043" s="142">
        <v>1990</v>
      </c>
    </row>
    <row r="1044" spans="2:3" x14ac:dyDescent="0.25">
      <c r="B1044" s="141">
        <v>40315</v>
      </c>
      <c r="C1044" s="142">
        <v>-2525</v>
      </c>
    </row>
    <row r="1045" spans="2:3" x14ac:dyDescent="0.25">
      <c r="B1045" s="141">
        <v>40316</v>
      </c>
      <c r="C1045" s="142">
        <v>-346</v>
      </c>
    </row>
    <row r="1046" spans="2:3" x14ac:dyDescent="0.25">
      <c r="B1046" s="141">
        <v>40317</v>
      </c>
      <c r="C1046" s="142">
        <v>4084.0160000000001</v>
      </c>
    </row>
    <row r="1047" spans="2:3" x14ac:dyDescent="0.25">
      <c r="B1047" s="141">
        <v>40318</v>
      </c>
      <c r="C1047" s="142">
        <v>990</v>
      </c>
    </row>
    <row r="1048" spans="2:3" x14ac:dyDescent="0.25">
      <c r="B1048" s="141">
        <v>40319</v>
      </c>
      <c r="C1048" s="142">
        <v>4109.04</v>
      </c>
    </row>
    <row r="1049" spans="2:3" x14ac:dyDescent="0.25">
      <c r="B1049" s="141">
        <v>40322</v>
      </c>
      <c r="C1049" s="142">
        <v>-1733.9679999999998</v>
      </c>
    </row>
    <row r="1050" spans="2:3" x14ac:dyDescent="0.25">
      <c r="B1050" s="141">
        <v>40324</v>
      </c>
      <c r="C1050" s="142">
        <v>-3063.9920000000002</v>
      </c>
    </row>
    <row r="1051" spans="2:3" x14ac:dyDescent="0.25">
      <c r="B1051" s="141">
        <v>40325</v>
      </c>
      <c r="C1051" s="142">
        <v>-1207.992</v>
      </c>
    </row>
    <row r="1052" spans="2:3" x14ac:dyDescent="0.25">
      <c r="B1052" s="141">
        <v>40326</v>
      </c>
      <c r="C1052" s="142">
        <v>-1925</v>
      </c>
    </row>
    <row r="1053" spans="2:3" x14ac:dyDescent="0.25">
      <c r="B1053" s="141">
        <v>40329</v>
      </c>
      <c r="C1053" s="142">
        <v>-937.5</v>
      </c>
    </row>
    <row r="1054" spans="2:3" x14ac:dyDescent="0.25">
      <c r="B1054" s="141">
        <v>40330</v>
      </c>
      <c r="C1054" s="142">
        <v>-4533.5</v>
      </c>
    </row>
    <row r="1055" spans="2:3" x14ac:dyDescent="0.25">
      <c r="B1055" s="141">
        <v>40331</v>
      </c>
      <c r="C1055" s="142">
        <v>-413.5</v>
      </c>
    </row>
    <row r="1056" spans="2:3" x14ac:dyDescent="0.25">
      <c r="B1056" s="141">
        <v>40332</v>
      </c>
      <c r="C1056" s="142">
        <v>-220.98399999999998</v>
      </c>
    </row>
    <row r="1057" spans="2:3" x14ac:dyDescent="0.25">
      <c r="B1057" s="141">
        <v>40333</v>
      </c>
      <c r="C1057" s="142">
        <v>3166.0079999999998</v>
      </c>
    </row>
    <row r="1058" spans="2:3" x14ac:dyDescent="0.25">
      <c r="B1058" s="141">
        <v>40336</v>
      </c>
      <c r="C1058" s="142">
        <v>362.5</v>
      </c>
    </row>
    <row r="1059" spans="2:3" x14ac:dyDescent="0.25">
      <c r="B1059" s="141">
        <v>40338</v>
      </c>
      <c r="C1059" s="142">
        <v>1235.008</v>
      </c>
    </row>
    <row r="1060" spans="2:3" x14ac:dyDescent="0.25">
      <c r="B1060" s="141">
        <v>40339</v>
      </c>
      <c r="C1060" s="142">
        <v>8320</v>
      </c>
    </row>
    <row r="1061" spans="2:3" x14ac:dyDescent="0.25">
      <c r="B1061" s="141">
        <v>40340</v>
      </c>
      <c r="C1061" s="142">
        <v>-3884.6740915999681</v>
      </c>
    </row>
    <row r="1062" spans="2:3" x14ac:dyDescent="0.25">
      <c r="B1062" s="141">
        <v>40343</v>
      </c>
      <c r="C1062" s="142">
        <v>-1847.1839999999518</v>
      </c>
    </row>
    <row r="1063" spans="2:3" x14ac:dyDescent="0.25">
      <c r="B1063" s="141">
        <v>40344</v>
      </c>
      <c r="C1063" s="142">
        <v>-187.99199999999999</v>
      </c>
    </row>
    <row r="1064" spans="2:3" x14ac:dyDescent="0.25">
      <c r="B1064" s="141">
        <v>40345</v>
      </c>
      <c r="C1064" s="142">
        <v>-438.59200000001601</v>
      </c>
    </row>
    <row r="1065" spans="2:3" x14ac:dyDescent="0.25">
      <c r="B1065" s="141">
        <v>40346</v>
      </c>
      <c r="C1065" s="142">
        <v>28.016000000000076</v>
      </c>
    </row>
    <row r="1066" spans="2:3" x14ac:dyDescent="0.25">
      <c r="B1066" s="141">
        <v>40347</v>
      </c>
      <c r="C1066" s="142">
        <v>-906.98399999999992</v>
      </c>
    </row>
    <row r="1067" spans="2:3" x14ac:dyDescent="0.25">
      <c r="B1067" s="141">
        <v>40350</v>
      </c>
      <c r="C1067" s="142">
        <v>162.00799999999998</v>
      </c>
    </row>
    <row r="1068" spans="2:3" x14ac:dyDescent="0.25">
      <c r="B1068" s="141">
        <v>40351</v>
      </c>
      <c r="C1068" s="142">
        <v>-844.99199999999996</v>
      </c>
    </row>
    <row r="1069" spans="2:3" x14ac:dyDescent="0.25">
      <c r="B1069" s="141">
        <v>40352</v>
      </c>
      <c r="C1069" s="142">
        <v>-2398.9920000000002</v>
      </c>
    </row>
    <row r="1070" spans="2:3" x14ac:dyDescent="0.25">
      <c r="B1070" s="141">
        <v>40353</v>
      </c>
      <c r="C1070" s="142">
        <v>-336.93204451200847</v>
      </c>
    </row>
    <row r="1071" spans="2:3" x14ac:dyDescent="0.25">
      <c r="B1071" s="141">
        <v>40354</v>
      </c>
      <c r="C1071" s="142">
        <v>-1985.0388440269526</v>
      </c>
    </row>
    <row r="1072" spans="2:3" x14ac:dyDescent="0.25">
      <c r="B1072" s="141">
        <v>40357</v>
      </c>
      <c r="C1072" s="142">
        <v>-2848</v>
      </c>
    </row>
    <row r="1073" spans="2:3" x14ac:dyDescent="0.25">
      <c r="B1073" s="141">
        <v>40358</v>
      </c>
      <c r="C1073" s="142">
        <v>4855</v>
      </c>
    </row>
    <row r="1074" spans="2:3" x14ac:dyDescent="0.25">
      <c r="B1074" s="141">
        <v>40359</v>
      </c>
      <c r="C1074" s="142">
        <v>5218.0159999999996</v>
      </c>
    </row>
    <row r="1075" spans="2:3" x14ac:dyDescent="0.25">
      <c r="B1075" s="141">
        <v>40360</v>
      </c>
      <c r="C1075" s="142">
        <v>1419.3999999998769</v>
      </c>
    </row>
    <row r="1076" spans="2:3" x14ac:dyDescent="0.25">
      <c r="B1076" s="141">
        <v>40368</v>
      </c>
      <c r="C1076" s="142">
        <v>-1245.1702900716061</v>
      </c>
    </row>
    <row r="1077" spans="2:3" x14ac:dyDescent="0.25">
      <c r="B1077" s="141">
        <v>40371</v>
      </c>
      <c r="C1077" s="142">
        <v>-601.6000000000214</v>
      </c>
    </row>
    <row r="1078" spans="2:3" x14ac:dyDescent="0.25">
      <c r="B1078" s="141">
        <v>40372</v>
      </c>
      <c r="C1078" s="142">
        <v>-1663.7999999999251</v>
      </c>
    </row>
    <row r="1079" spans="2:3" x14ac:dyDescent="0.25">
      <c r="B1079" s="141">
        <v>40373</v>
      </c>
      <c r="C1079" s="142">
        <v>-1235.8558066327209</v>
      </c>
    </row>
    <row r="1080" spans="2:3" x14ac:dyDescent="0.25">
      <c r="B1080" s="141">
        <v>40375</v>
      </c>
      <c r="C1080" s="142">
        <v>-601.6000000000214</v>
      </c>
    </row>
    <row r="1081" spans="2:3" x14ac:dyDescent="0.25">
      <c r="B1081" s="141">
        <v>40378</v>
      </c>
      <c r="C1081" s="142">
        <v>-929.45192612654819</v>
      </c>
    </row>
    <row r="1082" spans="2:3" x14ac:dyDescent="0.25">
      <c r="B1082" s="141">
        <v>40379</v>
      </c>
      <c r="C1082" s="142">
        <v>-3224.5999999998344</v>
      </c>
    </row>
    <row r="1083" spans="2:3" x14ac:dyDescent="0.25">
      <c r="B1083" s="141">
        <v>40380</v>
      </c>
      <c r="C1083" s="142">
        <v>-1928.5</v>
      </c>
    </row>
    <row r="1084" spans="2:3" x14ac:dyDescent="0.25">
      <c r="B1084" s="141">
        <v>40381</v>
      </c>
      <c r="C1084" s="142">
        <v>4830.1714758931375</v>
      </c>
    </row>
    <row r="1085" spans="2:3" x14ac:dyDescent="0.25">
      <c r="B1085" s="141">
        <v>40382</v>
      </c>
      <c r="C1085" s="142">
        <v>-601.59999999988781</v>
      </c>
    </row>
    <row r="1086" spans="2:3" x14ac:dyDescent="0.25">
      <c r="B1086" s="141">
        <v>40385</v>
      </c>
      <c r="C1086" s="142">
        <v>537.5</v>
      </c>
    </row>
    <row r="1087" spans="2:3" x14ac:dyDescent="0.25">
      <c r="B1087" s="141">
        <v>40386</v>
      </c>
      <c r="C1087" s="142">
        <v>3704</v>
      </c>
    </row>
    <row r="1088" spans="2:3" x14ac:dyDescent="0.25">
      <c r="B1088" s="141">
        <v>40387</v>
      </c>
      <c r="C1088" s="142">
        <v>-676</v>
      </c>
    </row>
    <row r="1089" spans="2:3" x14ac:dyDescent="0.25">
      <c r="B1089" s="141">
        <v>40388</v>
      </c>
      <c r="C1089" s="142">
        <v>328.39999999996235</v>
      </c>
    </row>
    <row r="1090" spans="2:3" x14ac:dyDescent="0.25">
      <c r="B1090" s="141">
        <v>40389</v>
      </c>
      <c r="C1090" s="142">
        <v>-2578.5</v>
      </c>
    </row>
    <row r="1091" spans="2:3" x14ac:dyDescent="0.25">
      <c r="B1091" s="141">
        <v>40392</v>
      </c>
      <c r="C1091" s="142">
        <v>3634.199999999877</v>
      </c>
    </row>
    <row r="1092" spans="2:3" x14ac:dyDescent="0.25">
      <c r="B1092" s="141">
        <v>40393</v>
      </c>
      <c r="C1092" s="142">
        <v>1344</v>
      </c>
    </row>
    <row r="1093" spans="2:3" x14ac:dyDescent="0.25">
      <c r="B1093" s="141">
        <v>40394</v>
      </c>
      <c r="C1093" s="142">
        <v>-476</v>
      </c>
    </row>
    <row r="1094" spans="2:3" x14ac:dyDescent="0.25">
      <c r="B1094" s="141">
        <v>40395</v>
      </c>
      <c r="C1094" s="142">
        <v>624</v>
      </c>
    </row>
    <row r="1095" spans="2:3" x14ac:dyDescent="0.25">
      <c r="B1095" s="141">
        <v>40396</v>
      </c>
      <c r="C1095" s="142">
        <v>-1396</v>
      </c>
    </row>
    <row r="1096" spans="2:3" x14ac:dyDescent="0.25">
      <c r="B1096" s="141">
        <v>40399</v>
      </c>
      <c r="C1096" s="142">
        <v>-1828.5</v>
      </c>
    </row>
    <row r="1097" spans="2:3" x14ac:dyDescent="0.25">
      <c r="B1097" s="141">
        <v>40400</v>
      </c>
      <c r="C1097" s="142">
        <v>-585</v>
      </c>
    </row>
    <row r="1098" spans="2:3" x14ac:dyDescent="0.25">
      <c r="B1098" s="141">
        <v>40401</v>
      </c>
      <c r="C1098" s="142">
        <v>4267.5</v>
      </c>
    </row>
    <row r="1099" spans="2:3" x14ac:dyDescent="0.25">
      <c r="B1099" s="141">
        <v>40403</v>
      </c>
      <c r="C1099" s="142">
        <v>-12</v>
      </c>
    </row>
    <row r="1100" spans="2:3" x14ac:dyDescent="0.25">
      <c r="B1100" s="141">
        <v>40406</v>
      </c>
      <c r="C1100" s="142">
        <v>-76</v>
      </c>
    </row>
    <row r="1101" spans="2:3" x14ac:dyDescent="0.25">
      <c r="B1101" s="141">
        <v>40407</v>
      </c>
      <c r="C1101" s="142">
        <v>-912</v>
      </c>
    </row>
    <row r="1102" spans="2:3" x14ac:dyDescent="0.25">
      <c r="B1102" s="141">
        <v>40408</v>
      </c>
      <c r="C1102" s="142">
        <v>-3182.5</v>
      </c>
    </row>
    <row r="1103" spans="2:3" x14ac:dyDescent="0.25">
      <c r="B1103" s="141">
        <v>40409</v>
      </c>
      <c r="C1103" s="142">
        <v>-508.21097619119246</v>
      </c>
    </row>
    <row r="1104" spans="2:3" x14ac:dyDescent="0.25">
      <c r="B1104" s="141">
        <v>40413</v>
      </c>
      <c r="C1104" s="142">
        <v>4224</v>
      </c>
    </row>
    <row r="1105" spans="2:3" x14ac:dyDescent="0.25">
      <c r="B1105" s="141">
        <v>40415</v>
      </c>
      <c r="C1105" s="142">
        <v>-1018.9759999999998</v>
      </c>
    </row>
    <row r="1106" spans="2:3" x14ac:dyDescent="0.25">
      <c r="B1106" s="141">
        <v>40416</v>
      </c>
      <c r="C1106" s="142">
        <v>-1245.9759999999999</v>
      </c>
    </row>
    <row r="1107" spans="2:3" x14ac:dyDescent="0.25">
      <c r="B1107" s="141">
        <v>40417</v>
      </c>
      <c r="C1107" s="142">
        <v>21883.400000000041</v>
      </c>
    </row>
    <row r="1108" spans="2:3" x14ac:dyDescent="0.25">
      <c r="B1108" s="141">
        <v>40420</v>
      </c>
      <c r="C1108" s="142">
        <v>-1518</v>
      </c>
    </row>
    <row r="1109" spans="2:3" x14ac:dyDescent="0.25">
      <c r="B1109" s="141">
        <v>40421</v>
      </c>
      <c r="C1109" s="142">
        <v>-136.98399999999992</v>
      </c>
    </row>
    <row r="1110" spans="2:3" x14ac:dyDescent="0.25">
      <c r="B1110" s="141">
        <v>40422</v>
      </c>
      <c r="C1110" s="142">
        <v>2525</v>
      </c>
    </row>
    <row r="1111" spans="2:3" x14ac:dyDescent="0.25">
      <c r="B1111" s="141">
        <v>40423</v>
      </c>
      <c r="C1111" s="142">
        <v>-561.98399999999992</v>
      </c>
    </row>
    <row r="1112" spans="2:3" x14ac:dyDescent="0.25">
      <c r="B1112" s="141">
        <v>40428</v>
      </c>
      <c r="C1112" s="142">
        <v>1077.4000000000322</v>
      </c>
    </row>
    <row r="1113" spans="2:3" x14ac:dyDescent="0.25">
      <c r="B1113" s="141">
        <v>40429</v>
      </c>
      <c r="C1113" s="142">
        <v>-30</v>
      </c>
    </row>
    <row r="1114" spans="2:3" x14ac:dyDescent="0.25">
      <c r="B1114" s="141">
        <v>40430</v>
      </c>
      <c r="C1114" s="142">
        <v>760</v>
      </c>
    </row>
    <row r="1115" spans="2:3" x14ac:dyDescent="0.25">
      <c r="B1115" s="141">
        <v>40431</v>
      </c>
      <c r="C1115" s="142">
        <v>1982.0079999999998</v>
      </c>
    </row>
    <row r="1116" spans="2:3" x14ac:dyDescent="0.25">
      <c r="B1116" s="141">
        <v>40434</v>
      </c>
      <c r="C1116" s="142">
        <v>1690.0239999999999</v>
      </c>
    </row>
    <row r="1117" spans="2:3" x14ac:dyDescent="0.25">
      <c r="B1117" s="141">
        <v>40435</v>
      </c>
      <c r="C1117" s="142">
        <v>-2614.9920000000002</v>
      </c>
    </row>
    <row r="1118" spans="2:3" x14ac:dyDescent="0.25">
      <c r="B1118" s="141">
        <v>40436</v>
      </c>
      <c r="C1118" s="142">
        <v>-706</v>
      </c>
    </row>
    <row r="1119" spans="2:3" x14ac:dyDescent="0.25">
      <c r="B1119" s="141">
        <v>40437</v>
      </c>
      <c r="C1119" s="142">
        <v>-1473.992</v>
      </c>
    </row>
    <row r="1120" spans="2:3" x14ac:dyDescent="0.25">
      <c r="B1120" s="141">
        <v>40438</v>
      </c>
      <c r="C1120" s="142">
        <v>-1666</v>
      </c>
    </row>
    <row r="1121" spans="2:3" x14ac:dyDescent="0.25">
      <c r="B1121" s="141">
        <v>40441</v>
      </c>
      <c r="C1121" s="142">
        <v>792.5</v>
      </c>
    </row>
    <row r="1122" spans="2:3" x14ac:dyDescent="0.25">
      <c r="B1122" s="141">
        <v>40442</v>
      </c>
      <c r="C1122" s="142">
        <v>804</v>
      </c>
    </row>
    <row r="1123" spans="2:3" x14ac:dyDescent="0.25">
      <c r="B1123" s="141">
        <v>40443</v>
      </c>
      <c r="C1123" s="142">
        <v>-360</v>
      </c>
    </row>
    <row r="1124" spans="2:3" x14ac:dyDescent="0.25">
      <c r="B1124" s="141">
        <v>40444</v>
      </c>
      <c r="C1124" s="142">
        <v>-325</v>
      </c>
    </row>
    <row r="1125" spans="2:3" x14ac:dyDescent="0.25">
      <c r="B1125" s="141">
        <v>40445</v>
      </c>
      <c r="C1125" s="142">
        <v>-1586.3969415556073</v>
      </c>
    </row>
    <row r="1126" spans="2:3" x14ac:dyDescent="0.25">
      <c r="B1126" s="141">
        <v>40448</v>
      </c>
      <c r="C1126" s="142">
        <v>1164</v>
      </c>
    </row>
    <row r="1127" spans="2:3" x14ac:dyDescent="0.25">
      <c r="B1127" s="141">
        <v>40449</v>
      </c>
      <c r="C1127" s="142">
        <v>-4853.4830076427497</v>
      </c>
    </row>
    <row r="1128" spans="2:3" x14ac:dyDescent="0.25">
      <c r="B1128" s="141">
        <v>40450</v>
      </c>
      <c r="C1128" s="142">
        <v>1043.3181086821796</v>
      </c>
    </row>
    <row r="1129" spans="2:3" x14ac:dyDescent="0.25">
      <c r="B1129" s="141">
        <v>40451</v>
      </c>
      <c r="C1129" s="142">
        <v>-6306.0840000000217</v>
      </c>
    </row>
    <row r="1130" spans="2:3" x14ac:dyDescent="0.25">
      <c r="B1130" s="141">
        <v>40452</v>
      </c>
      <c r="C1130" s="142">
        <v>-3983.9920000000002</v>
      </c>
    </row>
    <row r="1131" spans="2:3" x14ac:dyDescent="0.25">
      <c r="B1131" s="141">
        <v>40455</v>
      </c>
      <c r="C1131" s="142">
        <v>-1832.992</v>
      </c>
    </row>
    <row r="1132" spans="2:3" x14ac:dyDescent="0.25">
      <c r="B1132" s="141">
        <v>40456</v>
      </c>
      <c r="C1132" s="142">
        <v>-1789.992</v>
      </c>
    </row>
    <row r="1133" spans="2:3" x14ac:dyDescent="0.25">
      <c r="B1133" s="141">
        <v>40457</v>
      </c>
      <c r="C1133" s="142">
        <v>-412.5</v>
      </c>
    </row>
    <row r="1134" spans="2:3" x14ac:dyDescent="0.25">
      <c r="B1134" s="141">
        <v>40458</v>
      </c>
      <c r="C1134" s="142">
        <v>425.5</v>
      </c>
    </row>
    <row r="1135" spans="2:3" x14ac:dyDescent="0.25">
      <c r="B1135" s="141">
        <v>40459</v>
      </c>
      <c r="C1135" s="142">
        <v>-2415.9839999999999</v>
      </c>
    </row>
    <row r="1136" spans="2:3" x14ac:dyDescent="0.25">
      <c r="B1136" s="141">
        <v>40462</v>
      </c>
      <c r="C1136" s="142">
        <v>-980</v>
      </c>
    </row>
    <row r="1137" spans="2:3" x14ac:dyDescent="0.25">
      <c r="B1137" s="141">
        <v>40463</v>
      </c>
      <c r="C1137" s="142">
        <v>1236.5</v>
      </c>
    </row>
    <row r="1138" spans="2:3" x14ac:dyDescent="0.25">
      <c r="B1138" s="141">
        <v>40464</v>
      </c>
      <c r="C1138" s="142">
        <v>940</v>
      </c>
    </row>
    <row r="1139" spans="2:3" x14ac:dyDescent="0.25">
      <c r="B1139" s="141">
        <v>40465</v>
      </c>
      <c r="C1139" s="142">
        <v>1358.4000000000374</v>
      </c>
    </row>
    <row r="1140" spans="2:3" x14ac:dyDescent="0.25">
      <c r="B1140" s="141">
        <v>40466</v>
      </c>
      <c r="C1140" s="142">
        <v>-956</v>
      </c>
    </row>
    <row r="1141" spans="2:3" x14ac:dyDescent="0.25">
      <c r="B1141" s="141">
        <v>40469</v>
      </c>
      <c r="C1141" s="142">
        <v>-502</v>
      </c>
    </row>
    <row r="1142" spans="2:3" x14ac:dyDescent="0.25">
      <c r="B1142" s="141">
        <v>40470</v>
      </c>
      <c r="C1142" s="142">
        <v>5481.0079999999998</v>
      </c>
    </row>
    <row r="1143" spans="2:3" x14ac:dyDescent="0.25">
      <c r="B1143" s="141">
        <v>40471</v>
      </c>
      <c r="C1143" s="142">
        <v>-1200</v>
      </c>
    </row>
    <row r="1144" spans="2:3" x14ac:dyDescent="0.25">
      <c r="B1144" s="141">
        <v>40472</v>
      </c>
      <c r="C1144" s="142">
        <v>-550</v>
      </c>
    </row>
    <row r="1145" spans="2:3" x14ac:dyDescent="0.25">
      <c r="B1145" s="141">
        <v>40473</v>
      </c>
      <c r="C1145" s="142">
        <v>-182</v>
      </c>
    </row>
    <row r="1146" spans="2:3" x14ac:dyDescent="0.25">
      <c r="B1146" s="141">
        <v>40476</v>
      </c>
      <c r="C1146" s="142">
        <v>-726</v>
      </c>
    </row>
    <row r="1147" spans="2:3" x14ac:dyDescent="0.25">
      <c r="B1147" s="141">
        <v>40477</v>
      </c>
      <c r="C1147" s="142">
        <v>-270</v>
      </c>
    </row>
    <row r="1148" spans="2:3" x14ac:dyDescent="0.25">
      <c r="B1148" s="141">
        <v>40478</v>
      </c>
      <c r="C1148" s="142">
        <v>-250</v>
      </c>
    </row>
    <row r="1149" spans="2:3" x14ac:dyDescent="0.25">
      <c r="B1149" s="141">
        <v>40479</v>
      </c>
      <c r="C1149" s="142">
        <v>-1467</v>
      </c>
    </row>
    <row r="1150" spans="2:3" x14ac:dyDescent="0.25">
      <c r="B1150" s="141">
        <v>40480</v>
      </c>
      <c r="C1150" s="142">
        <v>9731.8999999999342</v>
      </c>
    </row>
    <row r="1151" spans="2:3" x14ac:dyDescent="0.25">
      <c r="B1151" s="141">
        <v>40483</v>
      </c>
      <c r="C1151" s="142">
        <v>-1574.8833104633704</v>
      </c>
    </row>
    <row r="1152" spans="2:3" x14ac:dyDescent="0.25">
      <c r="B1152" s="141">
        <v>40484</v>
      </c>
      <c r="C1152" s="142">
        <v>550</v>
      </c>
    </row>
    <row r="1153" spans="2:3" x14ac:dyDescent="0.25">
      <c r="B1153" s="141">
        <v>40485</v>
      </c>
      <c r="C1153" s="142">
        <v>-2028.5392300222384</v>
      </c>
    </row>
    <row r="1154" spans="2:3" x14ac:dyDescent="0.25">
      <c r="B1154" s="141">
        <v>40486</v>
      </c>
      <c r="C1154" s="142">
        <v>2788.8999999999946</v>
      </c>
    </row>
    <row r="1155" spans="2:3" x14ac:dyDescent="0.25">
      <c r="B1155" s="141">
        <v>40487</v>
      </c>
      <c r="C1155" s="142">
        <v>-1616.4112309724476</v>
      </c>
    </row>
    <row r="1156" spans="2:3" x14ac:dyDescent="0.25">
      <c r="B1156" s="141">
        <v>40490</v>
      </c>
      <c r="C1156" s="142">
        <v>-801.98371960197449</v>
      </c>
    </row>
    <row r="1157" spans="2:3" x14ac:dyDescent="0.25">
      <c r="B1157" s="141">
        <v>40491</v>
      </c>
      <c r="C1157" s="142">
        <v>398</v>
      </c>
    </row>
    <row r="1158" spans="2:3" x14ac:dyDescent="0.25">
      <c r="B1158" s="141">
        <v>40492</v>
      </c>
      <c r="C1158" s="142">
        <v>-68</v>
      </c>
    </row>
    <row r="1159" spans="2:3" x14ac:dyDescent="0.25">
      <c r="B1159" s="141">
        <v>40493</v>
      </c>
      <c r="C1159" s="142">
        <v>-783.09999999993579</v>
      </c>
    </row>
    <row r="1160" spans="2:3" x14ac:dyDescent="0.25">
      <c r="B1160" s="141">
        <v>40494</v>
      </c>
      <c r="C1160" s="142">
        <v>4397.7779170280264</v>
      </c>
    </row>
    <row r="1161" spans="2:3" x14ac:dyDescent="0.25">
      <c r="B1161" s="141">
        <v>40497</v>
      </c>
      <c r="C1161" s="142">
        <v>-522.5</v>
      </c>
    </row>
    <row r="1162" spans="2:3" x14ac:dyDescent="0.25">
      <c r="B1162" s="141">
        <v>40498</v>
      </c>
      <c r="C1162" s="142">
        <v>-1726</v>
      </c>
    </row>
    <row r="1163" spans="2:3" x14ac:dyDescent="0.25">
      <c r="B1163" s="141">
        <v>40499</v>
      </c>
      <c r="C1163" s="142">
        <v>-3512.9920000000002</v>
      </c>
    </row>
    <row r="1164" spans="2:3" x14ac:dyDescent="0.25">
      <c r="B1164" s="141">
        <v>40500</v>
      </c>
      <c r="C1164" s="142">
        <v>377.00800000000004</v>
      </c>
    </row>
    <row r="1165" spans="2:3" x14ac:dyDescent="0.25">
      <c r="B1165" s="141">
        <v>40501</v>
      </c>
      <c r="C1165" s="142">
        <v>311.00800000000004</v>
      </c>
    </row>
    <row r="1166" spans="2:3" x14ac:dyDescent="0.25">
      <c r="B1166" s="141">
        <v>40504</v>
      </c>
      <c r="C1166" s="142">
        <v>8394.4320000001062</v>
      </c>
    </row>
    <row r="1167" spans="2:3" x14ac:dyDescent="0.25">
      <c r="B1167" s="141">
        <v>40505</v>
      </c>
      <c r="C1167" s="142">
        <v>-3085.4920000000002</v>
      </c>
    </row>
    <row r="1168" spans="2:3" x14ac:dyDescent="0.25">
      <c r="B1168" s="141">
        <v>40506</v>
      </c>
      <c r="C1168" s="142">
        <v>1144</v>
      </c>
    </row>
    <row r="1169" spans="2:3" x14ac:dyDescent="0.25">
      <c r="B1169" s="141">
        <v>40507</v>
      </c>
      <c r="C1169" s="142">
        <v>-512</v>
      </c>
    </row>
    <row r="1170" spans="2:3" x14ac:dyDescent="0.25">
      <c r="B1170" s="141">
        <v>40508</v>
      </c>
      <c r="C1170" s="142">
        <v>-156.49199999999996</v>
      </c>
    </row>
    <row r="1171" spans="2:3" x14ac:dyDescent="0.25">
      <c r="B1171" s="141">
        <v>40511</v>
      </c>
      <c r="C1171" s="142">
        <v>-1358.992</v>
      </c>
    </row>
    <row r="1172" spans="2:3" x14ac:dyDescent="0.25">
      <c r="B1172" s="141">
        <v>40512</v>
      </c>
      <c r="C1172" s="142">
        <v>-1005.9839999999998</v>
      </c>
    </row>
    <row r="1173" spans="2:3" x14ac:dyDescent="0.25">
      <c r="B1173" s="141">
        <v>40513</v>
      </c>
      <c r="C1173" s="142">
        <v>5351.5</v>
      </c>
    </row>
    <row r="1174" spans="2:3" x14ac:dyDescent="0.25">
      <c r="B1174" s="141">
        <v>40514</v>
      </c>
      <c r="C1174" s="142">
        <v>-1482</v>
      </c>
    </row>
    <row r="1175" spans="2:3" x14ac:dyDescent="0.25">
      <c r="B1175" s="141">
        <v>40519</v>
      </c>
      <c r="C1175" s="142">
        <v>-1220</v>
      </c>
    </row>
    <row r="1176" spans="2:3" x14ac:dyDescent="0.25">
      <c r="B1176" s="141">
        <v>40520</v>
      </c>
      <c r="C1176" s="142">
        <v>4662.0079999999998</v>
      </c>
    </row>
    <row r="1177" spans="2:3" x14ac:dyDescent="0.25">
      <c r="B1177" s="141">
        <v>40522</v>
      </c>
      <c r="C1177" s="142">
        <v>-1440.9839999999999</v>
      </c>
    </row>
    <row r="1178" spans="2:3" x14ac:dyDescent="0.25">
      <c r="B1178" s="141">
        <v>40526</v>
      </c>
      <c r="C1178" s="142">
        <v>3032</v>
      </c>
    </row>
    <row r="1179" spans="2:3" x14ac:dyDescent="0.25">
      <c r="B1179" s="141">
        <v>40527</v>
      </c>
      <c r="C1179" s="142">
        <v>-2404.5</v>
      </c>
    </row>
    <row r="1180" spans="2:3" x14ac:dyDescent="0.25">
      <c r="B1180" s="141">
        <v>40528</v>
      </c>
      <c r="C1180" s="142">
        <v>-1258.992</v>
      </c>
    </row>
    <row r="1181" spans="2:3" x14ac:dyDescent="0.25">
      <c r="B1181" s="141">
        <v>40529</v>
      </c>
      <c r="C1181" s="142">
        <v>-1143.992</v>
      </c>
    </row>
    <row r="1182" spans="2:3" x14ac:dyDescent="0.25">
      <c r="B1182" s="141">
        <v>40532</v>
      </c>
      <c r="C1182" s="142">
        <v>-1062.5</v>
      </c>
    </row>
    <row r="1183" spans="2:3" x14ac:dyDescent="0.25">
      <c r="B1183" s="141">
        <v>40533</v>
      </c>
      <c r="C1183" s="142">
        <v>1322.5</v>
      </c>
    </row>
    <row r="1184" spans="2:3" x14ac:dyDescent="0.25">
      <c r="B1184" s="141">
        <v>40535</v>
      </c>
      <c r="C1184" s="142">
        <v>364.30000000002144</v>
      </c>
    </row>
    <row r="1185" spans="2:3" x14ac:dyDescent="0.25">
      <c r="B1185" s="141">
        <v>40539</v>
      </c>
      <c r="C1185" s="142">
        <v>-980.4735110883596</v>
      </c>
    </row>
    <row r="1186" spans="2:3" x14ac:dyDescent="0.25">
      <c r="B1186" s="141">
        <v>40540</v>
      </c>
      <c r="C1186" s="142">
        <v>244</v>
      </c>
    </row>
    <row r="1187" spans="2:3" x14ac:dyDescent="0.25">
      <c r="B1187" s="141">
        <v>40541</v>
      </c>
      <c r="C1187" s="142">
        <v>-1316.5999999999678</v>
      </c>
    </row>
    <row r="1188" spans="2:3" x14ac:dyDescent="0.25">
      <c r="B1188" s="141">
        <v>40542</v>
      </c>
      <c r="C1188" s="142">
        <v>887.43221322152885</v>
      </c>
    </row>
    <row r="1189" spans="2:3" x14ac:dyDescent="0.25">
      <c r="B1189" s="141">
        <v>40543</v>
      </c>
      <c r="C1189" s="142">
        <v>14411.008</v>
      </c>
    </row>
    <row r="1190" spans="2:3" x14ac:dyDescent="0.25">
      <c r="B1190" s="141">
        <v>40546</v>
      </c>
      <c r="C1190" s="142">
        <v>-1421.4832120587732</v>
      </c>
    </row>
    <row r="1191" spans="2:3" x14ac:dyDescent="0.25">
      <c r="B1191" s="141">
        <v>40554</v>
      </c>
      <c r="C1191" s="142">
        <v>-1710</v>
      </c>
    </row>
    <row r="1192" spans="2:3" x14ac:dyDescent="0.25">
      <c r="B1192" s="141">
        <v>40556</v>
      </c>
      <c r="C1192" s="142">
        <v>-836.59999999994113</v>
      </c>
    </row>
    <row r="1193" spans="2:3" x14ac:dyDescent="0.25">
      <c r="B1193" s="141">
        <v>40562</v>
      </c>
      <c r="C1193" s="142">
        <v>864</v>
      </c>
    </row>
    <row r="1194" spans="2:3" x14ac:dyDescent="0.25">
      <c r="B1194" s="141">
        <v>40567</v>
      </c>
      <c r="C1194" s="142">
        <v>-368</v>
      </c>
    </row>
    <row r="1195" spans="2:3" x14ac:dyDescent="0.25">
      <c r="B1195" s="141">
        <v>40568</v>
      </c>
      <c r="C1195" s="142">
        <v>8874</v>
      </c>
    </row>
    <row r="1196" spans="2:3" x14ac:dyDescent="0.25">
      <c r="B1196" s="141">
        <v>40569</v>
      </c>
      <c r="C1196" s="142">
        <v>-760</v>
      </c>
    </row>
    <row r="1197" spans="2:3" x14ac:dyDescent="0.25">
      <c r="B1197" s="141">
        <v>40570</v>
      </c>
      <c r="C1197" s="142">
        <v>-1415</v>
      </c>
    </row>
    <row r="1198" spans="2:3" x14ac:dyDescent="0.25">
      <c r="B1198" s="141">
        <v>40571</v>
      </c>
      <c r="C1198" s="142">
        <v>48</v>
      </c>
    </row>
    <row r="1199" spans="2:3" x14ac:dyDescent="0.25">
      <c r="B1199" s="141">
        <v>40574</v>
      </c>
      <c r="C1199" s="142">
        <v>-686</v>
      </c>
    </row>
    <row r="1200" spans="2:3" x14ac:dyDescent="0.25">
      <c r="B1200" s="141">
        <v>40575</v>
      </c>
      <c r="C1200" s="142">
        <v>590</v>
      </c>
    </row>
    <row r="1201" spans="2:3" x14ac:dyDescent="0.25">
      <c r="B1201" s="141">
        <v>40577</v>
      </c>
      <c r="C1201" s="142">
        <v>574</v>
      </c>
    </row>
    <row r="1202" spans="2:3" x14ac:dyDescent="0.25">
      <c r="B1202" s="141">
        <v>40578</v>
      </c>
      <c r="C1202" s="142">
        <v>-1632</v>
      </c>
    </row>
    <row r="1203" spans="2:3" x14ac:dyDescent="0.25">
      <c r="B1203" s="141">
        <v>40581</v>
      </c>
      <c r="C1203" s="142">
        <v>-1110</v>
      </c>
    </row>
    <row r="1204" spans="2:3" x14ac:dyDescent="0.25">
      <c r="B1204" s="141">
        <v>40583</v>
      </c>
      <c r="C1204" s="142">
        <v>1574</v>
      </c>
    </row>
    <row r="1205" spans="2:3" x14ac:dyDescent="0.25">
      <c r="B1205" s="141">
        <v>40584</v>
      </c>
      <c r="C1205" s="142">
        <v>-472</v>
      </c>
    </row>
    <row r="1206" spans="2:3" x14ac:dyDescent="0.25">
      <c r="B1206" s="141">
        <v>40585</v>
      </c>
      <c r="C1206" s="142">
        <v>-282</v>
      </c>
    </row>
    <row r="1207" spans="2:3" x14ac:dyDescent="0.25">
      <c r="B1207" s="141">
        <v>40588</v>
      </c>
      <c r="C1207" s="142">
        <v>-1336</v>
      </c>
    </row>
    <row r="1208" spans="2:3" x14ac:dyDescent="0.25">
      <c r="B1208" s="141">
        <v>40589</v>
      </c>
      <c r="C1208" s="142">
        <v>-2342</v>
      </c>
    </row>
    <row r="1209" spans="2:3" x14ac:dyDescent="0.25">
      <c r="B1209" s="141">
        <v>40590</v>
      </c>
      <c r="C1209" s="142">
        <v>-806</v>
      </c>
    </row>
    <row r="1210" spans="2:3" x14ac:dyDescent="0.25">
      <c r="B1210" s="141">
        <v>40591</v>
      </c>
      <c r="C1210" s="142">
        <v>-36</v>
      </c>
    </row>
    <row r="1211" spans="2:3" x14ac:dyDescent="0.25">
      <c r="B1211" s="141">
        <v>40592</v>
      </c>
      <c r="C1211" s="142">
        <v>581.40000000002146</v>
      </c>
    </row>
    <row r="1212" spans="2:3" x14ac:dyDescent="0.25">
      <c r="B1212" s="141">
        <v>40595</v>
      </c>
      <c r="C1212" s="142">
        <v>-1158</v>
      </c>
    </row>
    <row r="1213" spans="2:3" x14ac:dyDescent="0.25">
      <c r="B1213" s="141">
        <v>40596</v>
      </c>
      <c r="C1213" s="142">
        <v>-613.5</v>
      </c>
    </row>
    <row r="1214" spans="2:3" x14ac:dyDescent="0.25">
      <c r="B1214" s="141">
        <v>40597</v>
      </c>
      <c r="C1214" s="142">
        <v>1899</v>
      </c>
    </row>
    <row r="1215" spans="2:3" x14ac:dyDescent="0.25">
      <c r="B1215" s="141">
        <v>40599</v>
      </c>
      <c r="C1215" s="142">
        <v>2080</v>
      </c>
    </row>
    <row r="1216" spans="2:3" x14ac:dyDescent="0.25">
      <c r="B1216" s="141">
        <v>40602</v>
      </c>
      <c r="C1216" s="142">
        <v>-196</v>
      </c>
    </row>
    <row r="1217" spans="2:3" x14ac:dyDescent="0.25">
      <c r="B1217" s="141">
        <v>40603</v>
      </c>
      <c r="C1217" s="142">
        <v>-1580.1779576390081</v>
      </c>
    </row>
    <row r="1218" spans="2:3" x14ac:dyDescent="0.25">
      <c r="B1218" s="141">
        <v>40605</v>
      </c>
      <c r="C1218" s="142">
        <v>-866</v>
      </c>
    </row>
    <row r="1219" spans="2:3" x14ac:dyDescent="0.25">
      <c r="B1219" s="141">
        <v>40606</v>
      </c>
      <c r="C1219" s="142">
        <v>-1036.2755637929299</v>
      </c>
    </row>
    <row r="1220" spans="2:3" x14ac:dyDescent="0.25">
      <c r="B1220" s="141">
        <v>40609</v>
      </c>
      <c r="C1220" s="142">
        <v>-1535.3252035782289</v>
      </c>
    </row>
    <row r="1221" spans="2:3" x14ac:dyDescent="0.25">
      <c r="B1221" s="141">
        <v>40611</v>
      </c>
      <c r="C1221" s="142">
        <v>-1786</v>
      </c>
    </row>
    <row r="1222" spans="2:3" x14ac:dyDescent="0.25">
      <c r="B1222" s="141">
        <v>40612</v>
      </c>
      <c r="C1222" s="142">
        <v>14</v>
      </c>
    </row>
    <row r="1223" spans="2:3" x14ac:dyDescent="0.25">
      <c r="B1223" s="141">
        <v>40616</v>
      </c>
      <c r="C1223" s="142">
        <v>-1960</v>
      </c>
    </row>
    <row r="1224" spans="2:3" x14ac:dyDescent="0.25">
      <c r="B1224" s="141">
        <v>40618</v>
      </c>
      <c r="C1224" s="142">
        <v>900</v>
      </c>
    </row>
    <row r="1225" spans="2:3" x14ac:dyDescent="0.25">
      <c r="B1225" s="141">
        <v>40619</v>
      </c>
      <c r="C1225" s="142">
        <v>3242.4386528482173</v>
      </c>
    </row>
    <row r="1226" spans="2:3" x14ac:dyDescent="0.25">
      <c r="B1226" s="141">
        <v>40620</v>
      </c>
      <c r="C1226" s="142">
        <v>-5887.3696411045312</v>
      </c>
    </row>
    <row r="1227" spans="2:3" x14ac:dyDescent="0.25">
      <c r="B1227" s="141">
        <v>40623</v>
      </c>
      <c r="C1227" s="142">
        <v>-1896</v>
      </c>
    </row>
    <row r="1228" spans="2:3" x14ac:dyDescent="0.25">
      <c r="B1228" s="141">
        <v>40625</v>
      </c>
      <c r="C1228" s="142">
        <v>1143.4000000000106</v>
      </c>
    </row>
    <row r="1229" spans="2:3" x14ac:dyDescent="0.25">
      <c r="B1229" s="141">
        <v>40626</v>
      </c>
      <c r="C1229" s="142">
        <v>-1278.9920000000002</v>
      </c>
    </row>
    <row r="1230" spans="2:3" x14ac:dyDescent="0.25">
      <c r="B1230" s="141">
        <v>40627</v>
      </c>
      <c r="C1230" s="142">
        <v>-3279.8019911446868</v>
      </c>
    </row>
    <row r="1231" spans="2:3" x14ac:dyDescent="0.25">
      <c r="B1231" s="141">
        <v>40630</v>
      </c>
      <c r="C1231" s="142">
        <v>-327.99199999999996</v>
      </c>
    </row>
    <row r="1232" spans="2:3" x14ac:dyDescent="0.25">
      <c r="B1232" s="141">
        <v>40631</v>
      </c>
      <c r="C1232" s="142">
        <v>3970.9691904834285</v>
      </c>
    </row>
    <row r="1233" spans="2:3" x14ac:dyDescent="0.25">
      <c r="B1233" s="141">
        <v>40632</v>
      </c>
      <c r="C1233" s="142">
        <v>-270</v>
      </c>
    </row>
    <row r="1234" spans="2:3" x14ac:dyDescent="0.25">
      <c r="B1234" s="141">
        <v>40633</v>
      </c>
      <c r="C1234" s="142">
        <v>-330.46082799999999</v>
      </c>
    </row>
    <row r="1235" spans="2:3" x14ac:dyDescent="0.25">
      <c r="B1235" s="141">
        <v>40634</v>
      </c>
      <c r="C1235" s="142">
        <v>-3466</v>
      </c>
    </row>
    <row r="1236" spans="2:3" x14ac:dyDescent="0.25">
      <c r="B1236" s="141">
        <v>40637</v>
      </c>
      <c r="C1236" s="142">
        <v>792.00799999999981</v>
      </c>
    </row>
    <row r="1237" spans="2:3" x14ac:dyDescent="0.25">
      <c r="B1237" s="141">
        <v>40638</v>
      </c>
      <c r="C1237" s="142">
        <v>-1766.9839999999999</v>
      </c>
    </row>
    <row r="1238" spans="2:3" x14ac:dyDescent="0.25">
      <c r="B1238" s="141">
        <v>40639</v>
      </c>
      <c r="C1238" s="142">
        <v>-1859.9760000000001</v>
      </c>
    </row>
    <row r="1239" spans="2:3" x14ac:dyDescent="0.25">
      <c r="B1239" s="141">
        <v>40640</v>
      </c>
      <c r="C1239" s="142">
        <v>-1344.992</v>
      </c>
    </row>
    <row r="1240" spans="2:3" x14ac:dyDescent="0.25">
      <c r="B1240" s="141">
        <v>40641</v>
      </c>
      <c r="C1240" s="142">
        <v>-5163.9679999999998</v>
      </c>
    </row>
    <row r="1241" spans="2:3" x14ac:dyDescent="0.25">
      <c r="B1241" s="141">
        <v>40644</v>
      </c>
      <c r="C1241" s="142">
        <v>-782.99200000000008</v>
      </c>
    </row>
    <row r="1242" spans="2:3" x14ac:dyDescent="0.25">
      <c r="B1242" s="141">
        <v>40645</v>
      </c>
      <c r="C1242" s="142">
        <v>-120</v>
      </c>
    </row>
    <row r="1243" spans="2:3" x14ac:dyDescent="0.25">
      <c r="B1243" s="141">
        <v>40646</v>
      </c>
      <c r="C1243" s="142">
        <v>-1652</v>
      </c>
    </row>
    <row r="1244" spans="2:3" x14ac:dyDescent="0.25">
      <c r="B1244" s="141">
        <v>40648</v>
      </c>
      <c r="C1244" s="142">
        <v>-612.5</v>
      </c>
    </row>
    <row r="1245" spans="2:3" x14ac:dyDescent="0.25">
      <c r="B1245" s="141">
        <v>40651</v>
      </c>
      <c r="C1245" s="142">
        <v>2404.5079999999994</v>
      </c>
    </row>
    <row r="1246" spans="2:3" x14ac:dyDescent="0.25">
      <c r="B1246" s="141">
        <v>40652</v>
      </c>
      <c r="C1246" s="142">
        <v>-1512.5</v>
      </c>
    </row>
    <row r="1247" spans="2:3" x14ac:dyDescent="0.25">
      <c r="B1247" s="141">
        <v>40653</v>
      </c>
      <c r="C1247" s="142">
        <v>15151.008</v>
      </c>
    </row>
    <row r="1248" spans="2:3" x14ac:dyDescent="0.25">
      <c r="B1248" s="141">
        <v>40654</v>
      </c>
      <c r="C1248" s="142">
        <v>-1707.9920000000002</v>
      </c>
    </row>
    <row r="1249" spans="2:3" x14ac:dyDescent="0.25">
      <c r="B1249" s="141">
        <v>40659</v>
      </c>
      <c r="C1249" s="142">
        <v>-176</v>
      </c>
    </row>
    <row r="1250" spans="2:3" x14ac:dyDescent="0.25">
      <c r="B1250" s="141">
        <v>40660</v>
      </c>
      <c r="C1250" s="142">
        <v>4293.4079999999649</v>
      </c>
    </row>
    <row r="1251" spans="2:3" x14ac:dyDescent="0.25">
      <c r="B1251" s="141">
        <v>40661</v>
      </c>
      <c r="C1251" s="142">
        <v>-1554.992</v>
      </c>
    </row>
    <row r="1252" spans="2:3" x14ac:dyDescent="0.25">
      <c r="B1252" s="141">
        <v>40662</v>
      </c>
      <c r="C1252" s="142">
        <v>-2648.9919999999997</v>
      </c>
    </row>
    <row r="1253" spans="2:3" x14ac:dyDescent="0.25">
      <c r="B1253" s="141">
        <v>40665</v>
      </c>
      <c r="C1253" s="142">
        <v>-748</v>
      </c>
    </row>
    <row r="1254" spans="2:3" x14ac:dyDescent="0.25">
      <c r="B1254" s="141">
        <v>40666</v>
      </c>
      <c r="C1254" s="142">
        <v>833.01599999999996</v>
      </c>
    </row>
    <row r="1255" spans="2:3" x14ac:dyDescent="0.25">
      <c r="B1255" s="141">
        <v>40667</v>
      </c>
      <c r="C1255" s="142">
        <v>-1186</v>
      </c>
    </row>
    <row r="1256" spans="2:3" x14ac:dyDescent="0.25">
      <c r="B1256" s="141">
        <v>40668</v>
      </c>
      <c r="C1256" s="142">
        <v>684</v>
      </c>
    </row>
    <row r="1257" spans="2:3" x14ac:dyDescent="0.25">
      <c r="B1257" s="141">
        <v>40669</v>
      </c>
      <c r="C1257" s="142">
        <v>-376</v>
      </c>
    </row>
    <row r="1258" spans="2:3" x14ac:dyDescent="0.25">
      <c r="B1258" s="141">
        <v>40672</v>
      </c>
      <c r="C1258" s="142">
        <v>-402</v>
      </c>
    </row>
    <row r="1259" spans="2:3" x14ac:dyDescent="0.25">
      <c r="B1259" s="141">
        <v>40673</v>
      </c>
      <c r="C1259" s="142">
        <v>4051.0079999999998</v>
      </c>
    </row>
    <row r="1260" spans="2:3" x14ac:dyDescent="0.25">
      <c r="B1260" s="141">
        <v>40674</v>
      </c>
      <c r="C1260" s="142">
        <v>-576</v>
      </c>
    </row>
    <row r="1261" spans="2:3" x14ac:dyDescent="0.25">
      <c r="B1261" s="141">
        <v>40675</v>
      </c>
      <c r="C1261" s="142">
        <v>-772.99199999999996</v>
      </c>
    </row>
    <row r="1262" spans="2:3" x14ac:dyDescent="0.25">
      <c r="B1262" s="141">
        <v>40676</v>
      </c>
      <c r="C1262" s="142">
        <v>-3307</v>
      </c>
    </row>
    <row r="1263" spans="2:3" x14ac:dyDescent="0.25">
      <c r="B1263" s="141">
        <v>40679</v>
      </c>
      <c r="C1263" s="142">
        <v>-1390.9839999999999</v>
      </c>
    </row>
    <row r="1264" spans="2:3" x14ac:dyDescent="0.25">
      <c r="B1264" s="141">
        <v>40680</v>
      </c>
      <c r="C1264" s="142">
        <v>-2073.1724085680535</v>
      </c>
    </row>
    <row r="1265" spans="2:3" x14ac:dyDescent="0.25">
      <c r="B1265" s="141">
        <v>40681</v>
      </c>
      <c r="C1265" s="142">
        <v>30</v>
      </c>
    </row>
    <row r="1266" spans="2:3" x14ac:dyDescent="0.25">
      <c r="B1266" s="141">
        <v>40682</v>
      </c>
      <c r="C1266" s="142">
        <v>1078</v>
      </c>
    </row>
    <row r="1267" spans="2:3" x14ac:dyDescent="0.25">
      <c r="B1267" s="141">
        <v>40683</v>
      </c>
      <c r="C1267" s="142">
        <v>3550</v>
      </c>
    </row>
    <row r="1268" spans="2:3" x14ac:dyDescent="0.25">
      <c r="B1268" s="141">
        <v>40686</v>
      </c>
      <c r="C1268" s="142">
        <v>197.00799999999998</v>
      </c>
    </row>
    <row r="1269" spans="2:3" x14ac:dyDescent="0.25">
      <c r="B1269" s="141">
        <v>40687</v>
      </c>
      <c r="C1269" s="142">
        <v>-432.99199999999996</v>
      </c>
    </row>
    <row r="1270" spans="2:3" x14ac:dyDescent="0.25">
      <c r="B1270" s="141">
        <v>40688</v>
      </c>
      <c r="C1270" s="142">
        <v>3628</v>
      </c>
    </row>
    <row r="1271" spans="2:3" x14ac:dyDescent="0.25">
      <c r="B1271" s="141">
        <v>40689</v>
      </c>
      <c r="C1271" s="142">
        <v>-1748</v>
      </c>
    </row>
    <row r="1272" spans="2:3" x14ac:dyDescent="0.25">
      <c r="B1272" s="141">
        <v>40690</v>
      </c>
      <c r="C1272" s="142">
        <v>-958.99200000000019</v>
      </c>
    </row>
    <row r="1273" spans="2:3" x14ac:dyDescent="0.25">
      <c r="B1273" s="141">
        <v>40693</v>
      </c>
      <c r="C1273" s="142">
        <v>-1070</v>
      </c>
    </row>
    <row r="1274" spans="2:3" x14ac:dyDescent="0.25">
      <c r="B1274" s="141">
        <v>40694</v>
      </c>
      <c r="C1274" s="142">
        <v>-2346.9839999999999</v>
      </c>
    </row>
    <row r="1275" spans="2:3" x14ac:dyDescent="0.25">
      <c r="B1275" s="141">
        <v>40695</v>
      </c>
      <c r="C1275" s="142">
        <v>252.00799999999992</v>
      </c>
    </row>
    <row r="1276" spans="2:3" x14ac:dyDescent="0.25">
      <c r="B1276" s="141">
        <v>40696</v>
      </c>
      <c r="C1276" s="142">
        <v>-1200</v>
      </c>
    </row>
    <row r="1277" spans="2:3" x14ac:dyDescent="0.25">
      <c r="B1277" s="141">
        <v>40700</v>
      </c>
      <c r="C1277" s="142">
        <v>1142.0079999999998</v>
      </c>
    </row>
    <row r="1278" spans="2:3" x14ac:dyDescent="0.25">
      <c r="B1278" s="141">
        <v>40701</v>
      </c>
      <c r="C1278" s="142">
        <v>2512</v>
      </c>
    </row>
    <row r="1279" spans="2:3" x14ac:dyDescent="0.25">
      <c r="B1279" s="141">
        <v>40702</v>
      </c>
      <c r="C1279" s="142">
        <v>-1617.3141310283031</v>
      </c>
    </row>
    <row r="1280" spans="2:3" x14ac:dyDescent="0.25">
      <c r="B1280" s="141">
        <v>40703</v>
      </c>
      <c r="C1280" s="142">
        <v>-4567.5940567944153</v>
      </c>
    </row>
    <row r="1281" spans="2:3" x14ac:dyDescent="0.25">
      <c r="B1281" s="141">
        <v>40704</v>
      </c>
      <c r="C1281" s="142">
        <v>1241.5</v>
      </c>
    </row>
    <row r="1282" spans="2:3" x14ac:dyDescent="0.25">
      <c r="B1282" s="141">
        <v>40707</v>
      </c>
      <c r="C1282" s="142">
        <v>-968.5</v>
      </c>
    </row>
    <row r="1283" spans="2:3" x14ac:dyDescent="0.25">
      <c r="B1283" s="141">
        <v>40708</v>
      </c>
      <c r="C1283" s="142">
        <v>-1315.6000000000108</v>
      </c>
    </row>
    <row r="1284" spans="2:3" x14ac:dyDescent="0.25">
      <c r="B1284" s="141">
        <v>40709</v>
      </c>
      <c r="C1284" s="142">
        <v>364</v>
      </c>
    </row>
    <row r="1285" spans="2:3" x14ac:dyDescent="0.25">
      <c r="B1285" s="141">
        <v>40711</v>
      </c>
      <c r="C1285" s="142">
        <v>-434.5</v>
      </c>
    </row>
    <row r="1286" spans="2:3" x14ac:dyDescent="0.25">
      <c r="B1286" s="141">
        <v>40714</v>
      </c>
      <c r="C1286" s="142">
        <v>-1621</v>
      </c>
    </row>
    <row r="1287" spans="2:3" x14ac:dyDescent="0.25">
      <c r="B1287" s="141">
        <v>40715</v>
      </c>
      <c r="C1287" s="142">
        <v>2842.0079999999998</v>
      </c>
    </row>
    <row r="1288" spans="2:3" x14ac:dyDescent="0.25">
      <c r="B1288" s="141">
        <v>40716</v>
      </c>
      <c r="C1288" s="142">
        <v>-988</v>
      </c>
    </row>
    <row r="1289" spans="2:3" x14ac:dyDescent="0.25">
      <c r="B1289" s="141">
        <v>40717</v>
      </c>
      <c r="C1289" s="142">
        <v>-180</v>
      </c>
    </row>
    <row r="1290" spans="2:3" x14ac:dyDescent="0.25">
      <c r="B1290" s="141">
        <v>40718</v>
      </c>
      <c r="C1290" s="142">
        <v>-1262</v>
      </c>
    </row>
    <row r="1291" spans="2:3" x14ac:dyDescent="0.25">
      <c r="B1291" s="141">
        <v>40721</v>
      </c>
      <c r="C1291" s="142">
        <v>124</v>
      </c>
    </row>
    <row r="1292" spans="2:3" x14ac:dyDescent="0.25">
      <c r="B1292" s="141">
        <v>40722</v>
      </c>
      <c r="C1292" s="142">
        <v>7091.0079999999998</v>
      </c>
    </row>
    <row r="1293" spans="2:3" x14ac:dyDescent="0.25">
      <c r="B1293" s="141">
        <v>40723</v>
      </c>
      <c r="C1293" s="142">
        <v>-1895.9839999999999</v>
      </c>
    </row>
    <row r="1294" spans="2:3" x14ac:dyDescent="0.25">
      <c r="B1294" s="141">
        <v>40724</v>
      </c>
      <c r="C1294" s="142">
        <v>5956.6072231049475</v>
      </c>
    </row>
    <row r="1295" spans="2:3" x14ac:dyDescent="0.25">
      <c r="B1295" s="141">
        <v>40729</v>
      </c>
      <c r="C1295" s="142">
        <v>-1237.6000000000213</v>
      </c>
    </row>
    <row r="1296" spans="2:3" x14ac:dyDescent="0.25">
      <c r="B1296" s="141">
        <v>40730</v>
      </c>
      <c r="C1296" s="142">
        <v>-356</v>
      </c>
    </row>
    <row r="1297" spans="2:3" x14ac:dyDescent="0.25">
      <c r="B1297" s="141">
        <v>40731</v>
      </c>
      <c r="C1297" s="142">
        <v>-1476.4978817044521</v>
      </c>
    </row>
    <row r="1298" spans="2:3" x14ac:dyDescent="0.25">
      <c r="B1298" s="141">
        <v>40732</v>
      </c>
      <c r="C1298" s="142">
        <v>144</v>
      </c>
    </row>
    <row r="1299" spans="2:3" x14ac:dyDescent="0.25">
      <c r="B1299" s="141">
        <v>40743</v>
      </c>
      <c r="C1299" s="142">
        <v>12370.399999999936</v>
      </c>
    </row>
    <row r="1300" spans="2:3" x14ac:dyDescent="0.25">
      <c r="B1300" s="141">
        <v>40744</v>
      </c>
      <c r="C1300" s="142">
        <v>4804</v>
      </c>
    </row>
    <row r="1301" spans="2:3" x14ac:dyDescent="0.25">
      <c r="B1301" s="141">
        <v>40745</v>
      </c>
      <c r="C1301" s="142">
        <v>412.5</v>
      </c>
    </row>
    <row r="1302" spans="2:3" x14ac:dyDescent="0.25">
      <c r="B1302" s="141">
        <v>40746</v>
      </c>
      <c r="C1302" s="142">
        <v>-1087.5</v>
      </c>
    </row>
    <row r="1303" spans="2:3" x14ac:dyDescent="0.25">
      <c r="B1303" s="141">
        <v>40749</v>
      </c>
      <c r="C1303" s="142">
        <v>-112.5</v>
      </c>
    </row>
    <row r="1304" spans="2:3" x14ac:dyDescent="0.25">
      <c r="B1304" s="141">
        <v>40750</v>
      </c>
      <c r="C1304" s="142">
        <v>-3928.5999999999572</v>
      </c>
    </row>
    <row r="1305" spans="2:3" x14ac:dyDescent="0.25">
      <c r="B1305" s="141">
        <v>40751</v>
      </c>
      <c r="C1305" s="142">
        <v>2072.5</v>
      </c>
    </row>
    <row r="1306" spans="2:3" x14ac:dyDescent="0.25">
      <c r="B1306" s="141">
        <v>40756</v>
      </c>
      <c r="C1306" s="142">
        <v>35959</v>
      </c>
    </row>
    <row r="1307" spans="2:3" x14ac:dyDescent="0.25">
      <c r="B1307" s="141">
        <v>40760</v>
      </c>
      <c r="C1307" s="142">
        <v>16600.400000000096</v>
      </c>
    </row>
    <row r="1308" spans="2:3" x14ac:dyDescent="0.25">
      <c r="B1308" s="141">
        <v>40765</v>
      </c>
      <c r="C1308" s="142">
        <v>15624</v>
      </c>
    </row>
    <row r="1309" spans="2:3" x14ac:dyDescent="0.25">
      <c r="B1309" s="141">
        <v>40771</v>
      </c>
      <c r="C1309" s="142">
        <v>-220</v>
      </c>
    </row>
    <row r="1310" spans="2:3" x14ac:dyDescent="0.25">
      <c r="B1310" s="141">
        <v>40772</v>
      </c>
      <c r="C1310" s="142">
        <v>-1580</v>
      </c>
    </row>
    <row r="1311" spans="2:3" x14ac:dyDescent="0.25">
      <c r="B1311" s="141">
        <v>40773</v>
      </c>
      <c r="C1311" s="142">
        <v>1810</v>
      </c>
    </row>
    <row r="1312" spans="2:3" x14ac:dyDescent="0.25">
      <c r="B1312" s="141">
        <v>40777</v>
      </c>
      <c r="C1312" s="142">
        <v>-2000</v>
      </c>
    </row>
    <row r="1313" spans="2:3" x14ac:dyDescent="0.25">
      <c r="B1313" s="141">
        <v>40778</v>
      </c>
      <c r="C1313" s="142">
        <v>-270</v>
      </c>
    </row>
    <row r="1314" spans="2:3" x14ac:dyDescent="0.25">
      <c r="B1314" s="141">
        <v>40779</v>
      </c>
      <c r="C1314" s="142">
        <v>-600</v>
      </c>
    </row>
    <row r="1315" spans="2:3" x14ac:dyDescent="0.25">
      <c r="B1315" s="141">
        <v>40780</v>
      </c>
      <c r="C1315" s="142">
        <v>-130</v>
      </c>
    </row>
    <row r="1316" spans="2:3" x14ac:dyDescent="0.25">
      <c r="B1316" s="141">
        <v>40785</v>
      </c>
      <c r="C1316" s="142">
        <v>-1835</v>
      </c>
    </row>
    <row r="1317" spans="2:3" x14ac:dyDescent="0.25">
      <c r="B1317" s="141">
        <v>40786</v>
      </c>
      <c r="C1317" s="142">
        <v>-737.5</v>
      </c>
    </row>
    <row r="1318" spans="2:3" x14ac:dyDescent="0.25">
      <c r="B1318" s="141">
        <v>40787</v>
      </c>
      <c r="C1318" s="142">
        <v>-2600</v>
      </c>
    </row>
    <row r="1319" spans="2:3" x14ac:dyDescent="0.25">
      <c r="B1319" s="141">
        <v>40788</v>
      </c>
      <c r="C1319" s="142">
        <v>10195</v>
      </c>
    </row>
    <row r="1320" spans="2:3" x14ac:dyDescent="0.25">
      <c r="B1320" s="141">
        <v>40793</v>
      </c>
      <c r="C1320" s="142">
        <v>2984</v>
      </c>
    </row>
    <row r="1321" spans="2:3" x14ac:dyDescent="0.25">
      <c r="B1321" s="141">
        <v>40794</v>
      </c>
      <c r="C1321" s="142">
        <v>-1426</v>
      </c>
    </row>
    <row r="1322" spans="2:3" x14ac:dyDescent="0.25">
      <c r="B1322" s="141">
        <v>40795</v>
      </c>
      <c r="C1322" s="142">
        <v>2204</v>
      </c>
    </row>
    <row r="1323" spans="2:3" x14ac:dyDescent="0.25">
      <c r="B1323" s="141">
        <v>40800</v>
      </c>
      <c r="C1323" s="142">
        <v>2128</v>
      </c>
    </row>
    <row r="1324" spans="2:3" x14ac:dyDescent="0.25">
      <c r="B1324" s="141">
        <v>40801</v>
      </c>
      <c r="C1324" s="142">
        <v>-1880</v>
      </c>
    </row>
    <row r="1325" spans="2:3" x14ac:dyDescent="0.25">
      <c r="B1325" s="141">
        <v>40802</v>
      </c>
      <c r="C1325" s="142">
        <v>-2547.5218791131188</v>
      </c>
    </row>
    <row r="1326" spans="2:3" x14ac:dyDescent="0.25">
      <c r="B1326" s="141">
        <v>40805</v>
      </c>
      <c r="C1326" s="142">
        <v>-2000</v>
      </c>
    </row>
    <row r="1327" spans="2:3" x14ac:dyDescent="0.25">
      <c r="B1327" s="141">
        <v>40806</v>
      </c>
      <c r="C1327" s="142">
        <v>-2401.599999999909</v>
      </c>
    </row>
    <row r="1328" spans="2:3" x14ac:dyDescent="0.25">
      <c r="B1328" s="141">
        <v>40807</v>
      </c>
      <c r="C1328" s="142">
        <v>282</v>
      </c>
    </row>
    <row r="1329" spans="2:3" x14ac:dyDescent="0.25">
      <c r="B1329" s="141">
        <v>40808</v>
      </c>
      <c r="C1329" s="142">
        <v>337.5</v>
      </c>
    </row>
    <row r="1330" spans="2:3" x14ac:dyDescent="0.25">
      <c r="B1330" s="141">
        <v>40812</v>
      </c>
      <c r="C1330" s="142">
        <v>4208</v>
      </c>
    </row>
    <row r="1331" spans="2:3" x14ac:dyDescent="0.25">
      <c r="B1331" s="141">
        <v>40813</v>
      </c>
      <c r="C1331" s="142">
        <v>150</v>
      </c>
    </row>
    <row r="1332" spans="2:3" x14ac:dyDescent="0.25">
      <c r="B1332" s="141">
        <v>40814</v>
      </c>
      <c r="C1332" s="142">
        <v>-652</v>
      </c>
    </row>
    <row r="1333" spans="2:3" x14ac:dyDescent="0.25">
      <c r="B1333" s="141">
        <v>40816</v>
      </c>
      <c r="C1333" s="142">
        <v>-3633.6000000000158</v>
      </c>
    </row>
    <row r="1334" spans="2:3" x14ac:dyDescent="0.25">
      <c r="B1334" s="141">
        <v>40819</v>
      </c>
      <c r="C1334" s="142">
        <v>-687.5</v>
      </c>
    </row>
    <row r="1335" spans="2:3" x14ac:dyDescent="0.25">
      <c r="B1335" s="141">
        <v>40820</v>
      </c>
      <c r="C1335" s="142">
        <v>-2963.2908422625183</v>
      </c>
    </row>
    <row r="1336" spans="2:3" x14ac:dyDescent="0.25">
      <c r="B1336" s="141">
        <v>40821</v>
      </c>
      <c r="C1336" s="142">
        <v>3174</v>
      </c>
    </row>
    <row r="1337" spans="2:3" x14ac:dyDescent="0.25">
      <c r="B1337" s="141">
        <v>40822</v>
      </c>
      <c r="C1337" s="142">
        <v>7350</v>
      </c>
    </row>
    <row r="1338" spans="2:3" x14ac:dyDescent="0.25">
      <c r="B1338" s="141">
        <v>40826</v>
      </c>
      <c r="C1338" s="142">
        <v>24312.007999999994</v>
      </c>
    </row>
    <row r="1339" spans="2:3" x14ac:dyDescent="0.25">
      <c r="B1339" s="141">
        <v>40828</v>
      </c>
      <c r="C1339" s="142">
        <v>150</v>
      </c>
    </row>
    <row r="1340" spans="2:3" x14ac:dyDescent="0.25">
      <c r="B1340" s="141">
        <v>40830</v>
      </c>
      <c r="C1340" s="142">
        <v>10</v>
      </c>
    </row>
    <row r="1341" spans="2:3" x14ac:dyDescent="0.25">
      <c r="B1341" s="141">
        <v>40833</v>
      </c>
      <c r="C1341" s="142">
        <v>18802.400000000001</v>
      </c>
    </row>
    <row r="1342" spans="2:3" x14ac:dyDescent="0.25">
      <c r="B1342" s="141">
        <v>40834</v>
      </c>
      <c r="C1342" s="142">
        <v>-1342.992</v>
      </c>
    </row>
    <row r="1343" spans="2:3" x14ac:dyDescent="0.25">
      <c r="B1343" s="141">
        <v>40835</v>
      </c>
      <c r="C1343" s="142">
        <v>-490</v>
      </c>
    </row>
    <row r="1344" spans="2:3" x14ac:dyDescent="0.25">
      <c r="B1344" s="141">
        <v>40836</v>
      </c>
      <c r="C1344" s="142">
        <v>-996</v>
      </c>
    </row>
    <row r="1345" spans="2:3" x14ac:dyDescent="0.25">
      <c r="B1345" s="141">
        <v>40837</v>
      </c>
      <c r="C1345" s="142">
        <v>-63.992000000000189</v>
      </c>
    </row>
    <row r="1346" spans="2:3" x14ac:dyDescent="0.25">
      <c r="B1346" s="141">
        <v>40840</v>
      </c>
      <c r="C1346" s="142">
        <v>-6791.1839999999465</v>
      </c>
    </row>
    <row r="1347" spans="2:3" x14ac:dyDescent="0.25">
      <c r="B1347" s="141">
        <v>40841</v>
      </c>
      <c r="C1347" s="142">
        <v>-2213.5919999999569</v>
      </c>
    </row>
    <row r="1348" spans="2:3" x14ac:dyDescent="0.25">
      <c r="B1348" s="141">
        <v>40842</v>
      </c>
      <c r="C1348" s="142">
        <v>-4889.9920000000002</v>
      </c>
    </row>
    <row r="1349" spans="2:3" x14ac:dyDescent="0.25">
      <c r="B1349" s="141">
        <v>40843</v>
      </c>
      <c r="C1349" s="142">
        <v>-1425.9839999999997</v>
      </c>
    </row>
    <row r="1350" spans="2:3" x14ac:dyDescent="0.25">
      <c r="B1350" s="141">
        <v>40844</v>
      </c>
      <c r="C1350" s="142">
        <v>-1403.9760000000001</v>
      </c>
    </row>
    <row r="1351" spans="2:3" x14ac:dyDescent="0.25">
      <c r="B1351" s="141">
        <v>40847</v>
      </c>
      <c r="C1351" s="142">
        <v>50.399999999887768</v>
      </c>
    </row>
    <row r="1352" spans="2:3" x14ac:dyDescent="0.25">
      <c r="B1352" s="141">
        <v>40848</v>
      </c>
      <c r="C1352" s="142">
        <v>-2522</v>
      </c>
    </row>
    <row r="1353" spans="2:3" x14ac:dyDescent="0.25">
      <c r="B1353" s="141">
        <v>40849</v>
      </c>
      <c r="C1353" s="142">
        <v>-2116</v>
      </c>
    </row>
    <row r="1354" spans="2:3" x14ac:dyDescent="0.25">
      <c r="B1354" s="141">
        <v>40850</v>
      </c>
      <c r="C1354" s="142">
        <v>-2824.584000000053</v>
      </c>
    </row>
    <row r="1355" spans="2:3" x14ac:dyDescent="0.25">
      <c r="B1355" s="141">
        <v>40851</v>
      </c>
      <c r="C1355" s="142">
        <v>209</v>
      </c>
    </row>
    <row r="1356" spans="2:3" x14ac:dyDescent="0.25">
      <c r="B1356" s="141">
        <v>40854</v>
      </c>
      <c r="C1356" s="142">
        <v>-7852.4920000000002</v>
      </c>
    </row>
    <row r="1357" spans="2:3" x14ac:dyDescent="0.25">
      <c r="B1357" s="141">
        <v>40855</v>
      </c>
      <c r="C1357" s="142">
        <v>-2546.0761055164585</v>
      </c>
    </row>
    <row r="1358" spans="2:3" x14ac:dyDescent="0.25">
      <c r="B1358" s="141">
        <v>40856</v>
      </c>
      <c r="C1358" s="142">
        <v>216.5</v>
      </c>
    </row>
    <row r="1359" spans="2:3" x14ac:dyDescent="0.25">
      <c r="B1359" s="141">
        <v>40857</v>
      </c>
      <c r="C1359" s="142">
        <v>-1552</v>
      </c>
    </row>
    <row r="1360" spans="2:3" x14ac:dyDescent="0.25">
      <c r="B1360" s="141">
        <v>40858</v>
      </c>
      <c r="C1360" s="142">
        <v>-2662</v>
      </c>
    </row>
    <row r="1361" spans="2:3" x14ac:dyDescent="0.25">
      <c r="B1361" s="141">
        <v>40861</v>
      </c>
      <c r="C1361" s="142">
        <v>-503.49200000000064</v>
      </c>
    </row>
    <row r="1362" spans="2:3" x14ac:dyDescent="0.25">
      <c r="B1362" s="141">
        <v>40862</v>
      </c>
      <c r="C1362" s="142">
        <v>-467.9919999999999</v>
      </c>
    </row>
    <row r="1363" spans="2:3" x14ac:dyDescent="0.25">
      <c r="B1363" s="141">
        <v>40863</v>
      </c>
      <c r="C1363" s="142">
        <v>-253.99199999999996</v>
      </c>
    </row>
    <row r="1364" spans="2:3" x14ac:dyDescent="0.25">
      <c r="B1364" s="141">
        <v>40864</v>
      </c>
      <c r="C1364" s="142">
        <v>-905</v>
      </c>
    </row>
    <row r="1365" spans="2:3" x14ac:dyDescent="0.25">
      <c r="B1365" s="141">
        <v>40865</v>
      </c>
      <c r="C1365" s="142">
        <v>-1720</v>
      </c>
    </row>
    <row r="1366" spans="2:3" x14ac:dyDescent="0.25">
      <c r="B1366" s="141">
        <v>40868</v>
      </c>
      <c r="C1366" s="142">
        <v>3360</v>
      </c>
    </row>
    <row r="1367" spans="2:3" x14ac:dyDescent="0.25">
      <c r="B1367" s="141">
        <v>40869</v>
      </c>
      <c r="C1367" s="142">
        <v>-1652.8445281657087</v>
      </c>
    </row>
    <row r="1368" spans="2:3" x14ac:dyDescent="0.25">
      <c r="B1368" s="141">
        <v>40870</v>
      </c>
      <c r="C1368" s="142">
        <v>-1353.6000000000054</v>
      </c>
    </row>
    <row r="1369" spans="2:3" x14ac:dyDescent="0.25">
      <c r="B1369" s="141">
        <v>40875</v>
      </c>
      <c r="C1369" s="142">
        <v>5514</v>
      </c>
    </row>
    <row r="1370" spans="2:3" x14ac:dyDescent="0.25">
      <c r="B1370" s="141">
        <v>40876</v>
      </c>
      <c r="C1370" s="142">
        <v>13939.508</v>
      </c>
    </row>
    <row r="1371" spans="2:3" x14ac:dyDescent="0.25">
      <c r="B1371" s="141">
        <v>40877</v>
      </c>
      <c r="C1371" s="142">
        <v>4012.0079999999998</v>
      </c>
    </row>
    <row r="1372" spans="2:3" x14ac:dyDescent="0.25">
      <c r="B1372" s="141">
        <v>40878</v>
      </c>
      <c r="C1372" s="142">
        <v>13310.400000000012</v>
      </c>
    </row>
    <row r="1373" spans="2:3" x14ac:dyDescent="0.25">
      <c r="B1373" s="141">
        <v>40879</v>
      </c>
      <c r="C1373" s="142">
        <v>-2077.9919999999997</v>
      </c>
    </row>
    <row r="1374" spans="2:3" x14ac:dyDescent="0.25">
      <c r="B1374" s="141">
        <v>40884</v>
      </c>
      <c r="C1374" s="142">
        <v>3260.0240000000003</v>
      </c>
    </row>
    <row r="1375" spans="2:3" x14ac:dyDescent="0.25">
      <c r="B1375" s="141">
        <v>40885</v>
      </c>
      <c r="C1375" s="142">
        <v>-2454.9920000000002</v>
      </c>
    </row>
    <row r="1376" spans="2:3" x14ac:dyDescent="0.25">
      <c r="B1376" s="141">
        <v>40886</v>
      </c>
      <c r="C1376" s="142">
        <v>-2655.5999999999572</v>
      </c>
    </row>
    <row r="1377" spans="2:3" x14ac:dyDescent="0.25">
      <c r="B1377" s="141">
        <v>40889</v>
      </c>
      <c r="C1377" s="142">
        <v>2606.5</v>
      </c>
    </row>
    <row r="1378" spans="2:3" x14ac:dyDescent="0.25">
      <c r="B1378" s="141">
        <v>40890</v>
      </c>
      <c r="C1378" s="142">
        <v>286.00799999999981</v>
      </c>
    </row>
    <row r="1379" spans="2:3" x14ac:dyDescent="0.25">
      <c r="B1379" s="141">
        <v>40891</v>
      </c>
      <c r="C1379" s="142">
        <v>-512</v>
      </c>
    </row>
    <row r="1380" spans="2:3" x14ac:dyDescent="0.25">
      <c r="B1380" s="141">
        <v>40892</v>
      </c>
      <c r="C1380" s="142">
        <v>-576</v>
      </c>
    </row>
    <row r="1381" spans="2:3" x14ac:dyDescent="0.25">
      <c r="B1381" s="141">
        <v>40893</v>
      </c>
      <c r="C1381" s="142">
        <v>-2176.9920000000002</v>
      </c>
    </row>
    <row r="1382" spans="2:3" x14ac:dyDescent="0.25">
      <c r="B1382" s="141">
        <v>40896</v>
      </c>
      <c r="C1382" s="142">
        <v>-1444</v>
      </c>
    </row>
    <row r="1383" spans="2:3" x14ac:dyDescent="0.25">
      <c r="B1383" s="141">
        <v>40897</v>
      </c>
      <c r="C1383" s="142">
        <v>-512</v>
      </c>
    </row>
    <row r="1384" spans="2:3" x14ac:dyDescent="0.25">
      <c r="B1384" s="141">
        <v>40898</v>
      </c>
      <c r="C1384" s="142">
        <v>-3636.0558153163129</v>
      </c>
    </row>
    <row r="1385" spans="2:3" x14ac:dyDescent="0.25">
      <c r="B1385" s="141">
        <v>40899</v>
      </c>
      <c r="C1385" s="142">
        <v>-737.5</v>
      </c>
    </row>
    <row r="1386" spans="2:3" x14ac:dyDescent="0.25">
      <c r="B1386" s="141">
        <v>40900</v>
      </c>
      <c r="C1386" s="142">
        <v>-700</v>
      </c>
    </row>
    <row r="1387" spans="2:3" x14ac:dyDescent="0.25">
      <c r="B1387" s="141">
        <v>40905</v>
      </c>
      <c r="C1387" s="142">
        <v>3161.5</v>
      </c>
    </row>
    <row r="1388" spans="2:3" x14ac:dyDescent="0.25">
      <c r="B1388" s="141">
        <v>40906</v>
      </c>
      <c r="C1388" s="142">
        <v>-1390.4919999999997</v>
      </c>
    </row>
    <row r="1389" spans="2:3" x14ac:dyDescent="0.25">
      <c r="B1389" s="141">
        <v>40907</v>
      </c>
      <c r="C1389" s="142">
        <v>4368.5079999999998</v>
      </c>
    </row>
    <row r="1390" spans="2:3" x14ac:dyDescent="0.25">
      <c r="B1390" s="141">
        <v>40924</v>
      </c>
      <c r="C1390" s="142">
        <v>3700</v>
      </c>
    </row>
    <row r="1391" spans="2:3" x14ac:dyDescent="0.25">
      <c r="B1391" s="141">
        <v>40926</v>
      </c>
      <c r="C1391" s="142">
        <v>304</v>
      </c>
    </row>
    <row r="1392" spans="2:3" x14ac:dyDescent="0.25">
      <c r="B1392" s="141">
        <v>40927</v>
      </c>
      <c r="C1392" s="142">
        <v>60</v>
      </c>
    </row>
    <row r="1393" spans="2:3" x14ac:dyDescent="0.25">
      <c r="B1393" s="141">
        <v>40928</v>
      </c>
      <c r="C1393" s="142">
        <v>-629.17500816192705</v>
      </c>
    </row>
    <row r="1394" spans="2:3" x14ac:dyDescent="0.25">
      <c r="B1394" s="141">
        <v>40931</v>
      </c>
      <c r="C1394" s="142">
        <v>-789.59999999998388</v>
      </c>
    </row>
    <row r="1395" spans="2:3" x14ac:dyDescent="0.25">
      <c r="B1395" s="141">
        <v>40932</v>
      </c>
      <c r="C1395" s="142">
        <v>-336</v>
      </c>
    </row>
    <row r="1396" spans="2:3" x14ac:dyDescent="0.25">
      <c r="B1396" s="141">
        <v>40933</v>
      </c>
      <c r="C1396" s="142">
        <v>-799.59999999989839</v>
      </c>
    </row>
    <row r="1397" spans="2:3" x14ac:dyDescent="0.25">
      <c r="B1397" s="141">
        <v>40934</v>
      </c>
      <c r="C1397" s="142">
        <v>-416</v>
      </c>
    </row>
    <row r="1398" spans="2:3" x14ac:dyDescent="0.25">
      <c r="B1398" s="141">
        <v>40935</v>
      </c>
      <c r="C1398" s="142">
        <v>-506</v>
      </c>
    </row>
    <row r="1399" spans="2:3" x14ac:dyDescent="0.25">
      <c r="B1399" s="141">
        <v>40938</v>
      </c>
      <c r="C1399" s="142">
        <v>-380</v>
      </c>
    </row>
    <row r="1400" spans="2:3" x14ac:dyDescent="0.25">
      <c r="B1400" s="141">
        <v>40939</v>
      </c>
      <c r="C1400" s="142">
        <v>-2949.5</v>
      </c>
    </row>
    <row r="1401" spans="2:3" x14ac:dyDescent="0.25">
      <c r="B1401" s="141">
        <v>40940</v>
      </c>
      <c r="C1401" s="142">
        <v>8124.8999999999733</v>
      </c>
    </row>
    <row r="1402" spans="2:3" x14ac:dyDescent="0.25">
      <c r="B1402" s="141">
        <v>40941</v>
      </c>
      <c r="C1402" s="142">
        <v>604</v>
      </c>
    </row>
    <row r="1403" spans="2:3" x14ac:dyDescent="0.25">
      <c r="B1403" s="141">
        <v>40942</v>
      </c>
      <c r="C1403" s="142">
        <v>-1146.882137622624</v>
      </c>
    </row>
    <row r="1404" spans="2:3" x14ac:dyDescent="0.25">
      <c r="B1404" s="141">
        <v>40945</v>
      </c>
      <c r="C1404" s="142">
        <v>-2874.0546612483322</v>
      </c>
    </row>
    <row r="1405" spans="2:3" x14ac:dyDescent="0.25">
      <c r="B1405" s="141">
        <v>40946</v>
      </c>
      <c r="C1405" s="142">
        <v>-1349.2000000001176</v>
      </c>
    </row>
    <row r="1406" spans="2:3" x14ac:dyDescent="0.25">
      <c r="B1406" s="141">
        <v>40947</v>
      </c>
      <c r="C1406" s="142">
        <v>144</v>
      </c>
    </row>
    <row r="1407" spans="2:3" x14ac:dyDescent="0.25">
      <c r="B1407" s="141">
        <v>40948</v>
      </c>
      <c r="C1407" s="142">
        <v>-1292</v>
      </c>
    </row>
    <row r="1408" spans="2:3" x14ac:dyDescent="0.25">
      <c r="B1408" s="141">
        <v>40949</v>
      </c>
      <c r="C1408" s="142">
        <v>2735.400000000016</v>
      </c>
    </row>
    <row r="1409" spans="2:3" x14ac:dyDescent="0.25">
      <c r="B1409" s="141">
        <v>40952</v>
      </c>
      <c r="C1409" s="142">
        <v>-1402</v>
      </c>
    </row>
    <row r="1410" spans="2:3" x14ac:dyDescent="0.25">
      <c r="B1410" s="141">
        <v>40953</v>
      </c>
      <c r="C1410" s="142">
        <v>-2816.8000000001493</v>
      </c>
    </row>
    <row r="1411" spans="2:3" x14ac:dyDescent="0.25">
      <c r="B1411" s="141">
        <v>40954</v>
      </c>
      <c r="C1411" s="142">
        <v>-3689.2676300814596</v>
      </c>
    </row>
    <row r="1412" spans="2:3" x14ac:dyDescent="0.25">
      <c r="B1412" s="141">
        <v>40955</v>
      </c>
      <c r="C1412" s="142">
        <v>2014</v>
      </c>
    </row>
    <row r="1413" spans="2:3" x14ac:dyDescent="0.25">
      <c r="B1413" s="141">
        <v>40956</v>
      </c>
      <c r="C1413" s="142">
        <v>-1192.5999999999467</v>
      </c>
    </row>
    <row r="1414" spans="2:3" x14ac:dyDescent="0.25">
      <c r="B1414" s="141">
        <v>40959</v>
      </c>
      <c r="C1414" s="142">
        <v>-180</v>
      </c>
    </row>
    <row r="1415" spans="2:3" x14ac:dyDescent="0.25">
      <c r="B1415" s="141">
        <v>40960</v>
      </c>
      <c r="C1415" s="142">
        <v>2428</v>
      </c>
    </row>
    <row r="1416" spans="2:3" x14ac:dyDescent="0.25">
      <c r="B1416" s="141">
        <v>40961</v>
      </c>
      <c r="C1416" s="142">
        <v>1648.4000000000856</v>
      </c>
    </row>
    <row r="1417" spans="2:3" x14ac:dyDescent="0.25">
      <c r="B1417" s="141">
        <v>40962</v>
      </c>
      <c r="C1417" s="142">
        <v>-587.5</v>
      </c>
    </row>
    <row r="1418" spans="2:3" x14ac:dyDescent="0.25">
      <c r="B1418" s="141">
        <v>40963</v>
      </c>
      <c r="C1418" s="142">
        <v>-1850</v>
      </c>
    </row>
    <row r="1419" spans="2:3" x14ac:dyDescent="0.25">
      <c r="B1419" s="141">
        <v>40966</v>
      </c>
      <c r="C1419" s="142">
        <v>-1062.5</v>
      </c>
    </row>
    <row r="1420" spans="2:3" x14ac:dyDescent="0.25">
      <c r="B1420" s="141">
        <v>40967</v>
      </c>
      <c r="C1420" s="142">
        <v>-1311</v>
      </c>
    </row>
    <row r="1421" spans="2:3" x14ac:dyDescent="0.25">
      <c r="B1421" s="141">
        <v>40968</v>
      </c>
      <c r="C1421" s="142">
        <v>-1046</v>
      </c>
    </row>
    <row r="1422" spans="2:3" x14ac:dyDescent="0.25">
      <c r="B1422" s="141">
        <v>40969</v>
      </c>
      <c r="C1422" s="142">
        <v>2814.399999999936</v>
      </c>
    </row>
    <row r="1423" spans="2:3" x14ac:dyDescent="0.25">
      <c r="B1423" s="141">
        <v>40970</v>
      </c>
      <c r="C1423" s="142">
        <v>-602.5</v>
      </c>
    </row>
    <row r="1424" spans="2:3" x14ac:dyDescent="0.25">
      <c r="B1424" s="141">
        <v>40973</v>
      </c>
      <c r="C1424" s="142">
        <v>4343.8802118033464</v>
      </c>
    </row>
    <row r="1425" spans="2:3" x14ac:dyDescent="0.25">
      <c r="B1425" s="141">
        <v>40974</v>
      </c>
      <c r="C1425" s="142">
        <v>337.00799999999998</v>
      </c>
    </row>
    <row r="1426" spans="2:3" x14ac:dyDescent="0.25">
      <c r="B1426" s="141">
        <v>40975</v>
      </c>
      <c r="C1426" s="142">
        <v>-152.99199999999999</v>
      </c>
    </row>
    <row r="1427" spans="2:3" x14ac:dyDescent="0.25">
      <c r="B1427" s="141">
        <v>40976</v>
      </c>
      <c r="C1427" s="142">
        <v>-2315.9462692337806</v>
      </c>
    </row>
    <row r="1428" spans="2:3" x14ac:dyDescent="0.25">
      <c r="B1428" s="141">
        <v>40977</v>
      </c>
      <c r="C1428" s="142">
        <v>5839.4079999999731</v>
      </c>
    </row>
    <row r="1429" spans="2:3" x14ac:dyDescent="0.25">
      <c r="B1429" s="141">
        <v>40980</v>
      </c>
      <c r="C1429" s="142">
        <v>48.016000000000076</v>
      </c>
    </row>
    <row r="1430" spans="2:3" x14ac:dyDescent="0.25">
      <c r="B1430" s="141">
        <v>40982</v>
      </c>
      <c r="C1430" s="142">
        <v>-490</v>
      </c>
    </row>
    <row r="1431" spans="2:3" x14ac:dyDescent="0.25">
      <c r="B1431" s="141">
        <v>40983</v>
      </c>
      <c r="C1431" s="142">
        <v>-1150</v>
      </c>
    </row>
    <row r="1432" spans="2:3" x14ac:dyDescent="0.25">
      <c r="B1432" s="141">
        <v>40984</v>
      </c>
      <c r="C1432" s="142">
        <v>240</v>
      </c>
    </row>
    <row r="1433" spans="2:3" x14ac:dyDescent="0.25">
      <c r="B1433" s="141">
        <v>40987</v>
      </c>
      <c r="C1433" s="142">
        <v>2768</v>
      </c>
    </row>
    <row r="1434" spans="2:3" x14ac:dyDescent="0.25">
      <c r="B1434" s="141">
        <v>40988</v>
      </c>
      <c r="C1434" s="142">
        <v>871.00800000000004</v>
      </c>
    </row>
    <row r="1435" spans="2:3" x14ac:dyDescent="0.25">
      <c r="B1435" s="141">
        <v>40989</v>
      </c>
      <c r="C1435" s="142">
        <v>-1231</v>
      </c>
    </row>
    <row r="1436" spans="2:3" x14ac:dyDescent="0.25">
      <c r="B1436" s="141">
        <v>40990</v>
      </c>
      <c r="C1436" s="142">
        <v>321.00800000000004</v>
      </c>
    </row>
    <row r="1437" spans="2:3" x14ac:dyDescent="0.25">
      <c r="B1437" s="141">
        <v>40991</v>
      </c>
      <c r="C1437" s="142">
        <v>-926</v>
      </c>
    </row>
    <row r="1438" spans="2:3" x14ac:dyDescent="0.25">
      <c r="B1438" s="141">
        <v>40994</v>
      </c>
      <c r="C1438" s="142">
        <v>-626</v>
      </c>
    </row>
    <row r="1439" spans="2:3" x14ac:dyDescent="0.25">
      <c r="B1439" s="141">
        <v>40995</v>
      </c>
      <c r="C1439" s="142">
        <v>3641.0079999999998</v>
      </c>
    </row>
    <row r="1440" spans="2:3" x14ac:dyDescent="0.25">
      <c r="B1440" s="141">
        <v>40996</v>
      </c>
      <c r="C1440" s="142">
        <v>-2526.5469617827775</v>
      </c>
    </row>
    <row r="1441" spans="2:3" x14ac:dyDescent="0.25">
      <c r="B1441" s="141">
        <v>40997</v>
      </c>
      <c r="C1441" s="142">
        <v>-327.99199999999996</v>
      </c>
    </row>
    <row r="1442" spans="2:3" x14ac:dyDescent="0.25">
      <c r="B1442" s="141">
        <v>40998</v>
      </c>
      <c r="C1442" s="142">
        <v>704</v>
      </c>
    </row>
    <row r="1443" spans="2:3" x14ac:dyDescent="0.25">
      <c r="B1443" s="141">
        <v>41001</v>
      </c>
      <c r="C1443" s="142">
        <v>-6139.599999999893</v>
      </c>
    </row>
    <row r="1444" spans="2:3" x14ac:dyDescent="0.25">
      <c r="B1444" s="141">
        <v>41002</v>
      </c>
      <c r="C1444" s="142">
        <v>6736.5</v>
      </c>
    </row>
    <row r="1445" spans="2:3" x14ac:dyDescent="0.25">
      <c r="B1445" s="141">
        <v>41009</v>
      </c>
      <c r="C1445" s="142">
        <v>4187.0079999999998</v>
      </c>
    </row>
    <row r="1446" spans="2:3" x14ac:dyDescent="0.25">
      <c r="B1446" s="141">
        <v>41010</v>
      </c>
      <c r="C1446" s="142">
        <v>127.008</v>
      </c>
    </row>
    <row r="1447" spans="2:3" x14ac:dyDescent="0.25">
      <c r="B1447" s="141">
        <v>41011</v>
      </c>
      <c r="C1447" s="142">
        <v>6004</v>
      </c>
    </row>
    <row r="1448" spans="2:3" x14ac:dyDescent="0.25">
      <c r="B1448" s="141">
        <v>41015</v>
      </c>
      <c r="C1448" s="142">
        <v>-94.992000000000019</v>
      </c>
    </row>
    <row r="1449" spans="2:3" x14ac:dyDescent="0.25">
      <c r="B1449" s="141">
        <v>41016</v>
      </c>
      <c r="C1449" s="142">
        <v>-1791.9839999999999</v>
      </c>
    </row>
    <row r="1450" spans="2:3" x14ac:dyDescent="0.25">
      <c r="B1450" s="141">
        <v>41017</v>
      </c>
      <c r="C1450" s="142">
        <v>-2317</v>
      </c>
    </row>
    <row r="1451" spans="2:3" x14ac:dyDescent="0.25">
      <c r="B1451" s="141">
        <v>41018</v>
      </c>
      <c r="C1451" s="142">
        <v>-6301.9840000000004</v>
      </c>
    </row>
    <row r="1452" spans="2:3" x14ac:dyDescent="0.25">
      <c r="B1452" s="141">
        <v>41019</v>
      </c>
      <c r="C1452" s="142">
        <v>-710.49199999999996</v>
      </c>
    </row>
    <row r="1453" spans="2:3" x14ac:dyDescent="0.25">
      <c r="B1453" s="141">
        <v>41022</v>
      </c>
      <c r="C1453" s="142">
        <v>1412.5</v>
      </c>
    </row>
    <row r="1454" spans="2:3" x14ac:dyDescent="0.25">
      <c r="B1454" s="141">
        <v>41023</v>
      </c>
      <c r="C1454" s="142">
        <v>3724</v>
      </c>
    </row>
    <row r="1455" spans="2:3" x14ac:dyDescent="0.25">
      <c r="B1455" s="141">
        <v>41024</v>
      </c>
      <c r="C1455" s="142">
        <v>-1025</v>
      </c>
    </row>
    <row r="1456" spans="2:3" x14ac:dyDescent="0.25">
      <c r="B1456" s="141">
        <v>41025</v>
      </c>
      <c r="C1456" s="142">
        <v>-830</v>
      </c>
    </row>
    <row r="1457" spans="2:3" x14ac:dyDescent="0.25">
      <c r="B1457" s="141">
        <v>41026</v>
      </c>
      <c r="C1457" s="142">
        <v>-1413.5</v>
      </c>
    </row>
    <row r="1458" spans="2:3" x14ac:dyDescent="0.25">
      <c r="B1458" s="141">
        <v>41029</v>
      </c>
      <c r="C1458" s="142">
        <v>-696</v>
      </c>
    </row>
    <row r="1459" spans="2:3" x14ac:dyDescent="0.25">
      <c r="B1459" s="141">
        <v>41031</v>
      </c>
      <c r="C1459" s="142">
        <v>6281.0079999999998</v>
      </c>
    </row>
    <row r="1460" spans="2:3" x14ac:dyDescent="0.25">
      <c r="B1460" s="141">
        <v>41032</v>
      </c>
      <c r="C1460" s="142">
        <v>1724</v>
      </c>
    </row>
    <row r="1461" spans="2:3" x14ac:dyDescent="0.25">
      <c r="B1461" s="141">
        <v>41033</v>
      </c>
      <c r="C1461" s="142">
        <v>320</v>
      </c>
    </row>
    <row r="1462" spans="2:3" x14ac:dyDescent="0.25">
      <c r="B1462" s="141">
        <v>41036</v>
      </c>
      <c r="C1462" s="142">
        <v>1924</v>
      </c>
    </row>
    <row r="1463" spans="2:3" x14ac:dyDescent="0.25">
      <c r="B1463" s="141">
        <v>41037</v>
      </c>
      <c r="C1463" s="142">
        <v>-1220</v>
      </c>
    </row>
    <row r="1464" spans="2:3" x14ac:dyDescent="0.25">
      <c r="B1464" s="141">
        <v>41038</v>
      </c>
      <c r="C1464" s="142">
        <v>944</v>
      </c>
    </row>
    <row r="1465" spans="2:3" x14ac:dyDescent="0.25">
      <c r="B1465" s="141">
        <v>41039</v>
      </c>
      <c r="C1465" s="142">
        <v>-1288.992</v>
      </c>
    </row>
    <row r="1466" spans="2:3" x14ac:dyDescent="0.25">
      <c r="B1466" s="141">
        <v>41040</v>
      </c>
      <c r="C1466" s="142">
        <v>-2039.992</v>
      </c>
    </row>
    <row r="1467" spans="2:3" x14ac:dyDescent="0.25">
      <c r="B1467" s="141">
        <v>41043</v>
      </c>
      <c r="C1467" s="142">
        <v>-230</v>
      </c>
    </row>
    <row r="1468" spans="2:3" x14ac:dyDescent="0.25">
      <c r="B1468" s="141">
        <v>41044</v>
      </c>
      <c r="C1468" s="142">
        <v>1314</v>
      </c>
    </row>
    <row r="1469" spans="2:3" x14ac:dyDescent="0.25">
      <c r="B1469" s="141">
        <v>41045</v>
      </c>
      <c r="C1469" s="142">
        <v>1228.0159999999998</v>
      </c>
    </row>
    <row r="1470" spans="2:3" x14ac:dyDescent="0.25">
      <c r="B1470" s="141">
        <v>41047</v>
      </c>
      <c r="C1470" s="142">
        <v>-1727.992</v>
      </c>
    </row>
    <row r="1471" spans="2:3" x14ac:dyDescent="0.25">
      <c r="B1471" s="141">
        <v>41050</v>
      </c>
      <c r="C1471" s="142">
        <v>-225.99199999999996</v>
      </c>
    </row>
    <row r="1472" spans="2:3" x14ac:dyDescent="0.25">
      <c r="B1472" s="141">
        <v>41051</v>
      </c>
      <c r="C1472" s="142">
        <v>-1565</v>
      </c>
    </row>
    <row r="1473" spans="2:3" x14ac:dyDescent="0.25">
      <c r="B1473" s="141">
        <v>41052</v>
      </c>
      <c r="C1473" s="142">
        <v>1045</v>
      </c>
    </row>
    <row r="1474" spans="2:3" x14ac:dyDescent="0.25">
      <c r="B1474" s="141">
        <v>41053</v>
      </c>
      <c r="C1474" s="142">
        <v>-1343.5</v>
      </c>
    </row>
    <row r="1475" spans="2:3" x14ac:dyDescent="0.25">
      <c r="B1475" s="141">
        <v>41054</v>
      </c>
      <c r="C1475" s="142">
        <v>-1438.5</v>
      </c>
    </row>
    <row r="1476" spans="2:3" x14ac:dyDescent="0.25">
      <c r="B1476" s="141">
        <v>41057</v>
      </c>
      <c r="C1476" s="142">
        <v>540</v>
      </c>
    </row>
    <row r="1477" spans="2:3" x14ac:dyDescent="0.25">
      <c r="B1477" s="141">
        <v>41058</v>
      </c>
      <c r="C1477" s="142">
        <v>-2378.9840000000008</v>
      </c>
    </row>
    <row r="1478" spans="2:3" x14ac:dyDescent="0.25">
      <c r="B1478" s="141">
        <v>41059</v>
      </c>
      <c r="C1478" s="142">
        <v>6844.5079999999998</v>
      </c>
    </row>
    <row r="1479" spans="2:3" x14ac:dyDescent="0.25">
      <c r="B1479" s="141">
        <v>41065</v>
      </c>
      <c r="C1479" s="142">
        <v>3366.0319999999992</v>
      </c>
    </row>
    <row r="1480" spans="2:3" x14ac:dyDescent="0.25">
      <c r="B1480" s="141">
        <v>41066</v>
      </c>
      <c r="C1480" s="142">
        <v>-1200</v>
      </c>
    </row>
    <row r="1481" spans="2:3" x14ac:dyDescent="0.25">
      <c r="B1481" s="141">
        <v>41067</v>
      </c>
      <c r="C1481" s="142">
        <v>-975.74159757204711</v>
      </c>
    </row>
    <row r="1482" spans="2:3" x14ac:dyDescent="0.25">
      <c r="B1482" s="141">
        <v>41068</v>
      </c>
      <c r="C1482" s="142">
        <v>-2315.6000000000054</v>
      </c>
    </row>
    <row r="1483" spans="2:3" x14ac:dyDescent="0.25">
      <c r="B1483" s="141">
        <v>41071</v>
      </c>
      <c r="C1483" s="142">
        <v>-2262.5</v>
      </c>
    </row>
    <row r="1484" spans="2:3" x14ac:dyDescent="0.25">
      <c r="B1484" s="141">
        <v>41072</v>
      </c>
      <c r="C1484" s="142">
        <v>-1518.9920000000006</v>
      </c>
    </row>
    <row r="1485" spans="2:3" x14ac:dyDescent="0.25">
      <c r="B1485" s="141">
        <v>41073</v>
      </c>
      <c r="C1485" s="142">
        <v>-7650.9920000000002</v>
      </c>
    </row>
    <row r="1486" spans="2:3" x14ac:dyDescent="0.25">
      <c r="B1486" s="141">
        <v>41074</v>
      </c>
      <c r="C1486" s="142">
        <v>-2903.9920000000002</v>
      </c>
    </row>
    <row r="1487" spans="2:3" x14ac:dyDescent="0.25">
      <c r="B1487" s="141">
        <v>41075</v>
      </c>
      <c r="C1487" s="142">
        <v>1237.5</v>
      </c>
    </row>
    <row r="1488" spans="2:3" x14ac:dyDescent="0.25">
      <c r="B1488" s="141">
        <v>41078</v>
      </c>
      <c r="C1488" s="142">
        <v>-636</v>
      </c>
    </row>
    <row r="1489" spans="2:3" x14ac:dyDescent="0.25">
      <c r="B1489" s="141">
        <v>41079</v>
      </c>
      <c r="C1489" s="142">
        <v>-762.98400000000004</v>
      </c>
    </row>
    <row r="1490" spans="2:3" x14ac:dyDescent="0.25">
      <c r="B1490" s="141">
        <v>41081</v>
      </c>
      <c r="C1490" s="142">
        <v>988</v>
      </c>
    </row>
    <row r="1491" spans="2:3" x14ac:dyDescent="0.25">
      <c r="B1491" s="141">
        <v>41082</v>
      </c>
      <c r="C1491" s="142">
        <v>2409.5079999999994</v>
      </c>
    </row>
    <row r="1492" spans="2:3" x14ac:dyDescent="0.25">
      <c r="B1492" s="141">
        <v>41085</v>
      </c>
      <c r="C1492" s="142">
        <v>630</v>
      </c>
    </row>
    <row r="1493" spans="2:3" x14ac:dyDescent="0.25">
      <c r="B1493" s="141">
        <v>41086</v>
      </c>
      <c r="C1493" s="142">
        <v>-50</v>
      </c>
    </row>
    <row r="1494" spans="2:3" x14ac:dyDescent="0.25">
      <c r="B1494" s="141">
        <v>41087</v>
      </c>
      <c r="C1494" s="142">
        <v>-198.99199999999996</v>
      </c>
    </row>
    <row r="1495" spans="2:3" x14ac:dyDescent="0.25">
      <c r="B1495" s="141">
        <v>41088</v>
      </c>
      <c r="C1495" s="142">
        <v>-6385.4759999999997</v>
      </c>
    </row>
    <row r="1496" spans="2:3" x14ac:dyDescent="0.25">
      <c r="B1496" s="141">
        <v>41089</v>
      </c>
      <c r="C1496" s="142">
        <v>9398.0159999999996</v>
      </c>
    </row>
    <row r="1497" spans="2:3" x14ac:dyDescent="0.25">
      <c r="B1497" s="141">
        <v>41094</v>
      </c>
      <c r="C1497" s="142">
        <v>-225.60000000009614</v>
      </c>
    </row>
    <row r="1498" spans="2:3" x14ac:dyDescent="0.25">
      <c r="B1498" s="141">
        <v>41095</v>
      </c>
      <c r="C1498" s="142">
        <v>3724</v>
      </c>
    </row>
    <row r="1499" spans="2:3" x14ac:dyDescent="0.25">
      <c r="B1499" s="141">
        <v>41096</v>
      </c>
      <c r="C1499" s="142">
        <v>-292</v>
      </c>
    </row>
    <row r="1500" spans="2:3" x14ac:dyDescent="0.25">
      <c r="B1500" s="141">
        <v>41100</v>
      </c>
      <c r="C1500" s="142">
        <v>-316</v>
      </c>
    </row>
    <row r="1501" spans="2:3" x14ac:dyDescent="0.25">
      <c r="B1501" s="141">
        <v>41101</v>
      </c>
      <c r="C1501" s="142">
        <v>-296</v>
      </c>
    </row>
    <row r="1502" spans="2:3" x14ac:dyDescent="0.25">
      <c r="B1502" s="141">
        <v>41102</v>
      </c>
      <c r="C1502" s="142">
        <v>-932</v>
      </c>
    </row>
    <row r="1503" spans="2:3" x14ac:dyDescent="0.25">
      <c r="B1503" s="141">
        <v>41103</v>
      </c>
      <c r="C1503" s="142">
        <v>-176</v>
      </c>
    </row>
    <row r="1504" spans="2:3" x14ac:dyDescent="0.25">
      <c r="B1504" s="141">
        <v>41107</v>
      </c>
      <c r="C1504" s="142">
        <v>1064</v>
      </c>
    </row>
    <row r="1505" spans="2:3" x14ac:dyDescent="0.25">
      <c r="B1505" s="141">
        <v>41109</v>
      </c>
      <c r="C1505" s="142">
        <v>-330</v>
      </c>
    </row>
    <row r="1506" spans="2:3" x14ac:dyDescent="0.25">
      <c r="B1506" s="141">
        <v>41110</v>
      </c>
      <c r="C1506" s="142">
        <v>5908</v>
      </c>
    </row>
    <row r="1507" spans="2:3" x14ac:dyDescent="0.25">
      <c r="B1507" s="141">
        <v>41114</v>
      </c>
      <c r="C1507" s="142">
        <v>14425.399999999961</v>
      </c>
    </row>
    <row r="1508" spans="2:3" x14ac:dyDescent="0.25">
      <c r="B1508" s="141">
        <v>41115</v>
      </c>
      <c r="C1508" s="142">
        <v>-216</v>
      </c>
    </row>
    <row r="1509" spans="2:3" x14ac:dyDescent="0.25">
      <c r="B1509" s="141">
        <v>41116</v>
      </c>
      <c r="C1509" s="142">
        <v>-596</v>
      </c>
    </row>
    <row r="1510" spans="2:3" x14ac:dyDescent="0.25">
      <c r="B1510" s="141">
        <v>41117</v>
      </c>
      <c r="C1510" s="142">
        <v>6443.4000000000588</v>
      </c>
    </row>
    <row r="1511" spans="2:3" x14ac:dyDescent="0.25">
      <c r="B1511" s="141">
        <v>41121</v>
      </c>
      <c r="C1511" s="142">
        <v>3573.4000000000106</v>
      </c>
    </row>
    <row r="1512" spans="2:3" x14ac:dyDescent="0.25">
      <c r="B1512" s="141">
        <v>41123</v>
      </c>
      <c r="C1512" s="142">
        <v>-1732</v>
      </c>
    </row>
    <row r="1513" spans="2:3" x14ac:dyDescent="0.25">
      <c r="B1513" s="141">
        <v>41124</v>
      </c>
      <c r="C1513" s="142">
        <v>3380</v>
      </c>
    </row>
    <row r="1514" spans="2:3" x14ac:dyDescent="0.25">
      <c r="B1514" s="141">
        <v>41129</v>
      </c>
      <c r="C1514" s="142">
        <v>2204</v>
      </c>
    </row>
    <row r="1515" spans="2:3" x14ac:dyDescent="0.25">
      <c r="B1515" s="141">
        <v>41131</v>
      </c>
      <c r="C1515" s="142">
        <v>504</v>
      </c>
    </row>
    <row r="1516" spans="2:3" x14ac:dyDescent="0.25">
      <c r="B1516" s="141">
        <v>41134</v>
      </c>
      <c r="C1516" s="142">
        <v>-984</v>
      </c>
    </row>
    <row r="1517" spans="2:3" x14ac:dyDescent="0.25">
      <c r="B1517" s="141">
        <v>41135</v>
      </c>
      <c r="C1517" s="142">
        <v>-316</v>
      </c>
    </row>
    <row r="1518" spans="2:3" x14ac:dyDescent="0.25">
      <c r="B1518" s="141">
        <v>41136</v>
      </c>
      <c r="C1518" s="142">
        <v>2834</v>
      </c>
    </row>
    <row r="1519" spans="2:3" x14ac:dyDescent="0.25">
      <c r="B1519" s="141">
        <v>41137</v>
      </c>
      <c r="C1519" s="142">
        <v>-16</v>
      </c>
    </row>
    <row r="1520" spans="2:3" x14ac:dyDescent="0.25">
      <c r="B1520" s="141">
        <v>41141</v>
      </c>
      <c r="C1520" s="142">
        <v>784</v>
      </c>
    </row>
    <row r="1521" spans="2:3" x14ac:dyDescent="0.25">
      <c r="B1521" s="141">
        <v>41142</v>
      </c>
      <c r="C1521" s="142">
        <v>-176</v>
      </c>
    </row>
    <row r="1522" spans="2:3" x14ac:dyDescent="0.25">
      <c r="B1522" s="141">
        <v>41144</v>
      </c>
      <c r="C1522" s="142">
        <v>5187.0079999999998</v>
      </c>
    </row>
    <row r="1523" spans="2:3" x14ac:dyDescent="0.25">
      <c r="B1523" s="141">
        <v>41145</v>
      </c>
      <c r="C1523" s="142">
        <v>-2075</v>
      </c>
    </row>
    <row r="1524" spans="2:3" x14ac:dyDescent="0.25">
      <c r="B1524" s="141">
        <v>41148</v>
      </c>
      <c r="C1524" s="142">
        <v>-1435.492</v>
      </c>
    </row>
    <row r="1525" spans="2:3" x14ac:dyDescent="0.25">
      <c r="B1525" s="141">
        <v>41149</v>
      </c>
      <c r="C1525" s="142">
        <v>-1693.992</v>
      </c>
    </row>
    <row r="1526" spans="2:3" x14ac:dyDescent="0.25">
      <c r="B1526" s="141">
        <v>41150</v>
      </c>
      <c r="C1526" s="142">
        <v>-2879.0920000000051</v>
      </c>
    </row>
    <row r="1527" spans="2:3" x14ac:dyDescent="0.25">
      <c r="B1527" s="141">
        <v>41151</v>
      </c>
      <c r="C1527" s="142">
        <v>-2594.5</v>
      </c>
    </row>
    <row r="1528" spans="2:3" x14ac:dyDescent="0.25">
      <c r="B1528" s="141">
        <v>41152</v>
      </c>
      <c r="C1528" s="142">
        <v>-13.5</v>
      </c>
    </row>
    <row r="1529" spans="2:3" x14ac:dyDescent="0.25">
      <c r="B1529" s="141">
        <v>41155</v>
      </c>
      <c r="C1529" s="142">
        <v>-50</v>
      </c>
    </row>
    <row r="1530" spans="2:3" x14ac:dyDescent="0.25">
      <c r="B1530" s="141">
        <v>41156</v>
      </c>
      <c r="C1530" s="142">
        <v>86.5</v>
      </c>
    </row>
    <row r="1531" spans="2:3" x14ac:dyDescent="0.25">
      <c r="B1531" s="141">
        <v>41157</v>
      </c>
      <c r="C1531" s="142">
        <v>1621.7823754461519</v>
      </c>
    </row>
    <row r="1532" spans="2:3" x14ac:dyDescent="0.25">
      <c r="B1532" s="141">
        <v>41158</v>
      </c>
      <c r="C1532" s="142">
        <v>5050</v>
      </c>
    </row>
    <row r="1533" spans="2:3" x14ac:dyDescent="0.25">
      <c r="B1533" s="141">
        <v>41159</v>
      </c>
      <c r="C1533" s="142">
        <v>-1565.9839999999999</v>
      </c>
    </row>
    <row r="1534" spans="2:3" x14ac:dyDescent="0.25">
      <c r="B1534" s="141">
        <v>41162</v>
      </c>
      <c r="C1534" s="142">
        <v>2364</v>
      </c>
    </row>
    <row r="1535" spans="2:3" x14ac:dyDescent="0.25">
      <c r="B1535" s="141">
        <v>41164</v>
      </c>
      <c r="C1535" s="142">
        <v>204</v>
      </c>
    </row>
    <row r="1536" spans="2:3" x14ac:dyDescent="0.25">
      <c r="B1536" s="141">
        <v>41166</v>
      </c>
      <c r="C1536" s="142">
        <v>1597.008</v>
      </c>
    </row>
    <row r="1537" spans="2:3" x14ac:dyDescent="0.25">
      <c r="B1537" s="141">
        <v>41169</v>
      </c>
      <c r="C1537" s="142">
        <v>-872</v>
      </c>
    </row>
    <row r="1538" spans="2:3" x14ac:dyDescent="0.25">
      <c r="B1538" s="141">
        <v>41170</v>
      </c>
      <c r="C1538" s="142">
        <v>6010.400000000026</v>
      </c>
    </row>
    <row r="1539" spans="2:3" x14ac:dyDescent="0.25">
      <c r="B1539" s="141">
        <v>41171</v>
      </c>
      <c r="C1539" s="142">
        <v>-396</v>
      </c>
    </row>
    <row r="1540" spans="2:3" x14ac:dyDescent="0.25">
      <c r="B1540" s="141">
        <v>41173</v>
      </c>
      <c r="C1540" s="142">
        <v>-698</v>
      </c>
    </row>
    <row r="1541" spans="2:3" x14ac:dyDescent="0.25">
      <c r="B1541" s="141">
        <v>41176</v>
      </c>
      <c r="C1541" s="142">
        <v>-20</v>
      </c>
    </row>
    <row r="1542" spans="2:3" x14ac:dyDescent="0.25">
      <c r="B1542" s="141">
        <v>41177</v>
      </c>
      <c r="C1542" s="142">
        <v>-1442</v>
      </c>
    </row>
    <row r="1543" spans="2:3" x14ac:dyDescent="0.25">
      <c r="B1543" s="141">
        <v>41178</v>
      </c>
      <c r="C1543" s="142">
        <v>-52.485163330626165</v>
      </c>
    </row>
    <row r="1544" spans="2:3" x14ac:dyDescent="0.25">
      <c r="B1544" s="141">
        <v>41179</v>
      </c>
      <c r="C1544" s="142">
        <v>-271</v>
      </c>
    </row>
    <row r="1545" spans="2:3" x14ac:dyDescent="0.25">
      <c r="B1545" s="141">
        <v>41180</v>
      </c>
      <c r="C1545" s="142">
        <v>13574.508000000002</v>
      </c>
    </row>
    <row r="1546" spans="2:3" x14ac:dyDescent="0.25">
      <c r="B1546" s="141">
        <v>41183</v>
      </c>
      <c r="C1546" s="142">
        <v>261.0080000000001</v>
      </c>
    </row>
    <row r="1547" spans="2:3" x14ac:dyDescent="0.25">
      <c r="B1547" s="141">
        <v>41184</v>
      </c>
      <c r="C1547" s="142">
        <v>-450.10000000004288</v>
      </c>
    </row>
    <row r="1548" spans="2:3" x14ac:dyDescent="0.25">
      <c r="B1548" s="141">
        <v>41185</v>
      </c>
      <c r="C1548" s="142">
        <v>-4964.5</v>
      </c>
    </row>
    <row r="1549" spans="2:3" x14ac:dyDescent="0.25">
      <c r="B1549" s="141">
        <v>41186</v>
      </c>
      <c r="C1549" s="142">
        <v>86.789259554063392</v>
      </c>
    </row>
    <row r="1550" spans="2:3" x14ac:dyDescent="0.25">
      <c r="B1550" s="141">
        <v>41187</v>
      </c>
      <c r="C1550" s="142">
        <v>-180</v>
      </c>
    </row>
    <row r="1551" spans="2:3" x14ac:dyDescent="0.25">
      <c r="B1551" s="141">
        <v>41190</v>
      </c>
      <c r="C1551" s="142">
        <v>-3040.9920000000002</v>
      </c>
    </row>
    <row r="1552" spans="2:3" x14ac:dyDescent="0.25">
      <c r="B1552" s="141">
        <v>41191</v>
      </c>
      <c r="C1552" s="142">
        <v>-618.99199999999996</v>
      </c>
    </row>
    <row r="1553" spans="2:3" x14ac:dyDescent="0.25">
      <c r="B1553" s="141">
        <v>41193</v>
      </c>
      <c r="C1553" s="142">
        <v>-3411.9839999999995</v>
      </c>
    </row>
    <row r="1554" spans="2:3" x14ac:dyDescent="0.25">
      <c r="B1554" s="141">
        <v>41194</v>
      </c>
      <c r="C1554" s="142">
        <v>-396</v>
      </c>
    </row>
    <row r="1555" spans="2:3" x14ac:dyDescent="0.25">
      <c r="B1555" s="141">
        <v>41197</v>
      </c>
      <c r="C1555" s="142">
        <v>-3155.5</v>
      </c>
    </row>
    <row r="1556" spans="2:3" x14ac:dyDescent="0.25">
      <c r="B1556" s="141">
        <v>41198</v>
      </c>
      <c r="C1556" s="142">
        <v>4335</v>
      </c>
    </row>
    <row r="1557" spans="2:3" x14ac:dyDescent="0.25">
      <c r="B1557" s="141">
        <v>41200</v>
      </c>
      <c r="C1557" s="142">
        <v>2816.0079999999998</v>
      </c>
    </row>
    <row r="1558" spans="2:3" x14ac:dyDescent="0.25">
      <c r="B1558" s="141">
        <v>41201</v>
      </c>
      <c r="C1558" s="142">
        <v>1781.4000000000801</v>
      </c>
    </row>
    <row r="1559" spans="2:3" x14ac:dyDescent="0.25">
      <c r="B1559" s="141">
        <v>41204</v>
      </c>
      <c r="C1559" s="142">
        <v>-146</v>
      </c>
    </row>
    <row r="1560" spans="2:3" x14ac:dyDescent="0.25">
      <c r="B1560" s="141">
        <v>41205</v>
      </c>
      <c r="C1560" s="142">
        <v>1953.0160000000001</v>
      </c>
    </row>
    <row r="1561" spans="2:3" x14ac:dyDescent="0.25">
      <c r="B1561" s="141">
        <v>41206</v>
      </c>
      <c r="C1561" s="142">
        <v>-370</v>
      </c>
    </row>
    <row r="1562" spans="2:3" x14ac:dyDescent="0.25">
      <c r="B1562" s="141">
        <v>41207</v>
      </c>
      <c r="C1562" s="142">
        <v>194</v>
      </c>
    </row>
    <row r="1563" spans="2:3" x14ac:dyDescent="0.25">
      <c r="B1563" s="141">
        <v>41208</v>
      </c>
      <c r="C1563" s="142">
        <v>-1745.9599999999998</v>
      </c>
    </row>
    <row r="1564" spans="2:3" x14ac:dyDescent="0.25">
      <c r="B1564" s="141">
        <v>41211</v>
      </c>
      <c r="C1564" s="142">
        <v>-336</v>
      </c>
    </row>
    <row r="1565" spans="2:3" x14ac:dyDescent="0.25">
      <c r="B1565" s="141">
        <v>41212</v>
      </c>
      <c r="C1565" s="142">
        <v>-827.99199999999996</v>
      </c>
    </row>
    <row r="1566" spans="2:3" x14ac:dyDescent="0.25">
      <c r="B1566" s="141">
        <v>41213</v>
      </c>
      <c r="C1566" s="142">
        <v>-4050.4839999999999</v>
      </c>
    </row>
    <row r="1567" spans="2:3" x14ac:dyDescent="0.25">
      <c r="B1567" s="141">
        <v>41214</v>
      </c>
      <c r="C1567" s="142">
        <v>-766</v>
      </c>
    </row>
    <row r="1568" spans="2:3" x14ac:dyDescent="0.25">
      <c r="B1568" s="141">
        <v>41215</v>
      </c>
      <c r="C1568" s="142">
        <v>-250</v>
      </c>
    </row>
    <row r="1569" spans="2:3" x14ac:dyDescent="0.25">
      <c r="B1569" s="141">
        <v>41218</v>
      </c>
      <c r="C1569" s="142">
        <v>83</v>
      </c>
    </row>
    <row r="1570" spans="2:3" x14ac:dyDescent="0.25">
      <c r="B1570" s="141">
        <v>41219</v>
      </c>
      <c r="C1570" s="142">
        <v>2057.8999999999623</v>
      </c>
    </row>
    <row r="1571" spans="2:3" x14ac:dyDescent="0.25">
      <c r="B1571" s="141">
        <v>41220</v>
      </c>
      <c r="C1571" s="142">
        <v>1394</v>
      </c>
    </row>
    <row r="1572" spans="2:3" x14ac:dyDescent="0.25">
      <c r="B1572" s="141">
        <v>41221</v>
      </c>
      <c r="C1572" s="142">
        <v>1912.5</v>
      </c>
    </row>
    <row r="1573" spans="2:3" x14ac:dyDescent="0.25">
      <c r="B1573" s="141">
        <v>41222</v>
      </c>
      <c r="C1573" s="142">
        <v>-712</v>
      </c>
    </row>
    <row r="1574" spans="2:3" x14ac:dyDescent="0.25">
      <c r="B1574" s="141">
        <v>41225</v>
      </c>
      <c r="C1574" s="142">
        <v>-362</v>
      </c>
    </row>
    <row r="1575" spans="2:3" x14ac:dyDescent="0.25">
      <c r="B1575" s="141">
        <v>41226</v>
      </c>
      <c r="C1575" s="142">
        <v>-816</v>
      </c>
    </row>
    <row r="1576" spans="2:3" x14ac:dyDescent="0.25">
      <c r="B1576" s="141">
        <v>41227</v>
      </c>
      <c r="C1576" s="142">
        <v>-936</v>
      </c>
    </row>
    <row r="1577" spans="2:3" x14ac:dyDescent="0.25">
      <c r="B1577" s="141">
        <v>41228</v>
      </c>
      <c r="C1577" s="142">
        <v>-1080</v>
      </c>
    </row>
    <row r="1578" spans="2:3" x14ac:dyDescent="0.25">
      <c r="B1578" s="141">
        <v>41229</v>
      </c>
      <c r="C1578" s="142">
        <v>-610</v>
      </c>
    </row>
    <row r="1579" spans="2:3" x14ac:dyDescent="0.25">
      <c r="B1579" s="141">
        <v>41232</v>
      </c>
      <c r="C1579" s="142">
        <v>2624</v>
      </c>
    </row>
    <row r="1580" spans="2:3" x14ac:dyDescent="0.25">
      <c r="B1580" s="141">
        <v>41233</v>
      </c>
      <c r="C1580" s="142">
        <v>21991.007999999998</v>
      </c>
    </row>
    <row r="1581" spans="2:3" x14ac:dyDescent="0.25">
      <c r="B1581" s="141">
        <v>41234</v>
      </c>
      <c r="C1581" s="142">
        <v>2632.2999999999734</v>
      </c>
    </row>
    <row r="1582" spans="2:3" x14ac:dyDescent="0.25">
      <c r="B1582" s="141">
        <v>41236</v>
      </c>
      <c r="C1582" s="142">
        <v>-305.60000000009614</v>
      </c>
    </row>
    <row r="1583" spans="2:3" x14ac:dyDescent="0.25">
      <c r="B1583" s="141">
        <v>41239</v>
      </c>
      <c r="C1583" s="142">
        <v>-737.59999999997331</v>
      </c>
    </row>
    <row r="1584" spans="2:3" x14ac:dyDescent="0.25">
      <c r="B1584" s="141">
        <v>41240</v>
      </c>
      <c r="C1584" s="142">
        <v>-550</v>
      </c>
    </row>
    <row r="1585" spans="2:3" x14ac:dyDescent="0.25">
      <c r="B1585" s="141">
        <v>41241</v>
      </c>
      <c r="C1585" s="142">
        <v>678</v>
      </c>
    </row>
    <row r="1586" spans="2:3" x14ac:dyDescent="0.25">
      <c r="B1586" s="141">
        <v>41242</v>
      </c>
      <c r="C1586" s="142">
        <v>-554.60000000006414</v>
      </c>
    </row>
    <row r="1587" spans="2:3" x14ac:dyDescent="0.25">
      <c r="B1587" s="141">
        <v>41243</v>
      </c>
      <c r="C1587" s="142">
        <v>816.00800000000004</v>
      </c>
    </row>
    <row r="1588" spans="2:3" x14ac:dyDescent="0.25">
      <c r="B1588" s="141">
        <v>41246</v>
      </c>
      <c r="C1588" s="142">
        <v>-1632.2000000000855</v>
      </c>
    </row>
    <row r="1589" spans="2:3" x14ac:dyDescent="0.25">
      <c r="B1589" s="141">
        <v>41247</v>
      </c>
      <c r="C1589" s="142">
        <v>-2845.9454658692066</v>
      </c>
    </row>
    <row r="1590" spans="2:3" x14ac:dyDescent="0.25">
      <c r="B1590" s="141">
        <v>41248</v>
      </c>
      <c r="C1590" s="142">
        <v>-1875.992</v>
      </c>
    </row>
    <row r="1591" spans="2:3" x14ac:dyDescent="0.25">
      <c r="B1591" s="141">
        <v>41249</v>
      </c>
      <c r="C1591" s="142">
        <v>-2692.9920000000002</v>
      </c>
    </row>
    <row r="1592" spans="2:3" x14ac:dyDescent="0.25">
      <c r="B1592" s="141">
        <v>41250</v>
      </c>
      <c r="C1592" s="142">
        <v>-2468.9760000000001</v>
      </c>
    </row>
    <row r="1593" spans="2:3" x14ac:dyDescent="0.25">
      <c r="B1593" s="141">
        <v>41253</v>
      </c>
      <c r="C1593" s="142">
        <v>1106.008</v>
      </c>
    </row>
    <row r="1594" spans="2:3" x14ac:dyDescent="0.25">
      <c r="B1594" s="141">
        <v>41254</v>
      </c>
      <c r="C1594" s="142">
        <v>-1229.9599999999996</v>
      </c>
    </row>
    <row r="1595" spans="2:3" x14ac:dyDescent="0.25">
      <c r="B1595" s="141">
        <v>41255</v>
      </c>
      <c r="C1595" s="142">
        <v>10576.407999999983</v>
      </c>
    </row>
    <row r="1596" spans="2:3" x14ac:dyDescent="0.25">
      <c r="B1596" s="141">
        <v>41256</v>
      </c>
      <c r="C1596" s="142">
        <v>328</v>
      </c>
    </row>
    <row r="1597" spans="2:3" x14ac:dyDescent="0.25">
      <c r="B1597" s="141">
        <v>41257</v>
      </c>
      <c r="C1597" s="142">
        <v>516.00799999999981</v>
      </c>
    </row>
    <row r="1598" spans="2:3" x14ac:dyDescent="0.25">
      <c r="B1598" s="141">
        <v>41260</v>
      </c>
      <c r="C1598" s="142">
        <v>1484</v>
      </c>
    </row>
    <row r="1599" spans="2:3" x14ac:dyDescent="0.25">
      <c r="B1599" s="141">
        <v>41261</v>
      </c>
      <c r="C1599" s="142">
        <v>-2619.9759999999997</v>
      </c>
    </row>
    <row r="1600" spans="2:3" x14ac:dyDescent="0.25">
      <c r="B1600" s="141">
        <v>41264</v>
      </c>
      <c r="C1600" s="142">
        <v>444</v>
      </c>
    </row>
    <row r="1601" spans="2:3" x14ac:dyDescent="0.25">
      <c r="B1601" s="141">
        <v>41267</v>
      </c>
      <c r="C1601" s="142">
        <v>-6</v>
      </c>
    </row>
    <row r="1602" spans="2:3" x14ac:dyDescent="0.25">
      <c r="B1602" s="141">
        <v>41270</v>
      </c>
      <c r="C1602" s="142">
        <v>-1172.8464858</v>
      </c>
    </row>
    <row r="1603" spans="2:3" x14ac:dyDescent="0.25">
      <c r="B1603" s="141">
        <v>41271</v>
      </c>
      <c r="C1603" s="142">
        <v>-516</v>
      </c>
    </row>
    <row r="1604" spans="2:3" x14ac:dyDescent="0.25">
      <c r="B1604" s="141">
        <v>41273</v>
      </c>
      <c r="C1604" s="142">
        <v>-256</v>
      </c>
    </row>
    <row r="1605" spans="2:3" x14ac:dyDescent="0.25">
      <c r="B1605" s="141">
        <v>41274</v>
      </c>
      <c r="C1605" s="142">
        <v>8877.0079999999998</v>
      </c>
    </row>
    <row r="1606" spans="2:3" x14ac:dyDescent="0.25">
      <c r="B1606" s="141">
        <v>41276</v>
      </c>
      <c r="C1606" s="142">
        <v>1231.3999999999144</v>
      </c>
    </row>
    <row r="1607" spans="2:3" x14ac:dyDescent="0.25">
      <c r="B1607" s="141">
        <v>41277</v>
      </c>
      <c r="C1607" s="142">
        <v>-640.46240872813996</v>
      </c>
    </row>
    <row r="1608" spans="2:3" x14ac:dyDescent="0.25">
      <c r="B1608" s="141">
        <v>41283</v>
      </c>
      <c r="C1608" s="142">
        <v>2124.3999999999037</v>
      </c>
    </row>
    <row r="1609" spans="2:3" x14ac:dyDescent="0.25">
      <c r="B1609" s="141">
        <v>41298</v>
      </c>
      <c r="C1609" s="142">
        <v>-1459.5886069481865</v>
      </c>
    </row>
    <row r="1610" spans="2:3" x14ac:dyDescent="0.25">
      <c r="B1610" s="141">
        <v>41306</v>
      </c>
      <c r="C1610" s="142">
        <v>4239.3999999999833</v>
      </c>
    </row>
    <row r="1611" spans="2:3" x14ac:dyDescent="0.25">
      <c r="B1611" s="141">
        <v>41311</v>
      </c>
      <c r="C1611" s="142">
        <v>-827.20000000011748</v>
      </c>
    </row>
    <row r="1612" spans="2:3" x14ac:dyDescent="0.25">
      <c r="B1612" s="141">
        <v>41312</v>
      </c>
      <c r="C1612" s="142">
        <v>-1111.8784707150287</v>
      </c>
    </row>
    <row r="1613" spans="2:3" x14ac:dyDescent="0.25">
      <c r="B1613" s="141">
        <v>41317</v>
      </c>
      <c r="C1613" s="142">
        <v>-1250.2</v>
      </c>
    </row>
    <row r="1614" spans="2:3" x14ac:dyDescent="0.25">
      <c r="B1614" s="141">
        <v>41319</v>
      </c>
      <c r="C1614" s="142">
        <v>-2368.7999999999515</v>
      </c>
    </row>
    <row r="1615" spans="2:3" x14ac:dyDescent="0.25">
      <c r="B1615" s="141">
        <v>41320</v>
      </c>
      <c r="C1615" s="142">
        <v>-1263.3110383053681</v>
      </c>
    </row>
    <row r="1616" spans="2:3" x14ac:dyDescent="0.25">
      <c r="B1616" s="141">
        <v>41324</v>
      </c>
      <c r="C1616" s="142">
        <v>-1217.1275992420808</v>
      </c>
    </row>
    <row r="1617" spans="2:3" x14ac:dyDescent="0.25">
      <c r="B1617" s="141">
        <v>41325</v>
      </c>
      <c r="C1617" s="142">
        <v>-613.15224389698767</v>
      </c>
    </row>
    <row r="1618" spans="2:3" x14ac:dyDescent="0.25">
      <c r="B1618" s="141">
        <v>41326</v>
      </c>
      <c r="C1618" s="142">
        <v>-668.78830497090803</v>
      </c>
    </row>
    <row r="1619" spans="2:3" x14ac:dyDescent="0.25">
      <c r="B1619" s="141">
        <v>41330</v>
      </c>
      <c r="C1619" s="142">
        <v>-460.600000000016</v>
      </c>
    </row>
    <row r="1620" spans="2:3" x14ac:dyDescent="0.25">
      <c r="B1620" s="141">
        <v>41345</v>
      </c>
      <c r="C1620" s="142">
        <v>-601.59999999988781</v>
      </c>
    </row>
    <row r="1621" spans="2:3" x14ac:dyDescent="0.25">
      <c r="B1621" s="141">
        <v>41353</v>
      </c>
      <c r="C1621" s="142">
        <v>-1310.7628648490777</v>
      </c>
    </row>
    <row r="1622" spans="2:3" x14ac:dyDescent="0.25">
      <c r="B1622" s="141">
        <v>41358</v>
      </c>
      <c r="C1622" s="142">
        <v>-883.60000000003197</v>
      </c>
    </row>
    <row r="1623" spans="2:3" x14ac:dyDescent="0.25">
      <c r="B1623" s="141">
        <v>41373</v>
      </c>
      <c r="C1623" s="142">
        <v>6589.3999999999833</v>
      </c>
    </row>
    <row r="1624" spans="2:3" x14ac:dyDescent="0.25">
      <c r="B1624" s="141">
        <v>41380</v>
      </c>
      <c r="C1624" s="142">
        <v>56.400000000048081</v>
      </c>
    </row>
    <row r="1625" spans="2:3" x14ac:dyDescent="0.25">
      <c r="B1625" s="141">
        <v>41389</v>
      </c>
      <c r="C1625" s="142">
        <v>-1220.1944234193879</v>
      </c>
    </row>
    <row r="1626" spans="2:3" x14ac:dyDescent="0.25">
      <c r="B1626" s="141">
        <v>41390</v>
      </c>
      <c r="C1626" s="142">
        <v>-574.11144793784911</v>
      </c>
    </row>
    <row r="1627" spans="2:3" x14ac:dyDescent="0.25">
      <c r="B1627" s="141">
        <v>41393</v>
      </c>
      <c r="C1627" s="142">
        <v>-507.59999999997325</v>
      </c>
    </row>
    <row r="1628" spans="2:3" x14ac:dyDescent="0.25">
      <c r="B1628" s="141">
        <v>41403</v>
      </c>
      <c r="C1628" s="142">
        <v>244.40000000001066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2:AB2"/>
  <sheetViews>
    <sheetView workbookViewId="0">
      <selection activeCell="K53" sqref="K53"/>
    </sheetView>
  </sheetViews>
  <sheetFormatPr baseColWidth="10" defaultRowHeight="15" x14ac:dyDescent="0.25"/>
  <cols>
    <col min="3" max="3" width="11.5703125" style="143"/>
    <col min="28" max="28" width="11.5703125" style="144"/>
  </cols>
  <sheetData>
    <row r="2" spans="1:19" x14ac:dyDescent="0.25">
      <c r="A2" s="17" t="s">
        <v>299</v>
      </c>
      <c r="S2" s="17" t="s">
        <v>298</v>
      </c>
    </row>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4344" r:id="rId4" name="Button 8">
              <controlPr locked="0" defaultSize="0" print="0" autoFill="0" autoPict="0">
                <anchor moveWithCells="1" sizeWithCells="1">
                  <from>
                    <xdr:col>9</xdr:col>
                    <xdr:colOff>666750</xdr:colOff>
                    <xdr:row>0</xdr:row>
                    <xdr:rowOff>0</xdr:rowOff>
                  </from>
                  <to>
                    <xdr:col>11</xdr:col>
                    <xdr:colOff>247650</xdr:colOff>
                    <xdr:row>0</xdr:row>
                    <xdr:rowOff>0</xdr:rowOff>
                  </to>
                </anchor>
              </controlPr>
            </control>
          </mc:Choice>
        </mc:AlternateContent>
        <mc:AlternateContent xmlns:mc="http://schemas.openxmlformats.org/markup-compatibility/2006">
          <mc:Choice Requires="x14">
            <control shapeId="14345" r:id="rId5" name="boton_opcion_6">
              <controlPr locked="0" defaultSize="0" autoFill="0" autoLine="0" autoPict="0">
                <anchor moveWithCells="1">
                  <from>
                    <xdr:col>9</xdr:col>
                    <xdr:colOff>95250</xdr:colOff>
                    <xdr:row>2</xdr:row>
                    <xdr:rowOff>0</xdr:rowOff>
                  </from>
                  <to>
                    <xdr:col>10</xdr:col>
                    <xdr:colOff>266700</xdr:colOff>
                    <xdr:row>3</xdr:row>
                    <xdr:rowOff>114300</xdr:rowOff>
                  </to>
                </anchor>
              </controlPr>
            </control>
          </mc:Choice>
        </mc:AlternateContent>
        <mc:AlternateContent xmlns:mc="http://schemas.openxmlformats.org/markup-compatibility/2006">
          <mc:Choice Requires="x14">
            <control shapeId="14346" r:id="rId6" name="Option Button 10">
              <controlPr locked="0" defaultSize="0" autoFill="0" autoLine="0" autoPict="0">
                <anchor moveWithCells="1">
                  <from>
                    <xdr:col>9</xdr:col>
                    <xdr:colOff>95250</xdr:colOff>
                    <xdr:row>2</xdr:row>
                    <xdr:rowOff>0</xdr:rowOff>
                  </from>
                  <to>
                    <xdr:col>10</xdr:col>
                    <xdr:colOff>66675</xdr:colOff>
                    <xdr:row>3</xdr:row>
                    <xdr:rowOff>123825</xdr:rowOff>
                  </to>
                </anchor>
              </controlPr>
            </control>
          </mc:Choice>
        </mc:AlternateContent>
        <mc:AlternateContent xmlns:mc="http://schemas.openxmlformats.org/markup-compatibility/2006">
          <mc:Choice Requires="x14">
            <control shapeId="14347" r:id="rId7" name="Option Button 11">
              <controlPr locked="0" defaultSize="0" autoFill="0" autoLine="0" autoPict="0">
                <anchor moveWithCells="1">
                  <from>
                    <xdr:col>9</xdr:col>
                    <xdr:colOff>95250</xdr:colOff>
                    <xdr:row>2</xdr:row>
                    <xdr:rowOff>0</xdr:rowOff>
                  </from>
                  <to>
                    <xdr:col>10</xdr:col>
                    <xdr:colOff>228600</xdr:colOff>
                    <xdr:row>3</xdr:row>
                    <xdr:rowOff>123825</xdr:rowOff>
                  </to>
                </anchor>
              </controlPr>
            </control>
          </mc:Choice>
        </mc:AlternateContent>
        <mc:AlternateContent xmlns:mc="http://schemas.openxmlformats.org/markup-compatibility/2006">
          <mc:Choice Requires="x14">
            <control shapeId="14348" r:id="rId8" name="Option Button 12">
              <controlPr locked="0" defaultSize="0" autoFill="0" autoLine="0" autoPict="0">
                <anchor moveWithCells="1">
                  <from>
                    <xdr:col>9</xdr:col>
                    <xdr:colOff>95250</xdr:colOff>
                    <xdr:row>2</xdr:row>
                    <xdr:rowOff>0</xdr:rowOff>
                  </from>
                  <to>
                    <xdr:col>10</xdr:col>
                    <xdr:colOff>85725</xdr:colOff>
                    <xdr:row>3</xdr:row>
                    <xdr:rowOff>76200</xdr:rowOff>
                  </to>
                </anchor>
              </controlPr>
            </control>
          </mc:Choice>
        </mc:AlternateContent>
        <mc:AlternateContent xmlns:mc="http://schemas.openxmlformats.org/markup-compatibility/2006">
          <mc:Choice Requires="x14">
            <control shapeId="14349" r:id="rId9" name="Option Button 13">
              <controlPr locked="0" defaultSize="0" autoFill="0" autoLine="0" autoPict="0">
                <anchor moveWithCells="1">
                  <from>
                    <xdr:col>9</xdr:col>
                    <xdr:colOff>95250</xdr:colOff>
                    <xdr:row>2</xdr:row>
                    <xdr:rowOff>0</xdr:rowOff>
                  </from>
                  <to>
                    <xdr:col>10</xdr:col>
                    <xdr:colOff>85725</xdr:colOff>
                    <xdr:row>3</xdr:row>
                    <xdr:rowOff>76200</xdr:rowOff>
                  </to>
                </anchor>
              </controlPr>
            </control>
          </mc:Choice>
        </mc:AlternateContent>
        <mc:AlternateContent xmlns:mc="http://schemas.openxmlformats.org/markup-compatibility/2006">
          <mc:Choice Requires="x14">
            <control shapeId="14350" r:id="rId10" name="Option Button 14">
              <controlPr locked="0" defaultSize="0" autoFill="0" autoLine="0" autoPict="0">
                <anchor moveWithCells="1">
                  <from>
                    <xdr:col>9</xdr:col>
                    <xdr:colOff>95250</xdr:colOff>
                    <xdr:row>2</xdr:row>
                    <xdr:rowOff>0</xdr:rowOff>
                  </from>
                  <to>
                    <xdr:col>9</xdr:col>
                    <xdr:colOff>685800</xdr:colOff>
                    <xdr:row>3</xdr:row>
                    <xdr:rowOff>123825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
  <sheetViews>
    <sheetView topLeftCell="C1" zoomScale="75" zoomScaleNormal="75" workbookViewId="0">
      <selection activeCell="J87" sqref="J87"/>
    </sheetView>
  </sheetViews>
  <sheetFormatPr baseColWidth="10" defaultRowHeight="15" x14ac:dyDescent="0.25"/>
  <sheetData>
    <row r="1" spans="1:1" x14ac:dyDescent="0.25">
      <c r="A1" t="s">
        <v>197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I39"/>
  <sheetViews>
    <sheetView workbookViewId="0">
      <selection activeCell="I42" sqref="I42"/>
    </sheetView>
  </sheetViews>
  <sheetFormatPr baseColWidth="10" defaultRowHeight="15" x14ac:dyDescent="0.25"/>
  <cols>
    <col min="3" max="3" width="12.140625" bestFit="1" customWidth="1"/>
    <col min="4" max="4" width="12.140625" customWidth="1"/>
    <col min="5" max="7" width="12" customWidth="1"/>
    <col min="8" max="8" width="12.85546875" customWidth="1"/>
  </cols>
  <sheetData>
    <row r="1" spans="1:9" x14ac:dyDescent="0.25">
      <c r="A1" t="s">
        <v>0</v>
      </c>
      <c r="B1" s="1" t="s">
        <v>302</v>
      </c>
      <c r="D1" s="2"/>
    </row>
    <row r="2" spans="1:9" x14ac:dyDescent="0.25">
      <c r="A2" t="s">
        <v>1</v>
      </c>
      <c r="B2" s="3"/>
      <c r="D2" s="2"/>
      <c r="E2" s="3"/>
    </row>
    <row r="3" spans="1:9" x14ac:dyDescent="0.25">
      <c r="B3" s="3" t="s">
        <v>13</v>
      </c>
      <c r="D3" s="15" t="s">
        <v>198</v>
      </c>
      <c r="E3" s="3"/>
    </row>
    <row r="4" spans="1:9" x14ac:dyDescent="0.25">
      <c r="B4" s="3" t="s">
        <v>14</v>
      </c>
      <c r="D4" s="3" t="s">
        <v>303</v>
      </c>
    </row>
    <row r="5" spans="1:9" x14ac:dyDescent="0.25">
      <c r="B5" s="3"/>
      <c r="D5" s="2"/>
    </row>
    <row r="6" spans="1:9" x14ac:dyDescent="0.25">
      <c r="A6" t="s">
        <v>2</v>
      </c>
      <c r="B6" s="3" t="s">
        <v>199</v>
      </c>
      <c r="D6" s="2"/>
    </row>
    <row r="7" spans="1:9" ht="15.75" thickBot="1" x14ac:dyDescent="0.3">
      <c r="B7" s="3"/>
      <c r="D7" s="2"/>
    </row>
    <row r="8" spans="1:9" x14ac:dyDescent="0.25">
      <c r="A8" t="s">
        <v>3</v>
      </c>
      <c r="B8" s="3"/>
      <c r="C8" s="123" t="s">
        <v>4</v>
      </c>
      <c r="D8" s="124" t="s">
        <v>5</v>
      </c>
      <c r="E8" s="124" t="s">
        <v>300</v>
      </c>
      <c r="F8" s="124" t="s">
        <v>200</v>
      </c>
      <c r="G8" s="125" t="s">
        <v>301</v>
      </c>
      <c r="I8" s="5" t="s">
        <v>6</v>
      </c>
    </row>
    <row r="9" spans="1:9" ht="15.75" thickBot="1" x14ac:dyDescent="0.3">
      <c r="A9" s="3" t="s">
        <v>7</v>
      </c>
      <c r="B9" s="3"/>
      <c r="C9" s="129">
        <v>1</v>
      </c>
      <c r="D9" s="130">
        <v>5</v>
      </c>
      <c r="E9" s="130">
        <v>2</v>
      </c>
      <c r="F9" s="130">
        <v>1</v>
      </c>
      <c r="G9" s="131">
        <v>4</v>
      </c>
    </row>
    <row r="10" spans="1:9" ht="15.75" thickBot="1" x14ac:dyDescent="0.3">
      <c r="A10" s="3" t="s">
        <v>8</v>
      </c>
      <c r="B10" s="3"/>
      <c r="C10" s="6">
        <v>11250</v>
      </c>
      <c r="D10" s="6">
        <v>2437</v>
      </c>
      <c r="E10" s="6">
        <v>5125</v>
      </c>
      <c r="F10" s="6">
        <v>19265</v>
      </c>
      <c r="G10" s="6">
        <v>4725</v>
      </c>
      <c r="I10" s="7">
        <f>C10*C9+D10*D9+E10*E9+G10*G9+F10*F9</f>
        <v>71850</v>
      </c>
    </row>
    <row r="11" spans="1:9" x14ac:dyDescent="0.25">
      <c r="A11" s="3"/>
      <c r="B11" s="3"/>
    </row>
    <row r="12" spans="1:9" x14ac:dyDescent="0.25">
      <c r="A12" s="3" t="s">
        <v>9</v>
      </c>
      <c r="B12" s="3"/>
      <c r="C12" s="8">
        <v>3750</v>
      </c>
      <c r="D12" s="8">
        <v>728</v>
      </c>
      <c r="E12" s="8">
        <v>1318</v>
      </c>
      <c r="F12" s="8">
        <v>5250</v>
      </c>
      <c r="G12" s="8">
        <v>1168</v>
      </c>
      <c r="I12" s="9">
        <f>(C12*C9+D12*D9+E12*E9+F12*F9+G12*G9)</f>
        <v>19948</v>
      </c>
    </row>
    <row r="13" spans="1:9" ht="15.75" thickBot="1" x14ac:dyDescent="0.3">
      <c r="A13" s="3"/>
      <c r="B13" s="3"/>
    </row>
    <row r="14" spans="1:9" ht="15.75" thickBot="1" x14ac:dyDescent="0.3">
      <c r="A14" s="3" t="s">
        <v>10</v>
      </c>
      <c r="B14" s="3"/>
      <c r="H14" s="10">
        <v>41317</v>
      </c>
    </row>
    <row r="15" spans="1:9" x14ac:dyDescent="0.25">
      <c r="A15" s="3"/>
      <c r="B15" s="3"/>
      <c r="H15" s="11"/>
    </row>
    <row r="16" spans="1:9" x14ac:dyDescent="0.25">
      <c r="A16" s="3"/>
      <c r="B16" s="3"/>
      <c r="H16" s="11"/>
    </row>
    <row r="17" spans="1:8" x14ac:dyDescent="0.25">
      <c r="A17" s="3" t="s">
        <v>201</v>
      </c>
      <c r="B17" s="3"/>
      <c r="C17" s="114">
        <v>1.3</v>
      </c>
      <c r="H17" s="11"/>
    </row>
    <row r="18" spans="1:8" ht="15.75" thickBot="1" x14ac:dyDescent="0.3">
      <c r="A18" s="3"/>
      <c r="B18" s="3"/>
      <c r="H18" s="11"/>
    </row>
    <row r="19" spans="1:8" ht="16.5" thickBot="1" x14ac:dyDescent="0.3">
      <c r="A19" s="3" t="s">
        <v>202</v>
      </c>
      <c r="B19" s="3"/>
      <c r="C19" s="12">
        <f>(I10+I12+H14)*C17</f>
        <v>173049.5</v>
      </c>
      <c r="D19" s="3" t="s">
        <v>11</v>
      </c>
      <c r="E19" s="3"/>
      <c r="F19" s="1" t="s">
        <v>12</v>
      </c>
      <c r="G19" s="13"/>
      <c r="H19" s="14">
        <v>175000</v>
      </c>
    </row>
    <row r="20" spans="1:8" x14ac:dyDescent="0.25">
      <c r="A20" s="3"/>
      <c r="B20" s="3"/>
      <c r="C20" s="3"/>
      <c r="D20" s="3"/>
      <c r="E20" s="3"/>
      <c r="F20" s="1"/>
    </row>
    <row r="21" spans="1:8" x14ac:dyDescent="0.25">
      <c r="A21" s="3"/>
      <c r="B21" s="3"/>
      <c r="C21" s="3"/>
      <c r="D21" s="3"/>
      <c r="E21" s="3"/>
      <c r="F21" s="1"/>
    </row>
    <row r="22" spans="1:8" ht="15.75" thickBot="1" x14ac:dyDescent="0.3"/>
    <row r="23" spans="1:8" ht="15.75" thickBot="1" x14ac:dyDescent="0.3">
      <c r="A23" t="s">
        <v>15</v>
      </c>
      <c r="D23" s="16" t="s">
        <v>16</v>
      </c>
      <c r="F23" t="s">
        <v>17</v>
      </c>
      <c r="G23" s="17"/>
    </row>
    <row r="27" spans="1:8" x14ac:dyDescent="0.25">
      <c r="A27" t="s">
        <v>18</v>
      </c>
    </row>
    <row r="29" spans="1:8" s="13" customFormat="1" x14ac:dyDescent="0.25"/>
    <row r="31" spans="1:8" x14ac:dyDescent="0.25">
      <c r="A31" s="17" t="s">
        <v>26</v>
      </c>
    </row>
    <row r="33" spans="2:8" x14ac:dyDescent="0.25">
      <c r="E33" t="s">
        <v>25</v>
      </c>
    </row>
    <row r="34" spans="2:8" x14ac:dyDescent="0.25">
      <c r="C34" s="20">
        <v>175000</v>
      </c>
      <c r="D34" s="20">
        <v>200000</v>
      </c>
      <c r="E34" s="20">
        <v>250000</v>
      </c>
      <c r="F34" s="20">
        <v>300000</v>
      </c>
      <c r="G34" s="20">
        <v>400000</v>
      </c>
      <c r="H34" s="20">
        <v>500000</v>
      </c>
    </row>
    <row r="35" spans="2:8" ht="19.5" thickBot="1" x14ac:dyDescent="0.35">
      <c r="B35" s="19" t="s">
        <v>20</v>
      </c>
      <c r="C35" s="28">
        <f t="shared" ref="C35:H35" si="0">C34/$I$10+SQRT(C34*(C34-$I$10)/POWER($I$10,2))</f>
        <v>4.3055663237745812</v>
      </c>
      <c r="D35" s="28">
        <f t="shared" si="0"/>
        <v>5.0117428329890208</v>
      </c>
      <c r="E35" s="28">
        <f t="shared" si="0"/>
        <v>6.4166888782749174</v>
      </c>
      <c r="F35" s="28">
        <f t="shared" si="0"/>
        <v>7.8165616335069643</v>
      </c>
      <c r="G35" s="28">
        <f t="shared" si="0"/>
        <v>10.609578562324991</v>
      </c>
      <c r="H35" s="28">
        <f t="shared" si="0"/>
        <v>13.398502386451188</v>
      </c>
    </row>
    <row r="36" spans="2:8" ht="19.5" thickBot="1" x14ac:dyDescent="0.35">
      <c r="B36" s="18" t="s">
        <v>19</v>
      </c>
      <c r="C36" s="27">
        <f t="shared" ref="C36:H36" si="1">2*(C35*$I$10-C34)/(C35*(C35-1))</f>
        <v>18880.238547185534</v>
      </c>
      <c r="D36" s="27">
        <f t="shared" si="1"/>
        <v>15925.109798955342</v>
      </c>
      <c r="E36" s="27">
        <f t="shared" si="1"/>
        <v>12143.616383788758</v>
      </c>
      <c r="F36" s="27">
        <f t="shared" si="1"/>
        <v>9820.1865300984227</v>
      </c>
      <c r="G36" s="27">
        <f t="shared" si="1"/>
        <v>7107.1211877971682</v>
      </c>
      <c r="H36" s="27">
        <f t="shared" si="1"/>
        <v>5570.4141339286407</v>
      </c>
    </row>
    <row r="37" spans="2:8" ht="21.75" thickBot="1" x14ac:dyDescent="0.4">
      <c r="B37" s="18" t="s">
        <v>21</v>
      </c>
      <c r="C37" s="21">
        <f>C36+I$12</f>
        <v>38828.238547185538</v>
      </c>
      <c r="D37" s="21">
        <f>D36+$I$12</f>
        <v>35873.109798955338</v>
      </c>
      <c r="E37" s="21">
        <f>E36+$I$12</f>
        <v>32091.616383788758</v>
      </c>
      <c r="F37" s="21">
        <f>F36+$I$12</f>
        <v>29768.186530098421</v>
      </c>
      <c r="G37" s="21">
        <f>G36+$I$12</f>
        <v>27055.121187797169</v>
      </c>
      <c r="H37" s="21">
        <f>H36+$I$12</f>
        <v>25518.41413392864</v>
      </c>
    </row>
    <row r="39" spans="2:8" x14ac:dyDescent="0.25">
      <c r="C39" s="13"/>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F17"/>
  <sheetViews>
    <sheetView workbookViewId="0">
      <selection activeCell="N56" sqref="N56"/>
    </sheetView>
  </sheetViews>
  <sheetFormatPr baseColWidth="10" defaultRowHeight="15" x14ac:dyDescent="0.25"/>
  <cols>
    <col min="2" max="2" width="12.85546875" customWidth="1"/>
  </cols>
  <sheetData>
    <row r="1" spans="1:6" ht="18" x14ac:dyDescent="0.25">
      <c r="A1" s="22" t="s">
        <v>204</v>
      </c>
      <c r="B1" s="23"/>
      <c r="C1" s="23"/>
    </row>
    <row r="2" spans="1:6" ht="18" x14ac:dyDescent="0.25">
      <c r="A2" s="22"/>
      <c r="B2" s="23"/>
      <c r="C2" s="23"/>
    </row>
    <row r="3" spans="1:6" ht="18" x14ac:dyDescent="0.25">
      <c r="A3" s="22"/>
      <c r="B3" s="23"/>
      <c r="C3" s="23"/>
    </row>
    <row r="4" spans="1:6" x14ac:dyDescent="0.25">
      <c r="A4" s="23"/>
      <c r="B4" s="23"/>
      <c r="C4" s="23"/>
    </row>
    <row r="5" spans="1:6" x14ac:dyDescent="0.25">
      <c r="A5" s="1" t="s">
        <v>22</v>
      </c>
      <c r="B5" s="24" t="s">
        <v>302</v>
      </c>
    </row>
    <row r="6" spans="1:6" x14ac:dyDescent="0.25">
      <c r="A6" s="1"/>
      <c r="B6" s="24"/>
    </row>
    <row r="7" spans="1:6" x14ac:dyDescent="0.25">
      <c r="A7" s="1" t="s">
        <v>23</v>
      </c>
      <c r="B7" s="4" t="s">
        <v>4</v>
      </c>
      <c r="C7" s="4" t="s">
        <v>5</v>
      </c>
      <c r="D7" s="4" t="s">
        <v>301</v>
      </c>
      <c r="E7" s="4" t="s">
        <v>200</v>
      </c>
      <c r="F7" s="4" t="s">
        <v>300</v>
      </c>
    </row>
    <row r="8" spans="1:6" x14ac:dyDescent="0.25">
      <c r="A8" s="1" t="s">
        <v>203</v>
      </c>
      <c r="B8" s="4">
        <v>1</v>
      </c>
      <c r="C8" s="4">
        <v>5</v>
      </c>
      <c r="D8" s="4">
        <v>4</v>
      </c>
      <c r="E8" s="4">
        <v>1</v>
      </c>
      <c r="F8" s="4">
        <v>2</v>
      </c>
    </row>
    <row r="9" spans="1:6" x14ac:dyDescent="0.25">
      <c r="A9" s="1"/>
      <c r="B9" s="4"/>
      <c r="C9" s="4"/>
      <c r="D9" s="4"/>
      <c r="E9" s="4"/>
      <c r="F9" s="4"/>
    </row>
    <row r="10" spans="1:6" x14ac:dyDescent="0.25">
      <c r="A10" s="1" t="s">
        <v>1</v>
      </c>
      <c r="B10" s="25">
        <v>39448</v>
      </c>
      <c r="C10" s="26">
        <v>40179</v>
      </c>
    </row>
    <row r="11" spans="1:6" ht="15.75" thickBot="1" x14ac:dyDescent="0.3"/>
    <row r="12" spans="1:6" ht="15.75" thickBot="1" x14ac:dyDescent="0.3">
      <c r="A12" s="17" t="s">
        <v>24</v>
      </c>
      <c r="C12" s="115">
        <v>0.35</v>
      </c>
    </row>
    <row r="13" spans="1:6" ht="15.75" thickBot="1" x14ac:dyDescent="0.3"/>
    <row r="14" spans="1:6" ht="15.75" thickBot="1" x14ac:dyDescent="0.3">
      <c r="A14" t="s">
        <v>27</v>
      </c>
      <c r="B14" s="29">
        <v>300000</v>
      </c>
    </row>
    <row r="15" spans="1:6" ht="15.75" thickBot="1" x14ac:dyDescent="0.3"/>
    <row r="16" spans="1:6" ht="19.5" thickBot="1" x14ac:dyDescent="0.35">
      <c r="A16" t="s">
        <v>28</v>
      </c>
      <c r="D16" s="18" t="s">
        <v>30</v>
      </c>
      <c r="E16" s="117">
        <v>6929</v>
      </c>
    </row>
    <row r="17" spans="1:5" ht="19.5" thickBot="1" x14ac:dyDescent="0.35">
      <c r="A17" t="s">
        <v>29</v>
      </c>
      <c r="D17" s="18" t="s">
        <v>21</v>
      </c>
      <c r="E17" s="116">
        <v>29768.186530098421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BA436"/>
  <sheetViews>
    <sheetView topLeftCell="A7" zoomScale="75" zoomScaleNormal="75" workbookViewId="0">
      <selection activeCell="D30" sqref="D30"/>
    </sheetView>
  </sheetViews>
  <sheetFormatPr baseColWidth="10" defaultRowHeight="15" x14ac:dyDescent="0.25"/>
  <cols>
    <col min="1" max="1" width="20.7109375" customWidth="1"/>
    <col min="2" max="4" width="18.85546875" customWidth="1"/>
    <col min="8" max="8" width="30.5703125" customWidth="1"/>
    <col min="9" max="9" width="23.140625" customWidth="1"/>
    <col min="11" max="11" width="13.42578125" customWidth="1"/>
    <col min="20" max="20" width="30.28515625" customWidth="1"/>
    <col min="21" max="21" width="23.7109375" customWidth="1"/>
    <col min="32" max="33" width="24.28515625" customWidth="1"/>
    <col min="44" max="45" width="26.42578125" customWidth="1"/>
  </cols>
  <sheetData>
    <row r="1" spans="1:53" ht="18" x14ac:dyDescent="0.25">
      <c r="B1" s="30" t="s">
        <v>31</v>
      </c>
    </row>
    <row r="3" spans="1:53" x14ac:dyDescent="0.25">
      <c r="A3" t="s">
        <v>45</v>
      </c>
      <c r="B3" s="1" t="s">
        <v>302</v>
      </c>
    </row>
    <row r="4" spans="1:53" x14ac:dyDescent="0.25">
      <c r="A4" t="s">
        <v>1</v>
      </c>
      <c r="B4" s="3" t="s">
        <v>379</v>
      </c>
    </row>
    <row r="5" spans="1:53" x14ac:dyDescent="0.25">
      <c r="A5" t="s">
        <v>2</v>
      </c>
      <c r="B5" s="3" t="s">
        <v>378</v>
      </c>
    </row>
    <row r="6" spans="1:53" ht="15.75" thickBot="1" x14ac:dyDescent="0.3">
      <c r="B6" s="3"/>
    </row>
    <row r="7" spans="1:53" ht="15.75" thickBot="1" x14ac:dyDescent="0.3">
      <c r="A7" s="145" t="s">
        <v>304</v>
      </c>
      <c r="B7" s="3"/>
      <c r="C7" s="7">
        <v>29768</v>
      </c>
      <c r="E7" s="31"/>
      <c r="F7" s="31"/>
    </row>
    <row r="8" spans="1:53" ht="15.75" thickBot="1" x14ac:dyDescent="0.3">
      <c r="A8" s="32"/>
      <c r="B8" s="33"/>
      <c r="C8" s="33"/>
      <c r="D8" s="33"/>
      <c r="E8" s="33"/>
      <c r="F8" s="33"/>
    </row>
    <row r="9" spans="1:53" ht="16.5" thickBot="1" x14ac:dyDescent="0.3">
      <c r="A9" s="32" t="s">
        <v>47</v>
      </c>
      <c r="B9" s="33"/>
      <c r="C9" s="39">
        <v>300000</v>
      </c>
      <c r="D9" s="33"/>
      <c r="E9" s="132">
        <v>0.35</v>
      </c>
      <c r="F9" s="33"/>
    </row>
    <row r="10" spans="1:53" x14ac:dyDescent="0.25">
      <c r="H10" t="s">
        <v>99</v>
      </c>
    </row>
    <row r="12" spans="1:53" x14ac:dyDescent="0.25">
      <c r="A12" s="3" t="s">
        <v>97</v>
      </c>
      <c r="B12" s="52" t="s">
        <v>206</v>
      </c>
      <c r="C12" s="52" t="s">
        <v>207</v>
      </c>
      <c r="D12" s="52" t="s">
        <v>382</v>
      </c>
      <c r="H12" s="47"/>
      <c r="I12" s="47"/>
      <c r="J12" s="47"/>
      <c r="K12" s="47"/>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row>
    <row r="13" spans="1:53" ht="15.75" thickBot="1" x14ac:dyDescent="0.3">
      <c r="B13" s="34"/>
      <c r="C13" s="34"/>
      <c r="D13" s="34"/>
      <c r="H13" s="47"/>
      <c r="I13" s="47"/>
      <c r="J13" s="47"/>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row>
    <row r="14" spans="1:53" ht="16.5" thickBot="1" x14ac:dyDescent="0.3">
      <c r="A14" s="53" t="s">
        <v>61</v>
      </c>
      <c r="B14" s="27">
        <v>6929</v>
      </c>
      <c r="C14" s="54">
        <v>33320</v>
      </c>
      <c r="D14" s="54">
        <v>18282</v>
      </c>
      <c r="F14" s="46"/>
      <c r="H14" s="47"/>
      <c r="I14" s="47"/>
      <c r="J14" s="47"/>
      <c r="K14" s="47"/>
      <c r="L14" s="47"/>
      <c r="M14" s="47"/>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row>
    <row r="15" spans="1:53" ht="18.75" x14ac:dyDescent="0.3">
      <c r="A15" s="18" t="s">
        <v>60</v>
      </c>
      <c r="B15" s="119">
        <f t="shared" ref="B15" si="0">IF(B14&gt;$C$7,B14,$C$7)</f>
        <v>29768</v>
      </c>
      <c r="C15" s="54">
        <v>33320</v>
      </c>
      <c r="D15" s="118">
        <v>29768</v>
      </c>
      <c r="E15" s="46"/>
      <c r="F15" s="46"/>
      <c r="H15" s="47"/>
      <c r="I15" s="47"/>
      <c r="J15" s="47"/>
      <c r="K15" s="47"/>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row>
    <row r="16" spans="1:53" ht="18.75" x14ac:dyDescent="0.3">
      <c r="A16" s="18"/>
      <c r="B16" s="46"/>
      <c r="C16" s="46"/>
      <c r="D16" s="46"/>
      <c r="E16" s="46"/>
      <c r="F16" s="46"/>
      <c r="H16" s="47"/>
      <c r="I16" s="47"/>
      <c r="J16" s="47"/>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row>
    <row r="17" spans="1:53" ht="18.75" x14ac:dyDescent="0.3">
      <c r="A17" s="150"/>
      <c r="B17" s="151"/>
      <c r="C17" s="46"/>
      <c r="D17" s="46"/>
      <c r="E17" s="46"/>
      <c r="F17" s="46"/>
      <c r="H17" s="47"/>
      <c r="I17" s="47"/>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row>
    <row r="18" spans="1:53" ht="18.75" x14ac:dyDescent="0.3">
      <c r="A18" s="18"/>
      <c r="B18" s="46"/>
      <c r="C18" s="46"/>
      <c r="D18" s="46"/>
      <c r="E18" s="46"/>
      <c r="F18" s="46"/>
      <c r="H18" s="47"/>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row>
    <row r="19" spans="1:53" x14ac:dyDescent="0.25">
      <c r="A19" s="3" t="s">
        <v>205</v>
      </c>
      <c r="B19" s="52" t="s">
        <v>206</v>
      </c>
      <c r="C19" s="52" t="s">
        <v>207</v>
      </c>
      <c r="D19" s="52" t="s">
        <v>382</v>
      </c>
      <c r="E19" s="35" t="s">
        <v>32</v>
      </c>
      <c r="F19" s="35" t="s">
        <v>33</v>
      </c>
      <c r="H19" s="47"/>
      <c r="I19" s="47"/>
      <c r="J19" s="47"/>
      <c r="K19" s="47"/>
      <c r="L19" s="47"/>
      <c r="M19" s="47"/>
      <c r="N19" s="47"/>
      <c r="O19" s="47"/>
      <c r="P19" s="47"/>
      <c r="Q19" s="47"/>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row>
    <row r="20" spans="1:53" x14ac:dyDescent="0.25">
      <c r="A20" s="3" t="s">
        <v>208</v>
      </c>
      <c r="B20" s="120" t="s">
        <v>380</v>
      </c>
      <c r="C20" s="120" t="s">
        <v>381</v>
      </c>
      <c r="D20" s="120" t="s">
        <v>383</v>
      </c>
      <c r="E20" s="62"/>
      <c r="F20" s="35"/>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row>
    <row r="21" spans="1:53" x14ac:dyDescent="0.25">
      <c r="A21" t="s">
        <v>34</v>
      </c>
      <c r="B21" s="43">
        <f>B23/B24</f>
        <v>0.91241510459114383</v>
      </c>
      <c r="C21" s="43">
        <f>C23/C24</f>
        <v>3.3841003498310411</v>
      </c>
      <c r="D21" s="43">
        <f>D23/D24</f>
        <v>5.3813163634243155</v>
      </c>
      <c r="E21" s="63">
        <f>AVERAGE(B21:D21)</f>
        <v>3.2259439392821663</v>
      </c>
      <c r="F21" s="37">
        <f>STDEV(B21:D21)</f>
        <v>2.2386446129183741</v>
      </c>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row>
    <row r="22" spans="1:53" x14ac:dyDescent="0.25">
      <c r="A22" s="3" t="s">
        <v>35</v>
      </c>
      <c r="B22" s="55">
        <v>33586</v>
      </c>
      <c r="C22" s="55">
        <v>321959</v>
      </c>
      <c r="D22" s="55">
        <v>497405</v>
      </c>
      <c r="E22" s="146">
        <f t="shared" ref="E22:E31" si="1">AVERAGE(B22:D22)</f>
        <v>284316.66666666669</v>
      </c>
      <c r="F22" s="147">
        <f>STDEV(B22:D22)</f>
        <v>234189.50688349237</v>
      </c>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row>
    <row r="23" spans="1:53" x14ac:dyDescent="0.25">
      <c r="A23" s="36" t="s">
        <v>36</v>
      </c>
      <c r="B23" s="38">
        <f>B34/B33-1</f>
        <v>0.11195333333333335</v>
      </c>
      <c r="C23" s="38">
        <f>C34/C33-1</f>
        <v>0.96514541977181301</v>
      </c>
      <c r="D23" s="38">
        <f>D34/D33-1</f>
        <v>0.75876560724282838</v>
      </c>
      <c r="E23" s="148">
        <f t="shared" si="1"/>
        <v>0.61195478678265824</v>
      </c>
      <c r="F23" s="149">
        <f t="shared" ref="F23:F31" si="2">STDEV(B23:D23)</f>
        <v>0.44513958130394654</v>
      </c>
      <c r="H23" s="47"/>
      <c r="I23" s="47"/>
      <c r="J23" s="47"/>
      <c r="K23" s="47"/>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row>
    <row r="24" spans="1:53" x14ac:dyDescent="0.25">
      <c r="A24" s="40" t="s">
        <v>37</v>
      </c>
      <c r="B24" s="122">
        <v>0.1227</v>
      </c>
      <c r="C24" s="122">
        <v>0.28520000000000001</v>
      </c>
      <c r="D24" s="122">
        <v>0.14099999999999999</v>
      </c>
      <c r="E24" s="148">
        <f t="shared" si="1"/>
        <v>0.18296666666666669</v>
      </c>
      <c r="F24" s="149">
        <f t="shared" si="2"/>
        <v>8.900822059413005E-2</v>
      </c>
      <c r="H24" s="47"/>
      <c r="I24" s="47"/>
      <c r="J24" s="47"/>
      <c r="K24" s="47"/>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row>
    <row r="25" spans="1:53" x14ac:dyDescent="0.25">
      <c r="A25" t="s">
        <v>38</v>
      </c>
      <c r="B25" s="42">
        <v>3.7900000000000003E-2</v>
      </c>
      <c r="C25" s="42">
        <v>5.16E-2</v>
      </c>
      <c r="D25" s="42">
        <v>5.28E-2</v>
      </c>
      <c r="E25" s="148">
        <f t="shared" si="1"/>
        <v>4.7433333333333327E-2</v>
      </c>
      <c r="F25" s="149">
        <f t="shared" si="2"/>
        <v>8.2778821768211969E-3</v>
      </c>
      <c r="H25" s="47"/>
      <c r="I25" s="47"/>
      <c r="J25" s="47"/>
      <c r="K25" s="47"/>
      <c r="L25" s="47"/>
      <c r="M25" s="47"/>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row>
    <row r="26" spans="1:53" x14ac:dyDescent="0.25">
      <c r="A26" t="s">
        <v>39</v>
      </c>
      <c r="B26" s="42">
        <v>5.0000000000000001E-4</v>
      </c>
      <c r="C26" s="42">
        <v>3.8E-3</v>
      </c>
      <c r="D26" s="42">
        <v>2.8E-3</v>
      </c>
      <c r="E26" s="148">
        <f t="shared" si="1"/>
        <v>2.3666666666666667E-3</v>
      </c>
      <c r="F26" s="149">
        <f t="shared" si="2"/>
        <v>1.6921386861996071E-3</v>
      </c>
      <c r="H26" s="47"/>
      <c r="I26" s="47"/>
      <c r="J26" s="47"/>
      <c r="K26" s="47"/>
      <c r="L26" s="47"/>
      <c r="M26" s="47"/>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row>
    <row r="27" spans="1:53" x14ac:dyDescent="0.25">
      <c r="A27" t="s">
        <v>40</v>
      </c>
      <c r="B27" s="41">
        <v>1.1499999999999999</v>
      </c>
      <c r="C27" s="41">
        <v>1.5</v>
      </c>
      <c r="D27" s="41">
        <v>1.52</v>
      </c>
      <c r="E27" s="63">
        <f t="shared" si="1"/>
        <v>1.39</v>
      </c>
      <c r="F27" s="37">
        <f t="shared" si="2"/>
        <v>0.20808652046684786</v>
      </c>
      <c r="H27" s="47"/>
      <c r="I27" s="47"/>
      <c r="J27" s="47"/>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row>
    <row r="28" spans="1:53" x14ac:dyDescent="0.25">
      <c r="A28" t="s">
        <v>41</v>
      </c>
      <c r="B28" s="41">
        <v>1.93</v>
      </c>
      <c r="C28" s="41">
        <v>2.7</v>
      </c>
      <c r="D28" s="41">
        <v>2.2599999999999998</v>
      </c>
      <c r="E28" s="63">
        <f t="shared" si="1"/>
        <v>2.2966666666666664</v>
      </c>
      <c r="F28" s="37">
        <f t="shared" si="2"/>
        <v>0.3863073042712668</v>
      </c>
      <c r="H28" s="47"/>
      <c r="I28" s="47"/>
      <c r="J28" s="47"/>
      <c r="K28" s="47"/>
      <c r="L28" s="47"/>
      <c r="M28" s="47"/>
      <c r="N28" s="47"/>
      <c r="O28" s="47"/>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row>
    <row r="29" spans="1:53" x14ac:dyDescent="0.25">
      <c r="A29" s="3" t="s">
        <v>42</v>
      </c>
      <c r="B29" s="41">
        <v>37.729999999999997</v>
      </c>
      <c r="C29" s="41">
        <v>35.82</v>
      </c>
      <c r="D29" s="41">
        <v>40.18</v>
      </c>
      <c r="E29" s="63">
        <f t="shared" si="1"/>
        <v>37.909999999999997</v>
      </c>
      <c r="F29" s="37">
        <f t="shared" si="2"/>
        <v>2.1855662881733879</v>
      </c>
      <c r="H29" s="47"/>
      <c r="I29" s="47"/>
      <c r="J29" s="47"/>
      <c r="K29" s="47"/>
      <c r="L29" s="47"/>
      <c r="M29" s="47"/>
      <c r="N29" s="47"/>
      <c r="O29" s="47"/>
      <c r="P29" s="47"/>
      <c r="Q29" s="47"/>
      <c r="R29" s="47"/>
      <c r="S29" s="47"/>
      <c r="T29" s="47"/>
      <c r="U29" s="47"/>
      <c r="V29" s="47"/>
      <c r="W29" s="47"/>
      <c r="X29" s="47"/>
      <c r="Y29" s="47"/>
      <c r="Z29" s="47"/>
      <c r="AA29" s="47"/>
      <c r="AB29" s="47"/>
      <c r="AC29" s="47"/>
      <c r="AD29" s="47"/>
      <c r="AE29" s="47"/>
      <c r="AF29" s="47"/>
      <c r="AG29" s="47"/>
      <c r="AH29" s="47"/>
      <c r="AI29" s="47"/>
      <c r="AJ29" s="47"/>
      <c r="AK29" s="47"/>
      <c r="AL29" s="47"/>
      <c r="AM29" s="47"/>
      <c r="AN29" s="47"/>
      <c r="AO29" s="47"/>
      <c r="AP29" s="47"/>
      <c r="AQ29" s="47"/>
      <c r="AR29" s="47"/>
      <c r="AS29" s="47"/>
      <c r="AT29" s="47"/>
      <c r="AU29" s="47"/>
      <c r="AV29" s="47"/>
      <c r="AW29" s="47"/>
      <c r="AX29" s="47"/>
      <c r="AY29" s="47"/>
      <c r="AZ29" s="47"/>
      <c r="BA29" s="47"/>
    </row>
    <row r="30" spans="1:53" x14ac:dyDescent="0.25">
      <c r="A30" t="s">
        <v>43</v>
      </c>
      <c r="B30" s="51">
        <f>B28*B29/100-((100-B29)/100)</f>
        <v>0.10548899999999983</v>
      </c>
      <c r="C30" s="51">
        <f>C28*C29/100-((100-C29)/100)</f>
        <v>0.32534000000000007</v>
      </c>
      <c r="D30" s="51">
        <f>D28*D29/100-((100-D29)/100)</f>
        <v>0.30986800000000003</v>
      </c>
      <c r="E30" s="63">
        <f t="shared" si="1"/>
        <v>0.24689899999999998</v>
      </c>
      <c r="F30" s="37">
        <f t="shared" si="2"/>
        <v>0.12270874773625569</v>
      </c>
      <c r="H30" s="47"/>
      <c r="I30" s="47"/>
      <c r="J30" s="47"/>
      <c r="K30" s="47"/>
      <c r="L30" s="47"/>
      <c r="M30" s="47"/>
      <c r="N30" s="47"/>
      <c r="O30" s="47"/>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row>
    <row r="31" spans="1:53" x14ac:dyDescent="0.25">
      <c r="A31" t="s">
        <v>44</v>
      </c>
      <c r="B31" s="52">
        <v>220</v>
      </c>
      <c r="C31" s="52">
        <v>201</v>
      </c>
      <c r="D31" s="52">
        <v>219</v>
      </c>
      <c r="E31" s="63">
        <f t="shared" si="1"/>
        <v>213.33333333333334</v>
      </c>
      <c r="F31" s="37">
        <f t="shared" si="2"/>
        <v>10.692676621563626</v>
      </c>
      <c r="H31" s="47"/>
      <c r="I31" s="47"/>
      <c r="J31" s="47"/>
      <c r="K31" s="47"/>
      <c r="L31" s="47"/>
      <c r="M31" s="47"/>
      <c r="N31" s="47"/>
      <c r="O31" s="47"/>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row>
    <row r="32" spans="1:53" x14ac:dyDescent="0.25">
      <c r="E32" s="46"/>
      <c r="H32" s="47"/>
      <c r="I32" s="47"/>
      <c r="J32" s="47"/>
      <c r="K32" s="47"/>
      <c r="L32" s="47"/>
      <c r="M32" s="47"/>
      <c r="N32" s="47"/>
      <c r="O32" s="47"/>
      <c r="P32" s="47"/>
      <c r="Q32" s="47"/>
      <c r="R32" s="47"/>
      <c r="S32" s="47"/>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47"/>
    </row>
    <row r="33" spans="1:53" x14ac:dyDescent="0.25">
      <c r="A33" t="s">
        <v>89</v>
      </c>
      <c r="B33" s="58">
        <v>300000</v>
      </c>
      <c r="C33" s="59">
        <f>B34</f>
        <v>333586</v>
      </c>
      <c r="D33" s="59">
        <f>C34</f>
        <v>655545</v>
      </c>
      <c r="E33" s="46"/>
      <c r="H33" s="47"/>
      <c r="I33" s="47"/>
      <c r="J33" s="47"/>
      <c r="K33" s="47"/>
      <c r="L33" s="47"/>
      <c r="M33" s="47"/>
      <c r="N33" s="47"/>
      <c r="O33" s="47"/>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row>
    <row r="34" spans="1:53" x14ac:dyDescent="0.25">
      <c r="A34" t="s">
        <v>59</v>
      </c>
      <c r="B34" s="60">
        <v>333586</v>
      </c>
      <c r="C34" s="60">
        <v>655545</v>
      </c>
      <c r="D34" s="60">
        <f>D22+C34</f>
        <v>1152950</v>
      </c>
      <c r="E34" s="46"/>
      <c r="H34" s="47"/>
      <c r="I34" s="47"/>
      <c r="J34" s="47"/>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row>
    <row r="35" spans="1:53" x14ac:dyDescent="0.25">
      <c r="E35" s="46"/>
      <c r="H35" s="47"/>
      <c r="I35" s="47"/>
      <c r="J35" s="47"/>
      <c r="K35" s="47"/>
      <c r="L35" s="47"/>
      <c r="M35" s="47"/>
      <c r="N35" s="47"/>
      <c r="O35" s="47"/>
      <c r="P35" s="47"/>
      <c r="Q35" s="47"/>
      <c r="R35" s="47"/>
      <c r="S35" s="47"/>
      <c r="T35" s="47"/>
      <c r="U35" s="47"/>
      <c r="V35" s="47"/>
      <c r="W35" s="47"/>
      <c r="X35" s="47"/>
      <c r="Y35" s="47"/>
      <c r="Z35" s="47"/>
      <c r="AA35" s="47"/>
      <c r="AB35" s="47"/>
      <c r="AC35" s="47"/>
      <c r="AD35" s="47"/>
      <c r="AE35" s="47"/>
      <c r="AF35" s="47"/>
      <c r="AG35" s="47"/>
      <c r="AH35" s="47"/>
      <c r="AI35" s="47"/>
      <c r="AJ35" s="47"/>
      <c r="AK35" s="47"/>
      <c r="AL35" s="47"/>
      <c r="AM35" s="47"/>
      <c r="AN35" s="47"/>
      <c r="AO35" s="47"/>
      <c r="AP35" s="47"/>
      <c r="AQ35" s="47"/>
      <c r="AR35" s="47"/>
      <c r="AS35" s="47"/>
      <c r="AT35" s="47"/>
      <c r="AU35" s="47"/>
      <c r="AV35" s="47"/>
      <c r="AW35" s="47"/>
      <c r="AX35" s="47"/>
      <c r="AY35" s="47"/>
      <c r="AZ35" s="47"/>
      <c r="BA35" s="47"/>
    </row>
    <row r="36" spans="1:53" x14ac:dyDescent="0.25">
      <c r="A36" s="13"/>
      <c r="B36" s="13"/>
      <c r="C36" s="13"/>
      <c r="E36" s="23"/>
      <c r="H36" s="47"/>
      <c r="I36" s="47"/>
      <c r="J36" s="47"/>
      <c r="K36" s="47"/>
      <c r="L36" s="47"/>
      <c r="M36" s="47"/>
      <c r="N36" s="47"/>
      <c r="O36" s="47"/>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c r="AX36" s="47"/>
      <c r="AY36" s="47"/>
      <c r="AZ36" s="47"/>
      <c r="BA36" s="47"/>
    </row>
    <row r="37" spans="1:53" x14ac:dyDescent="0.25">
      <c r="H37" s="47"/>
      <c r="I37" s="47"/>
      <c r="J37" s="47"/>
      <c r="K37" s="47"/>
      <c r="L37" s="47"/>
      <c r="M37" s="47"/>
      <c r="N37" s="47"/>
      <c r="O37" s="47"/>
      <c r="P37" s="47"/>
      <c r="Q37" s="47"/>
      <c r="R37" s="47"/>
      <c r="S37" s="47"/>
      <c r="T37" s="47"/>
      <c r="U37" s="47"/>
      <c r="V37" s="47"/>
      <c r="W37" s="47"/>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47"/>
      <c r="AV37" s="47"/>
      <c r="AW37" s="47"/>
      <c r="AX37" s="47"/>
      <c r="AY37" s="47"/>
      <c r="AZ37" s="47"/>
      <c r="BA37" s="47"/>
    </row>
    <row r="38" spans="1:53" x14ac:dyDescent="0.25">
      <c r="H38" s="47"/>
      <c r="I38" s="47"/>
      <c r="J38" s="47"/>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row>
    <row r="39" spans="1:53" x14ac:dyDescent="0.25">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row>
    <row r="40" spans="1:53" x14ac:dyDescent="0.25">
      <c r="H40" s="47"/>
      <c r="I40" s="47"/>
      <c r="J40" s="47"/>
      <c r="K40" s="47"/>
      <c r="L40" s="47"/>
      <c r="M40" s="47"/>
      <c r="N40" s="47"/>
      <c r="O40" s="47"/>
      <c r="P40" s="47"/>
      <c r="Q40" s="47"/>
      <c r="R40" s="47"/>
      <c r="S40" s="47"/>
      <c r="T40" s="47"/>
      <c r="U40" s="47"/>
      <c r="V40" s="47"/>
      <c r="W40" s="47"/>
      <c r="X40" s="47"/>
      <c r="Y40" s="47"/>
      <c r="Z40" s="47"/>
      <c r="AA40" s="47"/>
      <c r="AB40" s="47"/>
      <c r="AC40" s="47"/>
      <c r="AD40" s="47"/>
      <c r="AE40" s="47"/>
      <c r="AF40" s="47"/>
      <c r="AG40" s="47"/>
      <c r="AH40" s="47"/>
      <c r="AI40" s="47"/>
      <c r="AJ40" s="47"/>
      <c r="AK40" s="47"/>
      <c r="AL40" s="47"/>
      <c r="AM40" s="47"/>
      <c r="AN40" s="47"/>
      <c r="AO40" s="47"/>
      <c r="AP40" s="47"/>
      <c r="AQ40" s="47"/>
      <c r="AR40" s="47"/>
      <c r="AS40" s="47"/>
      <c r="AT40" s="47"/>
      <c r="AU40" s="47"/>
      <c r="AV40" s="47"/>
      <c r="AW40" s="47"/>
      <c r="AX40" s="47"/>
      <c r="AY40" s="47"/>
      <c r="AZ40" s="47"/>
      <c r="BA40" s="47"/>
    </row>
    <row r="41" spans="1:53" x14ac:dyDescent="0.25">
      <c r="H41" s="47"/>
      <c r="I41" s="47"/>
      <c r="J41" s="47"/>
      <c r="K41" s="47"/>
      <c r="L41" s="47"/>
      <c r="M41" s="47"/>
      <c r="N41" s="47"/>
      <c r="O41" s="47"/>
      <c r="P41" s="47"/>
      <c r="Q41" s="47"/>
      <c r="R41" s="47"/>
      <c r="S41" s="47"/>
      <c r="T41" s="47"/>
      <c r="U41" s="47"/>
      <c r="V41" s="47"/>
      <c r="W41" s="47"/>
      <c r="X41" s="47"/>
      <c r="Y41" s="47"/>
      <c r="Z41" s="47"/>
      <c r="AA41" s="47"/>
      <c r="AB41" s="47"/>
      <c r="AC41" s="47"/>
      <c r="AD41" s="47"/>
      <c r="AE41" s="47"/>
      <c r="AF41" s="47"/>
      <c r="AG41" s="47"/>
      <c r="AH41" s="47"/>
      <c r="AI41" s="47"/>
      <c r="AJ41" s="47"/>
      <c r="AK41" s="47"/>
      <c r="AL41" s="47"/>
      <c r="AM41" s="47"/>
      <c r="AN41" s="47"/>
      <c r="AO41" s="47"/>
      <c r="AP41" s="47"/>
      <c r="AQ41" s="47"/>
      <c r="AR41" s="47"/>
      <c r="AS41" s="47"/>
      <c r="AT41" s="47"/>
      <c r="AU41" s="47"/>
      <c r="AV41" s="47"/>
      <c r="AW41" s="47"/>
      <c r="AX41" s="47"/>
      <c r="AY41" s="47"/>
      <c r="AZ41" s="47"/>
      <c r="BA41" s="47"/>
    </row>
    <row r="42" spans="1:53" x14ac:dyDescent="0.25">
      <c r="H42" s="47"/>
      <c r="I42" s="47"/>
      <c r="J42" s="47"/>
      <c r="K42" s="47"/>
      <c r="L42" s="47"/>
      <c r="M42" s="47"/>
      <c r="N42" s="47"/>
      <c r="O42" s="47"/>
      <c r="P42" s="47"/>
      <c r="Q42" s="47"/>
      <c r="R42" s="47"/>
      <c r="S42" s="47"/>
      <c r="T42" s="47"/>
      <c r="U42" s="47"/>
      <c r="V42" s="47"/>
      <c r="W42" s="47"/>
      <c r="X42" s="47"/>
      <c r="Y42" s="47"/>
      <c r="Z42" s="47"/>
      <c r="AA42" s="47"/>
      <c r="AB42" s="47"/>
      <c r="AC42" s="47"/>
      <c r="AD42" s="47"/>
      <c r="AE42" s="47"/>
      <c r="AF42" s="47"/>
      <c r="AG42" s="47"/>
      <c r="AH42" s="47"/>
      <c r="AI42" s="47"/>
      <c r="AJ42" s="47"/>
      <c r="AK42" s="47"/>
      <c r="AL42" s="47"/>
      <c r="AM42" s="47"/>
      <c r="AN42" s="47"/>
      <c r="AO42" s="47"/>
      <c r="AP42" s="47"/>
      <c r="AQ42" s="47"/>
      <c r="AR42" s="47"/>
      <c r="AS42" s="47"/>
      <c r="AT42" s="47"/>
      <c r="AU42" s="47"/>
      <c r="AV42" s="47"/>
      <c r="AW42" s="47"/>
      <c r="AX42" s="47"/>
      <c r="AY42" s="47"/>
      <c r="AZ42" s="47"/>
      <c r="BA42" s="47"/>
    </row>
    <row r="43" spans="1:53" x14ac:dyDescent="0.25">
      <c r="H43" s="47"/>
      <c r="I43" s="47"/>
      <c r="J43" s="47"/>
      <c r="K43" s="47"/>
      <c r="L43" s="47"/>
      <c r="M43" s="47"/>
      <c r="N43" s="47"/>
      <c r="O43" s="47"/>
      <c r="P43" s="47"/>
      <c r="Q43" s="47"/>
      <c r="R43" s="47"/>
      <c r="S43" s="47"/>
      <c r="T43" s="47"/>
      <c r="U43" s="47"/>
      <c r="V43" s="47"/>
      <c r="W43" s="47"/>
      <c r="X43" s="47"/>
      <c r="Y43" s="47"/>
      <c r="Z43" s="47"/>
      <c r="AA43" s="47"/>
      <c r="AB43" s="47"/>
      <c r="AC43" s="47"/>
      <c r="AD43" s="47"/>
      <c r="AE43" s="47"/>
      <c r="AF43" s="47"/>
      <c r="AG43" s="47"/>
      <c r="AH43" s="47"/>
      <c r="AI43" s="47"/>
      <c r="AJ43" s="47"/>
      <c r="AK43" s="47"/>
      <c r="AL43" s="47"/>
      <c r="AM43" s="47"/>
      <c r="AN43" s="47"/>
      <c r="AO43" s="47"/>
      <c r="AP43" s="47"/>
      <c r="AQ43" s="47"/>
      <c r="AR43" s="47"/>
      <c r="AS43" s="47"/>
      <c r="AT43" s="47"/>
      <c r="AU43" s="47"/>
      <c r="AV43" s="47"/>
      <c r="AW43" s="47"/>
      <c r="AX43" s="47"/>
      <c r="AY43" s="47"/>
      <c r="AZ43" s="47"/>
      <c r="BA43" s="47"/>
    </row>
    <row r="44" spans="1:53" x14ac:dyDescent="0.25">
      <c r="H44" s="47"/>
      <c r="I44" s="47"/>
      <c r="J44" s="47"/>
      <c r="K44" s="47"/>
      <c r="L44" s="47"/>
      <c r="M44" s="47"/>
      <c r="N44" s="47"/>
      <c r="O44" s="47"/>
      <c r="P44" s="47"/>
      <c r="Q44" s="47"/>
      <c r="R44" s="47"/>
      <c r="S44" s="47"/>
      <c r="T44" s="47"/>
      <c r="U44" s="47"/>
      <c r="V44" s="47"/>
      <c r="W44" s="47"/>
      <c r="X44" s="47"/>
      <c r="Y44" s="47"/>
      <c r="Z44" s="47"/>
      <c r="AA44" s="47"/>
      <c r="AB44" s="47"/>
      <c r="AC44" s="47"/>
      <c r="AD44" s="47"/>
      <c r="AE44" s="47"/>
      <c r="AF44" s="47" t="s">
        <v>305</v>
      </c>
      <c r="AG44" s="47"/>
      <c r="AH44" s="47"/>
      <c r="AI44" s="47"/>
      <c r="AJ44" s="47"/>
      <c r="AK44" s="47"/>
      <c r="AL44" s="47"/>
      <c r="AM44" s="47"/>
      <c r="AN44" s="47"/>
      <c r="AO44" s="47"/>
      <c r="AP44" s="47"/>
      <c r="AQ44" s="47"/>
      <c r="AR44" s="47"/>
      <c r="AS44" s="47"/>
      <c r="AT44" s="47"/>
      <c r="AU44" s="47"/>
      <c r="AV44" s="47"/>
      <c r="AW44" s="47"/>
      <c r="AX44" s="47"/>
      <c r="AY44" s="47"/>
      <c r="AZ44" s="47"/>
      <c r="BA44" s="47"/>
    </row>
    <row r="45" spans="1:53" x14ac:dyDescent="0.25">
      <c r="G45" s="13"/>
      <c r="H45" s="47" t="s">
        <v>305</v>
      </c>
      <c r="I45" s="47"/>
      <c r="J45" s="47"/>
      <c r="K45" s="47"/>
      <c r="L45" s="47"/>
      <c r="M45" s="47"/>
      <c r="N45" s="47"/>
      <c r="O45" s="47"/>
      <c r="P45" s="47"/>
      <c r="Q45" s="47"/>
      <c r="R45" s="47"/>
      <c r="S45" s="47"/>
      <c r="T45" s="47" t="s">
        <v>305</v>
      </c>
      <c r="U45" s="47"/>
      <c r="V45" s="47"/>
      <c r="W45" s="47"/>
      <c r="X45" s="47"/>
      <c r="Y45" s="47"/>
      <c r="Z45" s="47"/>
      <c r="AA45" s="47"/>
      <c r="AB45" s="47"/>
      <c r="AC45" s="47"/>
      <c r="AD45" s="47"/>
      <c r="AE45" s="47"/>
      <c r="AF45" s="47"/>
      <c r="AG45" s="47"/>
      <c r="AH45" s="47"/>
      <c r="AI45" s="47"/>
      <c r="AJ45" s="47"/>
      <c r="AK45" s="47"/>
      <c r="AL45" s="47"/>
      <c r="AM45" s="47"/>
      <c r="AN45" s="47"/>
      <c r="AO45" s="47"/>
      <c r="AP45" s="47"/>
      <c r="AQ45" s="47"/>
      <c r="AR45" s="47"/>
      <c r="AS45" s="47"/>
      <c r="AT45" s="47"/>
      <c r="AU45" s="47"/>
      <c r="AV45" s="47"/>
      <c r="AW45" s="47"/>
      <c r="AX45" s="47"/>
      <c r="AY45" s="47"/>
      <c r="AZ45" s="47"/>
      <c r="BA45" s="47"/>
    </row>
    <row r="46" spans="1:53" x14ac:dyDescent="0.25">
      <c r="H46" s="47"/>
      <c r="I46" s="47"/>
      <c r="J46" s="47"/>
      <c r="K46" s="47"/>
      <c r="L46" s="47"/>
      <c r="M46" s="47"/>
      <c r="N46" s="47"/>
      <c r="O46" s="47"/>
      <c r="P46" s="47"/>
      <c r="Q46" s="47"/>
      <c r="R46" s="47"/>
      <c r="S46" s="47"/>
      <c r="T46" s="47"/>
      <c r="U46" s="47"/>
      <c r="V46" s="47"/>
      <c r="W46" s="47"/>
      <c r="X46" s="47"/>
      <c r="Y46" s="47"/>
      <c r="Z46" s="47"/>
      <c r="AA46" s="47"/>
      <c r="AB46" s="47"/>
      <c r="AC46" s="47"/>
      <c r="AD46" s="47"/>
      <c r="AE46" s="47"/>
      <c r="AF46" s="47" t="s">
        <v>48</v>
      </c>
      <c r="AG46" s="47"/>
      <c r="AH46" s="47"/>
      <c r="AI46" s="47"/>
      <c r="AJ46" s="47"/>
      <c r="AK46" s="47"/>
      <c r="AL46" s="47"/>
      <c r="AM46" s="47"/>
      <c r="AN46" s="47"/>
      <c r="AO46" s="47"/>
      <c r="AP46" s="47"/>
      <c r="AQ46" s="47"/>
      <c r="AR46" s="47"/>
      <c r="AS46" s="47"/>
      <c r="AT46" s="47"/>
      <c r="AU46" s="47"/>
      <c r="AV46" s="47"/>
      <c r="AW46" s="47"/>
      <c r="AX46" s="47"/>
      <c r="AY46" s="47"/>
      <c r="AZ46" s="47"/>
      <c r="BA46" s="47"/>
    </row>
    <row r="47" spans="1:53" x14ac:dyDescent="0.25">
      <c r="H47" s="47" t="s">
        <v>48</v>
      </c>
      <c r="I47" s="47"/>
      <c r="J47" s="47"/>
      <c r="K47" s="47"/>
      <c r="L47" s="47"/>
      <c r="M47" s="47"/>
      <c r="N47" s="47"/>
      <c r="O47" s="47"/>
      <c r="P47" s="47"/>
      <c r="Q47" s="47"/>
      <c r="R47" s="47"/>
      <c r="S47" s="47"/>
      <c r="T47" s="47" t="s">
        <v>48</v>
      </c>
      <c r="U47" s="47"/>
      <c r="V47" s="47"/>
      <c r="W47" s="47"/>
      <c r="X47" s="47"/>
      <c r="Y47" s="47"/>
      <c r="Z47" s="47"/>
      <c r="AA47" s="47"/>
      <c r="AB47" s="47"/>
      <c r="AC47" s="47"/>
      <c r="AD47" s="47"/>
      <c r="AE47" s="47"/>
      <c r="AF47" s="47" t="s">
        <v>384</v>
      </c>
      <c r="AG47" s="47"/>
      <c r="AH47" s="47"/>
      <c r="AI47" s="47"/>
      <c r="AJ47" s="47"/>
      <c r="AK47" s="47"/>
      <c r="AL47" s="47"/>
      <c r="AM47" s="47"/>
      <c r="AN47" s="47"/>
      <c r="AO47" s="47"/>
      <c r="AP47" s="47"/>
      <c r="AQ47" s="47"/>
      <c r="AR47" s="47"/>
      <c r="AS47" s="47"/>
      <c r="AT47" s="47"/>
      <c r="AU47" s="47"/>
      <c r="AV47" s="47"/>
      <c r="AW47" s="47"/>
      <c r="AX47" s="47"/>
      <c r="AY47" s="47"/>
      <c r="AZ47" s="47"/>
      <c r="BA47" s="47"/>
    </row>
    <row r="48" spans="1:53" x14ac:dyDescent="0.25">
      <c r="H48" s="47" t="s">
        <v>480</v>
      </c>
      <c r="I48" s="47"/>
      <c r="J48" s="47"/>
      <c r="K48" s="47"/>
      <c r="L48" s="47"/>
      <c r="M48" s="47"/>
      <c r="N48" s="47"/>
      <c r="O48" s="47"/>
      <c r="P48" s="47"/>
      <c r="Q48" s="47"/>
      <c r="R48" s="47"/>
      <c r="S48" s="47"/>
      <c r="T48" s="47" t="s">
        <v>528</v>
      </c>
      <c r="U48" s="47"/>
      <c r="V48" s="47"/>
      <c r="W48" s="47"/>
      <c r="X48" s="47"/>
      <c r="Y48" s="47"/>
      <c r="Z48" s="47"/>
      <c r="AA48" s="47"/>
      <c r="AB48" s="47"/>
      <c r="AC48" s="47"/>
      <c r="AD48" s="47"/>
      <c r="AE48" s="47"/>
      <c r="AF48" s="47" t="s">
        <v>49</v>
      </c>
      <c r="AG48" s="47"/>
      <c r="AH48" s="47"/>
      <c r="AI48" s="47"/>
      <c r="AJ48" s="47"/>
      <c r="AK48" s="47"/>
      <c r="AL48" s="47"/>
      <c r="AM48" s="47"/>
      <c r="AN48" s="47"/>
      <c r="AO48" s="47"/>
      <c r="AP48" s="47"/>
      <c r="AQ48" s="47"/>
      <c r="AR48" s="47"/>
      <c r="AS48" s="47"/>
      <c r="AT48" s="47"/>
      <c r="AU48" s="47"/>
      <c r="AV48" s="47"/>
      <c r="AW48" s="47"/>
      <c r="AX48" s="47"/>
      <c r="AY48" s="47"/>
      <c r="AZ48" s="47"/>
      <c r="BA48" s="47"/>
    </row>
    <row r="49" spans="8:53" x14ac:dyDescent="0.25">
      <c r="H49" s="47" t="s">
        <v>49</v>
      </c>
      <c r="I49" s="47"/>
      <c r="J49" s="47"/>
      <c r="K49" s="47"/>
      <c r="L49" s="47"/>
      <c r="M49" s="47"/>
      <c r="N49" s="47"/>
      <c r="O49" s="47"/>
      <c r="P49" s="47"/>
      <c r="Q49" s="47"/>
      <c r="R49" s="47"/>
      <c r="S49" s="47"/>
      <c r="T49" s="47" t="s">
        <v>49</v>
      </c>
      <c r="U49" s="47"/>
      <c r="V49" s="47"/>
      <c r="W49" s="47"/>
      <c r="X49" s="47"/>
      <c r="Y49" s="47"/>
      <c r="Z49" s="47"/>
      <c r="AA49" s="47"/>
      <c r="AB49" s="47"/>
      <c r="AC49" s="47"/>
      <c r="AD49" s="47"/>
      <c r="AE49" s="47"/>
      <c r="AF49" s="47" t="s">
        <v>306</v>
      </c>
      <c r="AG49" s="47"/>
      <c r="AH49" s="47"/>
      <c r="AI49" s="47"/>
      <c r="AJ49" s="47"/>
      <c r="AK49" s="47"/>
      <c r="AL49" s="47"/>
      <c r="AM49" s="47"/>
      <c r="AN49" s="47"/>
      <c r="AO49" s="47"/>
      <c r="AP49" s="47"/>
      <c r="AQ49" s="47"/>
      <c r="AR49" s="47"/>
      <c r="AS49" s="47"/>
      <c r="AT49" s="47"/>
      <c r="AU49" s="47"/>
      <c r="AV49" s="47"/>
      <c r="AW49" s="47"/>
      <c r="AX49" s="47"/>
      <c r="AY49" s="47"/>
      <c r="AZ49" s="47"/>
      <c r="BA49" s="47"/>
    </row>
    <row r="50" spans="8:53" x14ac:dyDescent="0.25">
      <c r="H50" s="47" t="s">
        <v>306</v>
      </c>
      <c r="I50" s="47"/>
      <c r="J50" s="47"/>
      <c r="K50" s="47"/>
      <c r="L50" s="47"/>
      <c r="M50" s="47"/>
      <c r="N50" s="47"/>
      <c r="O50" s="47"/>
      <c r="P50" s="47"/>
      <c r="Q50" s="47"/>
      <c r="R50" s="47"/>
      <c r="S50" s="47"/>
      <c r="T50" s="47" t="s">
        <v>306</v>
      </c>
      <c r="U50" s="47"/>
      <c r="V50" s="47"/>
      <c r="W50" s="47"/>
      <c r="X50" s="47"/>
      <c r="Y50" s="47"/>
      <c r="Z50" s="47"/>
      <c r="AA50" s="47"/>
      <c r="AB50" s="47"/>
      <c r="AC50" s="47"/>
      <c r="AD50" s="47"/>
      <c r="AE50" s="47"/>
      <c r="AF50" s="47" t="s">
        <v>50</v>
      </c>
      <c r="AG50" s="47"/>
      <c r="AH50" s="47"/>
      <c r="AI50" s="47"/>
      <c r="AJ50" s="47"/>
      <c r="AK50" s="47"/>
      <c r="AL50" s="47"/>
      <c r="AM50" s="47"/>
      <c r="AN50" s="47"/>
      <c r="AO50" s="47"/>
      <c r="AP50" s="47"/>
      <c r="AQ50" s="47"/>
      <c r="AR50" s="47"/>
      <c r="AS50" s="47"/>
      <c r="AT50" s="47"/>
      <c r="AU50" s="47"/>
      <c r="AV50" s="47"/>
      <c r="AW50" s="47"/>
      <c r="AX50" s="47"/>
      <c r="AY50" s="47"/>
      <c r="AZ50" s="47"/>
      <c r="BA50" s="47"/>
    </row>
    <row r="51" spans="8:53" x14ac:dyDescent="0.25">
      <c r="H51" s="47" t="s">
        <v>50</v>
      </c>
      <c r="I51" s="47"/>
      <c r="J51" s="47"/>
      <c r="K51" s="47"/>
      <c r="L51" s="47"/>
      <c r="M51" s="47"/>
      <c r="N51" s="47"/>
      <c r="O51" s="47"/>
      <c r="P51" s="47"/>
      <c r="Q51" s="47"/>
      <c r="R51" s="47"/>
      <c r="S51" s="47"/>
      <c r="T51" s="47" t="s">
        <v>50</v>
      </c>
      <c r="U51" s="47"/>
      <c r="V51" s="47"/>
      <c r="W51" s="47"/>
      <c r="X51" s="47"/>
      <c r="Y51" s="47"/>
      <c r="Z51" s="47"/>
      <c r="AA51" s="47"/>
      <c r="AB51" s="47"/>
      <c r="AC51" s="47"/>
      <c r="AD51" s="47"/>
      <c r="AE51" s="47"/>
      <c r="AF51" s="47" t="s">
        <v>51</v>
      </c>
      <c r="AG51" s="47"/>
      <c r="AH51" s="47"/>
      <c r="AI51" s="47"/>
      <c r="AJ51" s="47"/>
      <c r="AK51" s="47"/>
      <c r="AL51" s="47"/>
      <c r="AM51" s="47"/>
      <c r="AN51" s="47"/>
      <c r="AO51" s="47"/>
      <c r="AP51" s="47"/>
      <c r="AQ51" s="47"/>
      <c r="AR51" s="47"/>
      <c r="AS51" s="47"/>
      <c r="AT51" s="47"/>
      <c r="AU51" s="47"/>
      <c r="AV51" s="47"/>
      <c r="AW51" s="47"/>
      <c r="AX51" s="47"/>
      <c r="AY51" s="47"/>
      <c r="AZ51" s="47"/>
      <c r="BA51" s="47"/>
    </row>
    <row r="52" spans="8:53" x14ac:dyDescent="0.25">
      <c r="H52" s="47" t="s">
        <v>51</v>
      </c>
      <c r="I52" s="47"/>
      <c r="J52" s="47"/>
      <c r="K52" s="47"/>
      <c r="L52" s="47"/>
      <c r="M52" s="47"/>
      <c r="N52" s="47"/>
      <c r="O52" s="47"/>
      <c r="P52" s="47"/>
      <c r="Q52" s="47"/>
      <c r="R52" s="47"/>
      <c r="S52" s="47"/>
      <c r="T52" s="47" t="s">
        <v>51</v>
      </c>
      <c r="U52" s="47"/>
      <c r="V52" s="47"/>
      <c r="W52" s="47"/>
      <c r="X52" s="47"/>
      <c r="Y52" s="47"/>
      <c r="Z52" s="47"/>
      <c r="AA52" s="47"/>
      <c r="AB52" s="47"/>
      <c r="AC52" s="47"/>
      <c r="AD52" s="47"/>
      <c r="AE52" s="47"/>
      <c r="AF52" s="47"/>
      <c r="AG52" s="47"/>
      <c r="AH52" s="47"/>
      <c r="AI52" s="47"/>
      <c r="AJ52" s="47"/>
      <c r="AK52" s="47"/>
      <c r="AL52" s="47"/>
      <c r="AM52" s="47"/>
      <c r="AN52" s="47"/>
      <c r="AO52" s="47"/>
      <c r="AP52" s="47"/>
      <c r="AQ52" s="47"/>
      <c r="AR52" s="47"/>
      <c r="AS52" s="47"/>
      <c r="AT52" s="47"/>
      <c r="AU52" s="47"/>
      <c r="AV52" s="47"/>
      <c r="AW52" s="47"/>
      <c r="AX52" s="47"/>
      <c r="AY52" s="47"/>
      <c r="AZ52" s="47"/>
      <c r="BA52" s="47"/>
    </row>
    <row r="53" spans="8:53" x14ac:dyDescent="0.25">
      <c r="H53" s="47"/>
      <c r="I53" s="47"/>
      <c r="J53" s="47"/>
      <c r="K53" s="47"/>
      <c r="L53" s="47"/>
      <c r="M53" s="47"/>
      <c r="N53" s="47"/>
      <c r="O53" s="47"/>
      <c r="P53" s="47"/>
      <c r="Q53" s="47"/>
      <c r="R53" s="47"/>
      <c r="S53" s="47"/>
      <c r="T53" s="47"/>
      <c r="U53" s="47"/>
      <c r="V53" s="47"/>
      <c r="W53" s="47"/>
      <c r="X53" s="47"/>
      <c r="Y53" s="47"/>
      <c r="Z53" s="47"/>
      <c r="AA53" s="47"/>
      <c r="AB53" s="47"/>
      <c r="AC53" s="47"/>
      <c r="AD53" s="47"/>
      <c r="AE53" s="47"/>
      <c r="AF53" s="47" t="s">
        <v>52</v>
      </c>
      <c r="AG53" s="47"/>
      <c r="AH53" s="47"/>
      <c r="AI53" s="47"/>
      <c r="AJ53" s="47"/>
      <c r="AK53" s="47"/>
      <c r="AL53" s="47"/>
      <c r="AM53" s="47"/>
      <c r="AN53" s="47"/>
      <c r="AO53" s="47"/>
      <c r="AP53" s="47"/>
      <c r="AQ53" s="47"/>
      <c r="AR53" s="47"/>
      <c r="AS53" s="47"/>
      <c r="AT53" s="47"/>
      <c r="AU53" s="47"/>
      <c r="AV53" s="47"/>
      <c r="AW53" s="47"/>
      <c r="AX53" s="47"/>
      <c r="AY53" s="47"/>
      <c r="AZ53" s="47"/>
      <c r="BA53" s="47"/>
    </row>
    <row r="54" spans="8:53" x14ac:dyDescent="0.25">
      <c r="H54" s="47" t="s">
        <v>52</v>
      </c>
      <c r="I54" s="47"/>
      <c r="J54" s="47"/>
      <c r="K54" s="47"/>
      <c r="L54" s="47"/>
      <c r="M54" s="47"/>
      <c r="N54" s="47"/>
      <c r="O54" s="47"/>
      <c r="P54" s="47"/>
      <c r="Q54" s="47"/>
      <c r="R54" s="47"/>
      <c r="S54" s="47"/>
      <c r="T54" s="47" t="s">
        <v>52</v>
      </c>
      <c r="U54" s="47"/>
      <c r="V54" s="47"/>
      <c r="W54" s="47"/>
      <c r="X54" s="47"/>
      <c r="Y54" s="47"/>
      <c r="Z54" s="47"/>
      <c r="AA54" s="47"/>
      <c r="AB54" s="47"/>
      <c r="AC54" s="47"/>
      <c r="AD54" s="47"/>
      <c r="AE54" s="47"/>
      <c r="AF54" s="47" t="s">
        <v>53</v>
      </c>
      <c r="AG54" s="47"/>
      <c r="AH54" s="47"/>
      <c r="AI54" s="47"/>
      <c r="AJ54" s="47"/>
      <c r="AK54" s="47"/>
      <c r="AL54" s="47"/>
      <c r="AM54" s="47"/>
      <c r="AN54" s="47"/>
      <c r="AO54" s="47"/>
      <c r="AP54" s="47"/>
      <c r="AQ54" s="47"/>
      <c r="AR54" s="47"/>
      <c r="AS54" s="47"/>
      <c r="AT54" s="47"/>
      <c r="AU54" s="47"/>
      <c r="AV54" s="47"/>
      <c r="AW54" s="47"/>
      <c r="AX54" s="47"/>
      <c r="AY54" s="47"/>
      <c r="AZ54" s="47"/>
      <c r="BA54" s="47"/>
    </row>
    <row r="55" spans="8:53" x14ac:dyDescent="0.25">
      <c r="H55" s="47" t="s">
        <v>53</v>
      </c>
      <c r="I55" s="47"/>
      <c r="J55" s="47"/>
      <c r="K55" s="47"/>
      <c r="L55" s="47"/>
      <c r="M55" s="47"/>
      <c r="N55" s="47"/>
      <c r="O55" s="47"/>
      <c r="P55" s="47"/>
      <c r="Q55" s="47"/>
      <c r="R55" s="47"/>
      <c r="S55" s="47"/>
      <c r="T55" s="47" t="s">
        <v>53</v>
      </c>
      <c r="U55" s="47"/>
      <c r="V55" s="47"/>
      <c r="W55" s="47"/>
      <c r="X55" s="47"/>
      <c r="Y55" s="47"/>
      <c r="Z55" s="47"/>
      <c r="AA55" s="47"/>
      <c r="AB55" s="47"/>
      <c r="AC55" s="47"/>
      <c r="AD55" s="47"/>
      <c r="AE55" s="47"/>
      <c r="AF55" s="47" t="s">
        <v>308</v>
      </c>
      <c r="AG55" s="47"/>
      <c r="AH55" s="47"/>
      <c r="AI55" s="47"/>
      <c r="AJ55" s="47"/>
      <c r="AK55" s="47"/>
      <c r="AL55" s="47"/>
      <c r="AM55" s="47"/>
      <c r="AN55" s="47"/>
      <c r="AO55" s="47"/>
      <c r="AP55" s="47"/>
      <c r="AQ55" s="47"/>
      <c r="AR55" s="47"/>
      <c r="AS55" s="47"/>
      <c r="AT55" s="47"/>
      <c r="AU55" s="47"/>
      <c r="AV55" s="47"/>
      <c r="AW55" s="47"/>
      <c r="AX55" s="47"/>
      <c r="AY55" s="47"/>
      <c r="AZ55" s="47"/>
      <c r="BA55" s="47"/>
    </row>
    <row r="56" spans="8:53" x14ac:dyDescent="0.25">
      <c r="H56" s="47" t="s">
        <v>308</v>
      </c>
      <c r="I56" s="47"/>
      <c r="J56" s="47"/>
      <c r="K56" s="47"/>
      <c r="L56" s="47"/>
      <c r="M56" s="47"/>
      <c r="N56" s="47"/>
      <c r="O56" s="47"/>
      <c r="P56" s="47"/>
      <c r="Q56" s="47"/>
      <c r="R56" s="47"/>
      <c r="S56" s="47"/>
      <c r="T56" s="47" t="s">
        <v>308</v>
      </c>
      <c r="U56" s="47"/>
      <c r="V56" s="47"/>
      <c r="W56" s="47"/>
      <c r="X56" s="47"/>
      <c r="Y56" s="47"/>
      <c r="Z56" s="47"/>
      <c r="AA56" s="47"/>
      <c r="AB56" s="47"/>
      <c r="AC56" s="47"/>
      <c r="AD56" s="47"/>
      <c r="AE56" s="47"/>
      <c r="AF56" s="47"/>
      <c r="AG56" s="47"/>
      <c r="AH56" s="47"/>
      <c r="AI56" s="47"/>
      <c r="AJ56" s="47"/>
      <c r="AK56" s="47"/>
      <c r="AL56" s="47"/>
      <c r="AM56" s="47"/>
      <c r="AN56" s="47"/>
      <c r="AO56" s="47"/>
      <c r="AP56" s="47"/>
      <c r="AQ56" s="47"/>
      <c r="AR56" s="47"/>
      <c r="AS56" s="47"/>
      <c r="AT56" s="47"/>
      <c r="AU56" s="47"/>
      <c r="AV56" s="47"/>
      <c r="AW56" s="47"/>
      <c r="AX56" s="47"/>
      <c r="AY56" s="47"/>
      <c r="AZ56" s="47"/>
      <c r="BA56" s="47"/>
    </row>
    <row r="57" spans="8:53" x14ac:dyDescent="0.25">
      <c r="H57" s="47"/>
      <c r="I57" s="47"/>
      <c r="J57" s="47"/>
      <c r="K57" s="47"/>
      <c r="L57" s="47"/>
      <c r="M57" s="47"/>
      <c r="N57" s="47"/>
      <c r="O57" s="47"/>
      <c r="P57" s="47"/>
      <c r="Q57" s="47"/>
      <c r="R57" s="47"/>
      <c r="S57" s="47"/>
      <c r="T57" s="47"/>
      <c r="U57" s="47"/>
      <c r="V57" s="47"/>
      <c r="W57" s="47"/>
      <c r="X57" s="47"/>
      <c r="Y57" s="47"/>
      <c r="Z57" s="47"/>
      <c r="AA57" s="47"/>
      <c r="AB57" s="47"/>
      <c r="AC57" s="47"/>
      <c r="AD57" s="47"/>
      <c r="AE57" s="47"/>
      <c r="AF57" s="47" t="s">
        <v>54</v>
      </c>
      <c r="AG57" s="47"/>
      <c r="AH57" s="47"/>
      <c r="AI57" s="47"/>
      <c r="AJ57" s="47"/>
      <c r="AK57" s="47"/>
      <c r="AL57" s="47"/>
      <c r="AM57" s="47"/>
      <c r="AN57" s="47"/>
      <c r="AO57" s="47"/>
      <c r="AP57" s="47"/>
      <c r="AQ57" s="47"/>
      <c r="AR57" s="47"/>
      <c r="AS57" s="47"/>
      <c r="AT57" s="47"/>
      <c r="AU57" s="47"/>
      <c r="AV57" s="47"/>
      <c r="AW57" s="47"/>
      <c r="AX57" s="47"/>
      <c r="AY57" s="47"/>
      <c r="AZ57" s="47"/>
      <c r="BA57" s="47"/>
    </row>
    <row r="58" spans="8:53" x14ac:dyDescent="0.25">
      <c r="H58" s="47" t="s">
        <v>54</v>
      </c>
      <c r="I58" s="47"/>
      <c r="J58" s="47"/>
      <c r="K58" s="47"/>
      <c r="L58" s="47"/>
      <c r="M58" s="47"/>
      <c r="N58" s="47"/>
      <c r="O58" s="47"/>
      <c r="P58" s="47"/>
      <c r="Q58" s="47"/>
      <c r="R58" s="47"/>
      <c r="S58" s="47"/>
      <c r="T58" s="47" t="s">
        <v>54</v>
      </c>
      <c r="U58" s="47"/>
      <c r="V58" s="47"/>
      <c r="W58" s="47"/>
      <c r="X58" s="47"/>
      <c r="Y58" s="47"/>
      <c r="Z58" s="47"/>
      <c r="AA58" s="47"/>
      <c r="AB58" s="47"/>
      <c r="AC58" s="47"/>
      <c r="AD58" s="47"/>
      <c r="AE58" s="47"/>
      <c r="AF58" s="47" t="s">
        <v>55</v>
      </c>
      <c r="AG58" s="47"/>
      <c r="AH58" s="47"/>
      <c r="AI58" s="47"/>
      <c r="AJ58" s="47"/>
      <c r="AK58" s="47"/>
      <c r="AL58" s="47"/>
      <c r="AM58" s="47"/>
      <c r="AN58" s="47"/>
      <c r="AO58" s="47"/>
      <c r="AP58" s="47"/>
      <c r="AQ58" s="47"/>
      <c r="AR58" s="47"/>
      <c r="AS58" s="47"/>
      <c r="AT58" s="47"/>
      <c r="AU58" s="47"/>
      <c r="AV58" s="47"/>
      <c r="AW58" s="47"/>
      <c r="AX58" s="47"/>
      <c r="AY58" s="47"/>
      <c r="AZ58" s="47"/>
      <c r="BA58" s="47"/>
    </row>
    <row r="59" spans="8:53" x14ac:dyDescent="0.25">
      <c r="H59" s="47" t="s">
        <v>55</v>
      </c>
      <c r="I59" s="47"/>
      <c r="J59" s="47"/>
      <c r="K59" s="47"/>
      <c r="L59" s="47"/>
      <c r="M59" s="47"/>
      <c r="N59" s="47"/>
      <c r="O59" s="47"/>
      <c r="P59" s="47"/>
      <c r="Q59" s="47"/>
      <c r="R59" s="47"/>
      <c r="S59" s="47"/>
      <c r="T59" s="47" t="s">
        <v>55</v>
      </c>
      <c r="U59" s="47"/>
      <c r="V59" s="47"/>
      <c r="W59" s="47"/>
      <c r="X59" s="47"/>
      <c r="Y59" s="47"/>
      <c r="Z59" s="47"/>
      <c r="AA59" s="47"/>
      <c r="AB59" s="47"/>
      <c r="AC59" s="47"/>
      <c r="AD59" s="47"/>
      <c r="AE59" s="47"/>
      <c r="AF59" s="47" t="s">
        <v>385</v>
      </c>
      <c r="AG59" s="47"/>
      <c r="AH59" s="47"/>
      <c r="AI59" s="47"/>
      <c r="AJ59" s="47"/>
      <c r="AK59" s="47"/>
      <c r="AL59" s="47"/>
      <c r="AM59" s="47"/>
      <c r="AN59" s="47"/>
      <c r="AO59" s="47"/>
      <c r="AP59" s="47"/>
      <c r="AQ59" s="47"/>
      <c r="AR59" s="47"/>
      <c r="AS59" s="47"/>
      <c r="AT59" s="47"/>
      <c r="AU59" s="47"/>
      <c r="AV59" s="47"/>
      <c r="AW59" s="47"/>
      <c r="AX59" s="47"/>
      <c r="AY59" s="47"/>
      <c r="AZ59" s="47"/>
      <c r="BA59" s="47"/>
    </row>
    <row r="60" spans="8:53" x14ac:dyDescent="0.25">
      <c r="H60" s="47" t="s">
        <v>56</v>
      </c>
      <c r="I60" s="47"/>
      <c r="J60" s="47"/>
      <c r="K60" s="47"/>
      <c r="L60" s="47"/>
      <c r="M60" s="47"/>
      <c r="N60" s="47"/>
      <c r="O60" s="47"/>
      <c r="P60" s="47"/>
      <c r="Q60" s="47"/>
      <c r="R60" s="47"/>
      <c r="S60" s="47"/>
      <c r="T60" s="47" t="s">
        <v>529</v>
      </c>
      <c r="U60" s="47"/>
      <c r="V60" s="47"/>
      <c r="W60" s="47"/>
      <c r="X60" s="47"/>
      <c r="Y60" s="47"/>
      <c r="Z60" s="47"/>
      <c r="AA60" s="47"/>
      <c r="AB60" s="47"/>
      <c r="AC60" s="47"/>
      <c r="AD60" s="47"/>
      <c r="AE60" s="47"/>
      <c r="AF60" s="47" t="s">
        <v>386</v>
      </c>
      <c r="AG60" s="47"/>
      <c r="AH60" s="47"/>
      <c r="AI60" s="47"/>
      <c r="AJ60" s="47"/>
      <c r="AK60" s="47"/>
      <c r="AL60" s="47"/>
      <c r="AM60" s="47"/>
      <c r="AN60" s="47"/>
      <c r="AO60" s="47"/>
      <c r="AP60" s="47"/>
      <c r="AQ60" s="47"/>
      <c r="AR60" s="47"/>
      <c r="AS60" s="47"/>
      <c r="AT60" s="47"/>
      <c r="AU60" s="47"/>
      <c r="AV60" s="47"/>
      <c r="AW60" s="47"/>
      <c r="AX60" s="47"/>
      <c r="AY60" s="47"/>
      <c r="AZ60" s="47"/>
      <c r="BA60" s="47"/>
    </row>
    <row r="61" spans="8:53" x14ac:dyDescent="0.25">
      <c r="H61" s="47" t="s">
        <v>386</v>
      </c>
      <c r="I61" s="47"/>
      <c r="J61" s="47"/>
      <c r="K61" s="47"/>
      <c r="L61" s="47"/>
      <c r="M61" s="47"/>
      <c r="N61" s="47"/>
      <c r="O61" s="47"/>
      <c r="P61" s="47"/>
      <c r="Q61" s="47"/>
      <c r="R61" s="47"/>
      <c r="S61" s="47"/>
      <c r="T61" s="47" t="s">
        <v>530</v>
      </c>
      <c r="U61" s="47"/>
      <c r="V61" s="47"/>
      <c r="W61" s="47"/>
      <c r="X61" s="47"/>
      <c r="Y61" s="47"/>
      <c r="Z61" s="47"/>
      <c r="AA61" s="47"/>
      <c r="AB61" s="47"/>
      <c r="AC61" s="47"/>
      <c r="AD61" s="47"/>
      <c r="AE61" s="47"/>
      <c r="AF61" s="47"/>
      <c r="AG61" s="47"/>
      <c r="AH61" s="47"/>
      <c r="AI61" s="47"/>
      <c r="AJ61" s="47"/>
      <c r="AK61" s="47"/>
      <c r="AL61" s="47"/>
      <c r="AM61" s="47"/>
      <c r="AN61" s="47"/>
      <c r="AO61" s="47"/>
      <c r="AP61" s="47"/>
      <c r="AQ61" s="47"/>
      <c r="AR61" s="47"/>
      <c r="AS61" s="47"/>
      <c r="AT61" s="47"/>
      <c r="AU61" s="47"/>
      <c r="AV61" s="47"/>
      <c r="AW61" s="47"/>
      <c r="AX61" s="47"/>
      <c r="AY61" s="47"/>
      <c r="AZ61" s="47"/>
      <c r="BA61" s="47"/>
    </row>
    <row r="62" spans="8:53" x14ac:dyDescent="0.25">
      <c r="H62" s="47"/>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c r="AM62" s="47"/>
      <c r="AN62" s="47"/>
      <c r="AO62" s="47"/>
      <c r="AP62" s="47"/>
      <c r="AQ62" s="47"/>
      <c r="AR62" s="47"/>
      <c r="AS62" s="47"/>
      <c r="AT62" s="47"/>
      <c r="AU62" s="47"/>
      <c r="AV62" s="47"/>
      <c r="AW62" s="47"/>
      <c r="AX62" s="47"/>
      <c r="AY62" s="47"/>
      <c r="AZ62" s="47"/>
      <c r="BA62" s="47"/>
    </row>
    <row r="63" spans="8:53" x14ac:dyDescent="0.25">
      <c r="H63" s="47"/>
      <c r="I63" s="47"/>
      <c r="J63" s="47"/>
      <c r="K63" s="47"/>
      <c r="L63" s="47"/>
      <c r="M63" s="47"/>
      <c r="N63" s="47"/>
      <c r="O63" s="47"/>
      <c r="P63" s="47"/>
      <c r="Q63" s="47"/>
      <c r="R63" s="47"/>
      <c r="S63" s="47"/>
      <c r="T63" s="47"/>
      <c r="U63" s="47"/>
      <c r="V63" s="47"/>
      <c r="W63" s="47"/>
      <c r="X63" s="47"/>
      <c r="Y63" s="47"/>
      <c r="Z63" s="47"/>
      <c r="AA63" s="47"/>
      <c r="AB63" s="47"/>
      <c r="AC63" s="47"/>
      <c r="AD63" s="47"/>
      <c r="AE63" s="47"/>
      <c r="AF63" s="47" t="s">
        <v>309</v>
      </c>
      <c r="AG63" s="47" t="s">
        <v>57</v>
      </c>
      <c r="AH63" s="47"/>
      <c r="AI63" s="47"/>
      <c r="AJ63" s="47"/>
      <c r="AK63" s="47"/>
      <c r="AL63" s="47"/>
      <c r="AM63" s="47"/>
      <c r="AN63" s="47"/>
      <c r="AO63" s="47"/>
      <c r="AP63" s="47"/>
      <c r="AQ63" s="47"/>
      <c r="AR63" s="47"/>
      <c r="AS63" s="47"/>
      <c r="AT63" s="47"/>
      <c r="AU63" s="47"/>
      <c r="AV63" s="47"/>
      <c r="AW63" s="47"/>
      <c r="AX63" s="47"/>
      <c r="AY63" s="47"/>
      <c r="AZ63" s="47"/>
      <c r="BA63" s="47"/>
    </row>
    <row r="64" spans="8:53" x14ac:dyDescent="0.25">
      <c r="H64" s="47" t="s">
        <v>309</v>
      </c>
      <c r="I64" s="47" t="s">
        <v>57</v>
      </c>
      <c r="J64" s="47"/>
      <c r="K64" s="47"/>
      <c r="L64" s="47"/>
      <c r="M64" s="47"/>
      <c r="N64" s="47"/>
      <c r="O64" s="47"/>
      <c r="P64" s="47"/>
      <c r="Q64" s="47"/>
      <c r="R64" s="47"/>
      <c r="S64" s="47"/>
      <c r="T64" s="47" t="s">
        <v>309</v>
      </c>
      <c r="U64" s="47" t="s">
        <v>57</v>
      </c>
      <c r="V64" s="47"/>
      <c r="W64" s="47"/>
      <c r="X64" s="47"/>
      <c r="Y64" s="47"/>
      <c r="Z64" s="47"/>
      <c r="AA64" s="47"/>
      <c r="AB64" s="47"/>
      <c r="AC64" s="47"/>
      <c r="AD64" s="47"/>
      <c r="AE64" s="47"/>
      <c r="AF64" s="47" t="s">
        <v>310</v>
      </c>
      <c r="AG64" s="48">
        <v>497404.8</v>
      </c>
      <c r="AH64" s="47"/>
      <c r="AI64" s="47"/>
      <c r="AJ64" s="47"/>
      <c r="AK64" s="47"/>
      <c r="AL64" s="47"/>
      <c r="AM64" s="47"/>
      <c r="AN64" s="47"/>
      <c r="AO64" s="47"/>
      <c r="AP64" s="47"/>
      <c r="AQ64" s="47"/>
      <c r="AR64" s="47"/>
      <c r="AS64" s="48"/>
      <c r="AT64" s="47"/>
      <c r="AU64" s="47"/>
      <c r="AV64" s="47"/>
      <c r="AW64" s="47"/>
      <c r="AX64" s="47"/>
      <c r="AY64" s="47"/>
      <c r="AZ64" s="47"/>
      <c r="BA64" s="47"/>
    </row>
    <row r="65" spans="8:53" x14ac:dyDescent="0.25">
      <c r="H65" s="47" t="s">
        <v>310</v>
      </c>
      <c r="I65" s="48">
        <v>33586.29</v>
      </c>
      <c r="J65" s="47"/>
      <c r="K65" s="47"/>
      <c r="L65" s="47"/>
      <c r="M65" s="47"/>
      <c r="N65" s="47"/>
      <c r="O65" s="47"/>
      <c r="P65" s="47"/>
      <c r="Q65" s="47"/>
      <c r="R65" s="47"/>
      <c r="S65" s="47"/>
      <c r="T65" s="47" t="s">
        <v>310</v>
      </c>
      <c r="U65" s="48">
        <v>321959.46000000002</v>
      </c>
      <c r="V65" s="47"/>
      <c r="W65" s="47"/>
      <c r="X65" s="47"/>
      <c r="Y65" s="47"/>
      <c r="Z65" s="47"/>
      <c r="AA65" s="47"/>
      <c r="AB65" s="47"/>
      <c r="AC65" s="47"/>
      <c r="AD65" s="47"/>
      <c r="AE65" s="47"/>
      <c r="AF65" s="47" t="s">
        <v>311</v>
      </c>
      <c r="AG65" s="48">
        <v>1460636.65</v>
      </c>
      <c r="AH65" s="47"/>
      <c r="AI65" s="47"/>
      <c r="AJ65" s="47"/>
      <c r="AK65" s="47"/>
      <c r="AL65" s="47"/>
      <c r="AM65" s="47"/>
      <c r="AN65" s="47"/>
      <c r="AO65" s="47"/>
      <c r="AP65" s="47"/>
      <c r="AQ65" s="47"/>
      <c r="AR65" s="47"/>
      <c r="AS65" s="48"/>
      <c r="AT65" s="47"/>
      <c r="AU65" s="47"/>
      <c r="AV65" s="47"/>
      <c r="AW65" s="47"/>
      <c r="AX65" s="47"/>
      <c r="AY65" s="47"/>
      <c r="AZ65" s="47"/>
      <c r="BA65" s="47"/>
    </row>
    <row r="66" spans="8:53" x14ac:dyDescent="0.25">
      <c r="H66" s="47" t="s">
        <v>311</v>
      </c>
      <c r="I66" s="48">
        <v>255557.35</v>
      </c>
      <c r="J66" s="47"/>
      <c r="K66" s="47"/>
      <c r="L66" s="47"/>
      <c r="M66" s="47"/>
      <c r="N66" s="47"/>
      <c r="O66" s="47"/>
      <c r="P66" s="47"/>
      <c r="Q66" s="47"/>
      <c r="R66" s="47"/>
      <c r="S66" s="47"/>
      <c r="T66" s="47" t="s">
        <v>311</v>
      </c>
      <c r="U66" s="48">
        <v>955068.62</v>
      </c>
      <c r="V66" s="47"/>
      <c r="W66" s="47"/>
      <c r="X66" s="47"/>
      <c r="Y66" s="47"/>
      <c r="Z66" s="47"/>
      <c r="AA66" s="47"/>
      <c r="AB66" s="47"/>
      <c r="AC66" s="47"/>
      <c r="AD66" s="47"/>
      <c r="AE66" s="47"/>
      <c r="AF66" s="47" t="s">
        <v>312</v>
      </c>
      <c r="AG66" s="48">
        <v>-963231.85</v>
      </c>
      <c r="AH66" s="47"/>
      <c r="AI66" s="47"/>
      <c r="AJ66" s="47"/>
      <c r="AK66" s="47"/>
      <c r="AL66" s="47"/>
      <c r="AM66" s="47"/>
      <c r="AN66" s="47"/>
      <c r="AO66" s="47"/>
      <c r="AP66" s="47"/>
      <c r="AQ66" s="47"/>
      <c r="AR66" s="47"/>
      <c r="AS66" s="48"/>
      <c r="AT66" s="47"/>
      <c r="AU66" s="47"/>
      <c r="AV66" s="47"/>
      <c r="AW66" s="47"/>
      <c r="AX66" s="47"/>
      <c r="AY66" s="47"/>
      <c r="AZ66" s="47"/>
      <c r="BA66" s="47"/>
    </row>
    <row r="67" spans="8:53" x14ac:dyDescent="0.25">
      <c r="H67" s="47" t="s">
        <v>312</v>
      </c>
      <c r="I67" s="48">
        <v>-221971.06</v>
      </c>
      <c r="J67" s="47"/>
      <c r="K67" s="47"/>
      <c r="L67" s="47"/>
      <c r="M67" s="47"/>
      <c r="N67" s="47"/>
      <c r="O67" s="47"/>
      <c r="P67" s="47"/>
      <c r="Q67" s="47"/>
      <c r="R67" s="47"/>
      <c r="S67" s="47"/>
      <c r="T67" s="47" t="s">
        <v>312</v>
      </c>
      <c r="U67" s="48">
        <v>-633109.16</v>
      </c>
      <c r="V67" s="47"/>
      <c r="W67" s="47"/>
      <c r="X67" s="47"/>
      <c r="Y67" s="47"/>
      <c r="Z67" s="47"/>
      <c r="AA67" s="47"/>
      <c r="AB67" s="47"/>
      <c r="AC67" s="47"/>
      <c r="AD67" s="47"/>
      <c r="AE67" s="47"/>
      <c r="AF67" s="47" t="s">
        <v>313</v>
      </c>
      <c r="AG67" s="47">
        <v>1.516</v>
      </c>
      <c r="AH67" s="47"/>
      <c r="AI67" s="47"/>
      <c r="AJ67" s="47"/>
      <c r="AK67" s="47"/>
      <c r="AL67" s="47"/>
      <c r="AM67" s="47"/>
      <c r="AN67" s="47"/>
      <c r="AO67" s="47"/>
      <c r="AP67" s="47"/>
      <c r="AQ67" s="47"/>
      <c r="AR67" s="47"/>
      <c r="AS67" s="47"/>
      <c r="AT67" s="47"/>
      <c r="AU67" s="47"/>
      <c r="AV67" s="47"/>
      <c r="AW67" s="47"/>
      <c r="AX67" s="47"/>
      <c r="AY67" s="47"/>
      <c r="AZ67" s="47"/>
      <c r="BA67" s="47"/>
    </row>
    <row r="68" spans="8:53" x14ac:dyDescent="0.25">
      <c r="H68" s="47" t="s">
        <v>313</v>
      </c>
      <c r="I68" s="48">
        <v>1.151</v>
      </c>
      <c r="J68" s="47"/>
      <c r="K68" s="47"/>
      <c r="L68" s="47"/>
      <c r="M68" s="47"/>
      <c r="N68" s="47"/>
      <c r="O68" s="47"/>
      <c r="P68" s="47"/>
      <c r="Q68" s="47"/>
      <c r="R68" s="47"/>
      <c r="S68" s="47"/>
      <c r="T68" s="47" t="s">
        <v>313</v>
      </c>
      <c r="U68" s="47">
        <v>1.5089999999999999</v>
      </c>
      <c r="V68" s="47"/>
      <c r="W68" s="47"/>
      <c r="X68" s="47"/>
      <c r="Y68" s="47"/>
      <c r="Z68" s="47"/>
      <c r="AA68" s="47"/>
      <c r="AB68" s="47"/>
      <c r="AC68" s="47"/>
      <c r="AD68" s="47"/>
      <c r="AE68" s="47"/>
      <c r="AF68" s="47"/>
      <c r="AG68" s="47"/>
      <c r="AH68" s="47"/>
      <c r="AI68" s="47"/>
      <c r="AJ68" s="47"/>
      <c r="AK68" s="47"/>
      <c r="AL68" s="47"/>
      <c r="AM68" s="47"/>
      <c r="AN68" s="47"/>
      <c r="AO68" s="47"/>
      <c r="AP68" s="47"/>
      <c r="AQ68" s="47"/>
      <c r="AR68" s="47"/>
      <c r="AS68" s="47"/>
      <c r="AT68" s="47"/>
      <c r="AU68" s="47"/>
      <c r="AV68" s="47"/>
      <c r="AW68" s="47"/>
      <c r="AX68" s="47"/>
      <c r="AY68" s="47"/>
      <c r="AZ68" s="47"/>
      <c r="BA68" s="47"/>
    </row>
    <row r="69" spans="8:53" x14ac:dyDescent="0.25">
      <c r="H69" s="47"/>
      <c r="I69" s="48"/>
      <c r="J69" s="47"/>
      <c r="K69" s="47"/>
      <c r="L69" s="47"/>
      <c r="M69" s="47"/>
      <c r="N69" s="47"/>
      <c r="O69" s="47"/>
      <c r="P69" s="47"/>
      <c r="Q69" s="47"/>
      <c r="R69" s="47"/>
      <c r="S69" s="47"/>
      <c r="T69" s="47"/>
      <c r="U69" s="47"/>
      <c r="V69" s="47"/>
      <c r="W69" s="47"/>
      <c r="X69" s="47"/>
      <c r="Y69" s="47"/>
      <c r="Z69" s="47"/>
      <c r="AA69" s="47"/>
      <c r="AB69" s="47"/>
      <c r="AC69" s="47"/>
      <c r="AD69" s="47"/>
      <c r="AE69" s="47"/>
      <c r="AF69" s="47" t="s">
        <v>314</v>
      </c>
      <c r="AG69" s="47" t="s">
        <v>387</v>
      </c>
      <c r="AH69" s="47"/>
      <c r="AI69" s="47"/>
      <c r="AJ69" s="47"/>
      <c r="AK69" s="47"/>
      <c r="AL69" s="47"/>
      <c r="AM69" s="47"/>
      <c r="AN69" s="47"/>
      <c r="AO69" s="47"/>
      <c r="AP69" s="47"/>
      <c r="AQ69" s="47"/>
      <c r="AR69" s="47"/>
      <c r="AS69" s="47"/>
      <c r="AT69" s="47"/>
      <c r="AU69" s="47"/>
      <c r="AV69" s="47"/>
      <c r="AW69" s="47"/>
      <c r="AX69" s="47"/>
      <c r="AY69" s="47"/>
      <c r="AZ69" s="47"/>
      <c r="BA69" s="47"/>
    </row>
    <row r="70" spans="8:53" x14ac:dyDescent="0.25">
      <c r="H70" s="47" t="s">
        <v>314</v>
      </c>
      <c r="I70" s="47" t="s">
        <v>481</v>
      </c>
      <c r="J70" s="47"/>
      <c r="K70" s="47"/>
      <c r="L70" s="47"/>
      <c r="M70" s="47"/>
      <c r="N70" s="47"/>
      <c r="O70" s="47"/>
      <c r="P70" s="47"/>
      <c r="Q70" s="47"/>
      <c r="R70" s="47"/>
      <c r="S70" s="47"/>
      <c r="T70" s="47" t="s">
        <v>314</v>
      </c>
      <c r="U70" s="47" t="s">
        <v>531</v>
      </c>
      <c r="V70" s="47"/>
      <c r="W70" s="47"/>
      <c r="X70" s="47"/>
      <c r="Y70" s="47"/>
      <c r="Z70" s="47"/>
      <c r="AA70" s="47"/>
      <c r="AB70" s="47"/>
      <c r="AC70" s="47"/>
      <c r="AD70" s="47"/>
      <c r="AE70" s="47"/>
      <c r="AF70" s="47" t="s">
        <v>315</v>
      </c>
      <c r="AG70" s="48">
        <v>1157433.02</v>
      </c>
      <c r="AH70" s="47"/>
      <c r="AI70" s="47"/>
      <c r="AJ70" s="47"/>
      <c r="AK70" s="47"/>
      <c r="AL70" s="47"/>
      <c r="AM70" s="47"/>
      <c r="AN70" s="47"/>
      <c r="AO70" s="47"/>
      <c r="AP70" s="47"/>
      <c r="AQ70" s="47"/>
      <c r="AR70" s="47"/>
      <c r="AS70" s="47"/>
      <c r="AT70" s="47"/>
      <c r="AU70" s="47"/>
      <c r="AV70" s="47"/>
      <c r="AW70" s="47"/>
      <c r="AX70" s="47"/>
      <c r="AY70" s="47"/>
      <c r="AZ70" s="47"/>
      <c r="BA70" s="47"/>
    </row>
    <row r="71" spans="8:53" x14ac:dyDescent="0.25">
      <c r="H71" s="47" t="s">
        <v>315</v>
      </c>
      <c r="I71" s="48">
        <v>351782.63</v>
      </c>
      <c r="J71" s="47"/>
      <c r="K71" s="47"/>
      <c r="L71" s="47"/>
      <c r="M71" s="47"/>
      <c r="N71" s="47"/>
      <c r="O71" s="47"/>
      <c r="P71" s="47"/>
      <c r="Q71" s="47"/>
      <c r="R71" s="47"/>
      <c r="S71" s="47"/>
      <c r="T71" s="47" t="s">
        <v>315</v>
      </c>
      <c r="U71" s="48">
        <v>737803.42</v>
      </c>
      <c r="V71" s="47"/>
      <c r="W71" s="47"/>
      <c r="X71" s="47"/>
      <c r="Y71" s="47"/>
      <c r="Z71" s="47"/>
      <c r="AA71" s="47"/>
      <c r="AB71" s="47"/>
      <c r="AC71" s="47"/>
      <c r="AD71" s="47"/>
      <c r="AE71" s="47"/>
      <c r="AF71" s="47" t="s">
        <v>316</v>
      </c>
      <c r="AG71" s="48">
        <v>643172.65</v>
      </c>
      <c r="AH71" s="47"/>
      <c r="AI71" s="47"/>
      <c r="AJ71" s="47"/>
      <c r="AK71" s="47"/>
      <c r="AL71" s="47"/>
      <c r="AM71" s="47"/>
      <c r="AN71" s="47"/>
      <c r="AO71" s="47"/>
      <c r="AP71" s="47"/>
      <c r="AQ71" s="47"/>
      <c r="AR71" s="47"/>
      <c r="AS71" s="48"/>
      <c r="AT71" s="47"/>
      <c r="AU71" s="47"/>
      <c r="AV71" s="47"/>
      <c r="AW71" s="47"/>
      <c r="AX71" s="47"/>
      <c r="AY71" s="47"/>
      <c r="AZ71" s="47"/>
      <c r="BA71" s="47"/>
    </row>
    <row r="72" spans="8:53" x14ac:dyDescent="0.25">
      <c r="H72" s="47" t="s">
        <v>316</v>
      </c>
      <c r="I72" s="48">
        <v>299508</v>
      </c>
      <c r="J72" s="47"/>
      <c r="K72" s="47"/>
      <c r="L72" s="47"/>
      <c r="M72" s="47"/>
      <c r="N72" s="47"/>
      <c r="O72" s="47"/>
      <c r="P72" s="47"/>
      <c r="Q72" s="47"/>
      <c r="R72" s="47"/>
      <c r="S72" s="47"/>
      <c r="T72" s="47" t="s">
        <v>316</v>
      </c>
      <c r="U72" s="48">
        <v>304733.68</v>
      </c>
      <c r="V72" s="47"/>
      <c r="W72" s="47"/>
      <c r="X72" s="47"/>
      <c r="Y72" s="47"/>
      <c r="Z72" s="47"/>
      <c r="AA72" s="47"/>
      <c r="AB72" s="47"/>
      <c r="AC72" s="47"/>
      <c r="AD72" s="47"/>
      <c r="AE72" s="47"/>
      <c r="AF72" s="47" t="s">
        <v>317</v>
      </c>
      <c r="AG72" s="48">
        <v>1152949.8</v>
      </c>
      <c r="AH72" s="47"/>
      <c r="AI72" s="47"/>
      <c r="AJ72" s="47"/>
      <c r="AK72" s="47"/>
      <c r="AL72" s="47"/>
      <c r="AM72" s="47"/>
      <c r="AN72" s="47"/>
      <c r="AO72" s="47"/>
      <c r="AP72" s="47"/>
      <c r="AQ72" s="47"/>
      <c r="AR72" s="47"/>
      <c r="AS72" s="48"/>
      <c r="AT72" s="47"/>
      <c r="AU72" s="47"/>
      <c r="AV72" s="47"/>
      <c r="AW72" s="47"/>
      <c r="AX72" s="47"/>
      <c r="AY72" s="47"/>
      <c r="AZ72" s="47"/>
      <c r="BA72" s="47"/>
    </row>
    <row r="73" spans="8:53" x14ac:dyDescent="0.25">
      <c r="H73" s="47" t="s">
        <v>317</v>
      </c>
      <c r="I73" s="48">
        <v>333586.28999999998</v>
      </c>
      <c r="J73" s="47"/>
      <c r="K73" s="47"/>
      <c r="L73" s="47"/>
      <c r="M73" s="47"/>
      <c r="N73" s="47"/>
      <c r="O73" s="47"/>
      <c r="P73" s="47"/>
      <c r="Q73" s="47"/>
      <c r="R73" s="47"/>
      <c r="S73" s="47"/>
      <c r="T73" s="47" t="s">
        <v>317</v>
      </c>
      <c r="U73" s="48">
        <v>655545.46</v>
      </c>
      <c r="V73" s="47"/>
      <c r="W73" s="47"/>
      <c r="X73" s="47"/>
      <c r="Y73" s="47"/>
      <c r="Z73" s="47"/>
      <c r="AA73" s="47"/>
      <c r="AB73" s="47"/>
      <c r="AC73" s="47"/>
      <c r="AD73" s="47"/>
      <c r="AE73" s="47"/>
      <c r="AF73" s="47" t="s">
        <v>318</v>
      </c>
      <c r="AG73" s="49">
        <v>0.75880000000000003</v>
      </c>
      <c r="AH73" s="47"/>
      <c r="AI73" s="47"/>
      <c r="AJ73" s="47"/>
      <c r="AK73" s="47"/>
      <c r="AL73" s="47"/>
      <c r="AM73" s="47"/>
      <c r="AN73" s="47"/>
      <c r="AO73" s="47"/>
      <c r="AP73" s="47"/>
      <c r="AQ73" s="47"/>
      <c r="AR73" s="47"/>
      <c r="AS73" s="48"/>
      <c r="AT73" s="47"/>
      <c r="AU73" s="47"/>
      <c r="AV73" s="47"/>
      <c r="AW73" s="47"/>
      <c r="AX73" s="47"/>
      <c r="AY73" s="47"/>
      <c r="AZ73" s="47"/>
      <c r="BA73" s="47"/>
    </row>
    <row r="74" spans="8:53" x14ac:dyDescent="0.25">
      <c r="H74" s="47" t="s">
        <v>318</v>
      </c>
      <c r="I74" s="49">
        <v>0.112</v>
      </c>
      <c r="J74" s="47"/>
      <c r="K74" s="47"/>
      <c r="L74" s="47"/>
      <c r="M74" s="47"/>
      <c r="N74" s="47"/>
      <c r="O74" s="47"/>
      <c r="P74" s="47"/>
      <c r="Q74" s="47"/>
      <c r="R74" s="47"/>
      <c r="S74" s="47"/>
      <c r="T74" s="47" t="s">
        <v>318</v>
      </c>
      <c r="U74" s="49">
        <v>0.96509999999999996</v>
      </c>
      <c r="V74" s="47"/>
      <c r="W74" s="47"/>
      <c r="X74" s="47"/>
      <c r="Y74" s="47"/>
      <c r="Z74" s="47"/>
      <c r="AA74" s="47"/>
      <c r="AB74" s="47"/>
      <c r="AC74" s="47"/>
      <c r="AD74" s="47"/>
      <c r="AE74" s="47"/>
      <c r="AF74" s="47"/>
      <c r="AG74" s="48"/>
      <c r="AH74" s="47"/>
      <c r="AI74" s="47"/>
      <c r="AJ74" s="47"/>
      <c r="AK74" s="47"/>
      <c r="AL74" s="47"/>
      <c r="AM74" s="47"/>
      <c r="AN74" s="47"/>
      <c r="AO74" s="47"/>
      <c r="AP74" s="47"/>
      <c r="AQ74" s="47"/>
      <c r="AR74" s="47"/>
      <c r="AS74" s="48"/>
      <c r="AT74" s="47"/>
      <c r="AU74" s="47"/>
      <c r="AV74" s="47"/>
      <c r="AW74" s="47"/>
      <c r="AX74" s="47"/>
      <c r="AY74" s="47"/>
      <c r="AZ74" s="47"/>
      <c r="BA74" s="47"/>
    </row>
    <row r="75" spans="8:53" x14ac:dyDescent="0.25">
      <c r="H75" s="47"/>
      <c r="I75" s="49"/>
      <c r="J75" s="47"/>
      <c r="K75" s="47"/>
      <c r="L75" s="47"/>
      <c r="M75" s="47"/>
      <c r="N75" s="47"/>
      <c r="O75" s="47"/>
      <c r="P75" s="47"/>
      <c r="Q75" s="47"/>
      <c r="R75" s="47"/>
      <c r="S75" s="47"/>
      <c r="T75" s="47"/>
      <c r="U75" s="48"/>
      <c r="V75" s="47"/>
      <c r="W75" s="47"/>
      <c r="X75" s="47"/>
      <c r="Y75" s="47"/>
      <c r="Z75" s="47"/>
      <c r="AA75" s="47"/>
      <c r="AB75" s="47"/>
      <c r="AC75" s="47"/>
      <c r="AD75" s="47"/>
      <c r="AE75" s="47"/>
      <c r="AF75" s="47" t="s">
        <v>319</v>
      </c>
      <c r="AG75" s="48">
        <v>219</v>
      </c>
      <c r="AH75" s="47"/>
      <c r="AI75" s="47"/>
      <c r="AJ75" s="47"/>
      <c r="AK75" s="47"/>
      <c r="AL75" s="47"/>
      <c r="AM75" s="47"/>
      <c r="AN75" s="47"/>
      <c r="AO75" s="47"/>
      <c r="AP75" s="47"/>
      <c r="AQ75" s="47"/>
      <c r="AR75" s="47"/>
      <c r="AS75" s="48"/>
      <c r="AT75" s="47"/>
      <c r="AU75" s="47"/>
      <c r="AV75" s="47"/>
      <c r="AW75" s="47"/>
      <c r="AX75" s="47"/>
      <c r="AY75" s="47"/>
      <c r="AZ75" s="47"/>
      <c r="BA75" s="47"/>
    </row>
    <row r="76" spans="8:53" x14ac:dyDescent="0.25">
      <c r="H76" s="47" t="s">
        <v>319</v>
      </c>
      <c r="I76" s="48">
        <v>220</v>
      </c>
      <c r="J76" s="47"/>
      <c r="K76" s="47"/>
      <c r="L76" s="47"/>
      <c r="M76" s="47"/>
      <c r="N76" s="47"/>
      <c r="O76" s="47"/>
      <c r="P76" s="47"/>
      <c r="Q76" s="47"/>
      <c r="R76" s="47"/>
      <c r="S76" s="47"/>
      <c r="T76" s="47" t="s">
        <v>319</v>
      </c>
      <c r="U76" s="48">
        <v>201</v>
      </c>
      <c r="V76" s="47"/>
      <c r="W76" s="47"/>
      <c r="X76" s="47"/>
      <c r="Y76" s="47"/>
      <c r="Z76" s="47"/>
      <c r="AA76" s="47"/>
      <c r="AB76" s="47"/>
      <c r="AC76" s="47"/>
      <c r="AD76" s="47"/>
      <c r="AE76" s="47"/>
      <c r="AF76" s="47" t="s">
        <v>320</v>
      </c>
      <c r="AG76" s="48">
        <v>88</v>
      </c>
      <c r="AH76" s="47"/>
      <c r="AI76" s="47"/>
      <c r="AJ76" s="47"/>
      <c r="AK76" s="47"/>
      <c r="AL76" s="47"/>
      <c r="AM76" s="47"/>
      <c r="AN76" s="47"/>
      <c r="AO76" s="47"/>
      <c r="AP76" s="47"/>
      <c r="AQ76" s="47"/>
      <c r="AR76" s="47"/>
      <c r="AS76" s="48"/>
      <c r="AT76" s="47"/>
      <c r="AU76" s="47"/>
      <c r="AV76" s="47"/>
      <c r="AW76" s="47"/>
      <c r="AX76" s="47"/>
      <c r="AY76" s="47"/>
      <c r="AZ76" s="47"/>
      <c r="BA76" s="47"/>
    </row>
    <row r="77" spans="8:53" x14ac:dyDescent="0.25">
      <c r="H77" s="47" t="s">
        <v>320</v>
      </c>
      <c r="I77" s="48">
        <v>83</v>
      </c>
      <c r="J77" s="47"/>
      <c r="K77" s="47"/>
      <c r="L77" s="47"/>
      <c r="M77" s="47"/>
      <c r="N77" s="47"/>
      <c r="O77" s="47"/>
      <c r="P77" s="47"/>
      <c r="Q77" s="47"/>
      <c r="R77" s="47"/>
      <c r="S77" s="47"/>
      <c r="T77" s="47" t="s">
        <v>320</v>
      </c>
      <c r="U77" s="48">
        <v>72</v>
      </c>
      <c r="V77" s="47"/>
      <c r="W77" s="47"/>
      <c r="X77" s="47"/>
      <c r="Y77" s="47"/>
      <c r="Z77" s="47"/>
      <c r="AA77" s="47"/>
      <c r="AB77" s="47"/>
      <c r="AC77" s="47"/>
      <c r="AD77" s="47"/>
      <c r="AE77" s="47"/>
      <c r="AF77" s="47" t="s">
        <v>321</v>
      </c>
      <c r="AG77" s="49">
        <v>131</v>
      </c>
      <c r="AH77" s="47"/>
      <c r="AI77" s="47"/>
      <c r="AJ77" s="47"/>
      <c r="AK77" s="47"/>
      <c r="AL77" s="47"/>
      <c r="AM77" s="47"/>
      <c r="AN77" s="47"/>
      <c r="AO77" s="47"/>
      <c r="AP77" s="47"/>
      <c r="AQ77" s="47"/>
      <c r="AR77" s="47"/>
      <c r="AS77" s="49"/>
      <c r="AT77" s="47"/>
      <c r="AU77" s="47"/>
      <c r="AV77" s="47"/>
      <c r="AW77" s="47"/>
      <c r="AX77" s="47"/>
      <c r="AY77" s="47"/>
      <c r="AZ77" s="47"/>
      <c r="BA77" s="47"/>
    </row>
    <row r="78" spans="8:53" x14ac:dyDescent="0.25">
      <c r="H78" s="47" t="s">
        <v>321</v>
      </c>
      <c r="I78" s="49">
        <v>137</v>
      </c>
      <c r="J78" s="47"/>
      <c r="K78" s="47"/>
      <c r="L78" s="47"/>
      <c r="M78" s="47"/>
      <c r="N78" s="47"/>
      <c r="O78" s="47"/>
      <c r="P78" s="47"/>
      <c r="Q78" s="47"/>
      <c r="R78" s="47"/>
      <c r="S78" s="47"/>
      <c r="T78" s="47" t="s">
        <v>321</v>
      </c>
      <c r="U78" s="49">
        <v>129</v>
      </c>
      <c r="V78" s="47"/>
      <c r="W78" s="47"/>
      <c r="X78" s="47"/>
      <c r="Y78" s="47"/>
      <c r="Z78" s="47"/>
      <c r="AA78" s="47"/>
      <c r="AB78" s="47"/>
      <c r="AC78" s="47"/>
      <c r="AD78" s="47"/>
      <c r="AE78" s="47"/>
      <c r="AF78" s="47" t="s">
        <v>322</v>
      </c>
      <c r="AG78" s="47">
        <v>0</v>
      </c>
      <c r="AH78" s="47"/>
      <c r="AI78" s="47"/>
      <c r="AJ78" s="47"/>
      <c r="AK78" s="47"/>
      <c r="AL78" s="47"/>
      <c r="AM78" s="47"/>
      <c r="AN78" s="47"/>
      <c r="AO78" s="47"/>
      <c r="AP78" s="47"/>
      <c r="AQ78" s="47"/>
      <c r="AR78" s="47"/>
      <c r="AS78" s="47"/>
      <c r="AT78" s="47"/>
      <c r="AU78" s="47"/>
      <c r="AV78" s="47"/>
      <c r="AW78" s="47"/>
      <c r="AX78" s="47"/>
      <c r="AY78" s="47"/>
      <c r="AZ78" s="47"/>
      <c r="BA78" s="47"/>
    </row>
    <row r="79" spans="8:53" x14ac:dyDescent="0.25">
      <c r="H79" s="47" t="s">
        <v>322</v>
      </c>
      <c r="I79" s="48">
        <v>0</v>
      </c>
      <c r="J79" s="47"/>
      <c r="K79" s="47"/>
      <c r="L79" s="47"/>
      <c r="M79" s="47"/>
      <c r="N79" s="47"/>
      <c r="O79" s="47"/>
      <c r="P79" s="47"/>
      <c r="Q79" s="47"/>
      <c r="R79" s="47"/>
      <c r="S79" s="47"/>
      <c r="T79" s="47" t="s">
        <v>322</v>
      </c>
      <c r="U79" s="47">
        <v>0</v>
      </c>
      <c r="V79" s="47"/>
      <c r="W79" s="47"/>
      <c r="X79" s="47"/>
      <c r="Y79" s="47"/>
      <c r="Z79" s="47"/>
      <c r="AA79" s="47"/>
      <c r="AB79" s="47"/>
      <c r="AC79" s="47"/>
      <c r="AD79" s="47"/>
      <c r="AE79" s="47"/>
      <c r="AF79" s="47" t="s">
        <v>323</v>
      </c>
      <c r="AG79" s="49">
        <v>0.40179999999999999</v>
      </c>
      <c r="AH79" s="47"/>
      <c r="AI79" s="47"/>
      <c r="AJ79" s="47"/>
      <c r="AK79" s="47"/>
      <c r="AL79" s="47"/>
      <c r="AM79" s="47"/>
      <c r="AN79" s="47"/>
      <c r="AO79" s="47"/>
      <c r="AP79" s="47"/>
      <c r="AQ79" s="47"/>
      <c r="AR79" s="47"/>
      <c r="AS79" s="47"/>
      <c r="AT79" s="47"/>
      <c r="AU79" s="47"/>
      <c r="AV79" s="47"/>
      <c r="AW79" s="47"/>
      <c r="AX79" s="47"/>
      <c r="AY79" s="47"/>
      <c r="AZ79" s="47"/>
      <c r="BA79" s="47"/>
    </row>
    <row r="80" spans="8:53" x14ac:dyDescent="0.25">
      <c r="H80" s="47" t="s">
        <v>323</v>
      </c>
      <c r="I80" s="57">
        <v>0.37730000000000002</v>
      </c>
      <c r="J80" s="47"/>
      <c r="K80" s="47"/>
      <c r="L80" s="47"/>
      <c r="M80" s="47"/>
      <c r="N80" s="47"/>
      <c r="O80" s="47"/>
      <c r="P80" s="47"/>
      <c r="Q80" s="47"/>
      <c r="R80" s="47"/>
      <c r="S80" s="47"/>
      <c r="T80" s="47" t="s">
        <v>323</v>
      </c>
      <c r="U80" s="49">
        <v>0.35820000000000002</v>
      </c>
      <c r="V80" s="47"/>
      <c r="W80" s="47"/>
      <c r="X80" s="47"/>
      <c r="Y80" s="47"/>
      <c r="Z80" s="47"/>
      <c r="AA80" s="47"/>
      <c r="AB80" s="47"/>
      <c r="AC80" s="47"/>
      <c r="AD80" s="47"/>
      <c r="AE80" s="47"/>
      <c r="AF80" s="47" t="s">
        <v>324</v>
      </c>
      <c r="AG80" s="47">
        <v>7</v>
      </c>
      <c r="AH80" s="47"/>
      <c r="AI80" s="47"/>
      <c r="AJ80" s="47"/>
      <c r="AK80" s="47"/>
      <c r="AL80" s="47"/>
      <c r="AM80" s="47"/>
      <c r="AN80" s="47"/>
      <c r="AO80" s="47"/>
      <c r="AP80" s="47"/>
      <c r="AQ80" s="47"/>
      <c r="AR80" s="47"/>
      <c r="AS80" s="47"/>
      <c r="AT80" s="47"/>
      <c r="AU80" s="47"/>
      <c r="AV80" s="47"/>
      <c r="AW80" s="47"/>
      <c r="AX80" s="47"/>
      <c r="AY80" s="47"/>
      <c r="AZ80" s="47"/>
      <c r="BA80" s="47"/>
    </row>
    <row r="81" spans="8:53" x14ac:dyDescent="0.25">
      <c r="H81" s="47" t="s">
        <v>324</v>
      </c>
      <c r="I81" s="49">
        <v>2</v>
      </c>
      <c r="J81" s="47"/>
      <c r="K81" s="47"/>
      <c r="L81" s="47"/>
      <c r="M81" s="47"/>
      <c r="N81" s="47"/>
      <c r="O81" s="47"/>
      <c r="P81" s="47"/>
      <c r="Q81" s="47"/>
      <c r="R81" s="47"/>
      <c r="S81" s="47"/>
      <c r="T81" s="47" t="s">
        <v>324</v>
      </c>
      <c r="U81" s="47">
        <v>5</v>
      </c>
      <c r="V81" s="47"/>
      <c r="W81" s="47"/>
      <c r="X81" s="47"/>
      <c r="Y81" s="47"/>
      <c r="Z81" s="47"/>
      <c r="AA81" s="47"/>
      <c r="AB81" s="47"/>
      <c r="AC81" s="47"/>
      <c r="AD81" s="47"/>
      <c r="AE81" s="47"/>
      <c r="AF81" s="47" t="s">
        <v>325</v>
      </c>
      <c r="AG81" s="47">
        <v>5</v>
      </c>
      <c r="AH81" s="47"/>
      <c r="AI81" s="47"/>
      <c r="AJ81" s="47"/>
      <c r="AK81" s="47"/>
      <c r="AL81" s="47"/>
      <c r="AM81" s="47"/>
      <c r="AN81" s="47"/>
      <c r="AO81" s="47"/>
      <c r="AP81" s="47"/>
      <c r="AQ81" s="47"/>
      <c r="AR81" s="47"/>
      <c r="AS81" s="47"/>
      <c r="AT81" s="47"/>
      <c r="AU81" s="47"/>
      <c r="AV81" s="47"/>
      <c r="AW81" s="47"/>
      <c r="AX81" s="47"/>
      <c r="AY81" s="47"/>
      <c r="AZ81" s="47"/>
      <c r="BA81" s="47"/>
    </row>
    <row r="82" spans="8:53" x14ac:dyDescent="0.25">
      <c r="H82" s="47" t="s">
        <v>325</v>
      </c>
      <c r="I82" s="47">
        <v>1</v>
      </c>
      <c r="J82" s="47"/>
      <c r="K82" s="47"/>
      <c r="L82" s="47"/>
      <c r="M82" s="47"/>
      <c r="N82" s="47"/>
      <c r="O82" s="47"/>
      <c r="P82" s="47"/>
      <c r="Q82" s="47"/>
      <c r="R82" s="47"/>
      <c r="S82" s="47"/>
      <c r="T82" s="47" t="s">
        <v>325</v>
      </c>
      <c r="U82" s="47">
        <v>2</v>
      </c>
      <c r="V82" s="47"/>
      <c r="W82" s="47"/>
      <c r="X82" s="47"/>
      <c r="Y82" s="47"/>
      <c r="Z82" s="47"/>
      <c r="AA82" s="47"/>
      <c r="AB82" s="47"/>
      <c r="AC82" s="47"/>
      <c r="AD82" s="47"/>
      <c r="AE82" s="47"/>
      <c r="AF82" s="47" t="s">
        <v>326</v>
      </c>
      <c r="AG82" s="47">
        <v>5</v>
      </c>
      <c r="AH82" s="47"/>
      <c r="AI82" s="47"/>
      <c r="AJ82" s="47"/>
      <c r="AK82" s="47"/>
      <c r="AL82" s="47"/>
      <c r="AM82" s="47"/>
      <c r="AN82" s="47"/>
      <c r="AO82" s="47"/>
      <c r="AP82" s="47"/>
      <c r="AQ82" s="47"/>
      <c r="AR82" s="47"/>
      <c r="AS82" s="47"/>
      <c r="AT82" s="47"/>
      <c r="AU82" s="47"/>
      <c r="AV82" s="47"/>
      <c r="AW82" s="47"/>
      <c r="AX82" s="47"/>
      <c r="AY82" s="47"/>
      <c r="AZ82" s="47"/>
      <c r="BA82" s="47"/>
    </row>
    <row r="83" spans="8:53" x14ac:dyDescent="0.25">
      <c r="H83" s="47" t="s">
        <v>326</v>
      </c>
      <c r="I83" s="47">
        <v>1</v>
      </c>
      <c r="J83" s="47"/>
      <c r="K83" s="47"/>
      <c r="L83" s="47"/>
      <c r="M83" s="47"/>
      <c r="N83" s="47"/>
      <c r="O83" s="47"/>
      <c r="P83" s="47"/>
      <c r="Q83" s="47"/>
      <c r="R83" s="47"/>
      <c r="S83" s="47"/>
      <c r="T83" s="47" t="s">
        <v>326</v>
      </c>
      <c r="U83" s="47">
        <v>2</v>
      </c>
      <c r="V83" s="47"/>
      <c r="W83" s="47"/>
      <c r="X83" s="47"/>
      <c r="Y83" s="47"/>
      <c r="Z83" s="47"/>
      <c r="AA83" s="47"/>
      <c r="AB83" s="47"/>
      <c r="AC83" s="47"/>
      <c r="AD83" s="47"/>
      <c r="AE83" s="47"/>
      <c r="AF83" s="47"/>
      <c r="AG83" s="49"/>
      <c r="AH83" s="47"/>
      <c r="AI83" s="47"/>
      <c r="AJ83" s="47"/>
      <c r="AK83" s="47"/>
      <c r="AL83" s="47"/>
      <c r="AM83" s="47"/>
      <c r="AN83" s="47"/>
      <c r="AO83" s="47"/>
      <c r="AP83" s="47"/>
      <c r="AQ83" s="47"/>
      <c r="AR83" s="47"/>
      <c r="AS83" s="49"/>
      <c r="AT83" s="47"/>
      <c r="AU83" s="47"/>
      <c r="AV83" s="47"/>
      <c r="AW83" s="47"/>
      <c r="AX83" s="47"/>
      <c r="AY83" s="47"/>
      <c r="AZ83" s="47"/>
      <c r="BA83" s="47"/>
    </row>
    <row r="84" spans="8:53" x14ac:dyDescent="0.25">
      <c r="H84" s="47"/>
      <c r="I84" s="49"/>
      <c r="J84" s="47"/>
      <c r="K84" s="47"/>
      <c r="L84" s="47"/>
      <c r="M84" s="47"/>
      <c r="N84" s="47"/>
      <c r="O84" s="47"/>
      <c r="P84" s="47"/>
      <c r="Q84" s="47"/>
      <c r="R84" s="47"/>
      <c r="S84" s="47"/>
      <c r="T84" s="47"/>
      <c r="U84" s="49"/>
      <c r="V84" s="47"/>
      <c r="W84" s="47"/>
      <c r="X84" s="47"/>
      <c r="Y84" s="47"/>
      <c r="Z84" s="47"/>
      <c r="AA84" s="47"/>
      <c r="AB84" s="47"/>
      <c r="AC84" s="47"/>
      <c r="AD84" s="47"/>
      <c r="AE84" s="47"/>
      <c r="AF84" s="47" t="s">
        <v>327</v>
      </c>
      <c r="AG84" s="48">
        <v>131946.06</v>
      </c>
      <c r="AH84" s="47"/>
      <c r="AI84" s="47"/>
      <c r="AJ84" s="47"/>
      <c r="AK84" s="47"/>
      <c r="AL84" s="47"/>
      <c r="AM84" s="47"/>
      <c r="AN84" s="47"/>
      <c r="AO84" s="47"/>
      <c r="AP84" s="47"/>
      <c r="AQ84" s="47"/>
      <c r="AR84" s="47"/>
      <c r="AS84" s="47"/>
      <c r="AT84" s="47"/>
      <c r="AU84" s="47"/>
      <c r="AV84" s="47"/>
      <c r="AW84" s="47"/>
      <c r="AX84" s="47"/>
      <c r="AY84" s="47"/>
      <c r="AZ84" s="47"/>
      <c r="BA84" s="47"/>
    </row>
    <row r="85" spans="8:53" x14ac:dyDescent="0.25">
      <c r="H85" s="47" t="s">
        <v>327</v>
      </c>
      <c r="I85" s="48">
        <v>21883.4</v>
      </c>
      <c r="J85" s="47"/>
      <c r="K85" s="47"/>
      <c r="L85" s="47"/>
      <c r="M85" s="47"/>
      <c r="N85" s="47"/>
      <c r="O85" s="47"/>
      <c r="P85" s="47"/>
      <c r="Q85" s="47"/>
      <c r="R85" s="47"/>
      <c r="S85" s="47"/>
      <c r="T85" s="47" t="s">
        <v>327</v>
      </c>
      <c r="U85" s="48">
        <v>97248.04</v>
      </c>
      <c r="V85" s="47"/>
      <c r="W85" s="47"/>
      <c r="X85" s="47"/>
      <c r="Y85" s="47"/>
      <c r="Z85" s="47"/>
      <c r="AA85" s="47"/>
      <c r="AB85" s="47"/>
      <c r="AC85" s="47"/>
      <c r="AD85" s="47"/>
      <c r="AE85" s="47"/>
      <c r="AF85" s="47" t="s">
        <v>328</v>
      </c>
      <c r="AG85" s="49">
        <v>0.13730000000000001</v>
      </c>
      <c r="AH85" s="47"/>
      <c r="AI85" s="47"/>
      <c r="AJ85" s="47"/>
      <c r="AK85" s="47"/>
      <c r="AL85" s="47"/>
      <c r="AM85" s="47"/>
      <c r="AN85" s="47"/>
      <c r="AO85" s="47"/>
      <c r="AP85" s="47"/>
      <c r="AQ85" s="47"/>
      <c r="AR85" s="47"/>
      <c r="AS85" s="47"/>
      <c r="AT85" s="47"/>
      <c r="AU85" s="47"/>
      <c r="AV85" s="47"/>
      <c r="AW85" s="47"/>
      <c r="AX85" s="47"/>
      <c r="AY85" s="47"/>
      <c r="AZ85" s="47"/>
      <c r="BA85" s="47"/>
    </row>
    <row r="86" spans="8:53" x14ac:dyDescent="0.25">
      <c r="H86" s="47" t="s">
        <v>328</v>
      </c>
      <c r="I86" s="49">
        <v>6.8750000000000006E-2</v>
      </c>
      <c r="J86" s="47"/>
      <c r="K86" s="47"/>
      <c r="L86" s="47"/>
      <c r="M86" s="47"/>
      <c r="N86" s="47"/>
      <c r="O86" s="47"/>
      <c r="P86" s="47"/>
      <c r="Q86" s="47"/>
      <c r="R86" s="47"/>
      <c r="S86" s="47"/>
      <c r="T86" s="47" t="s">
        <v>328</v>
      </c>
      <c r="U86" s="49">
        <v>0.1782</v>
      </c>
      <c r="V86" s="47"/>
      <c r="W86" s="47"/>
      <c r="X86" s="47"/>
      <c r="Y86" s="47"/>
      <c r="Z86" s="47"/>
      <c r="AA86" s="47"/>
      <c r="AB86" s="47"/>
      <c r="AC86" s="47"/>
      <c r="AD86" s="47"/>
      <c r="AE86" s="47"/>
      <c r="AF86" s="47" t="s">
        <v>329</v>
      </c>
      <c r="AG86" s="49">
        <v>0.13730000000000001</v>
      </c>
      <c r="AH86" s="47"/>
      <c r="AI86" s="47"/>
      <c r="AJ86" s="47"/>
      <c r="AK86" s="47"/>
      <c r="AL86" s="47"/>
      <c r="AM86" s="47"/>
      <c r="AN86" s="47"/>
      <c r="AO86" s="47"/>
      <c r="AP86" s="47"/>
      <c r="AQ86" s="47"/>
      <c r="AR86" s="47"/>
      <c r="AS86" s="47"/>
      <c r="AT86" s="47"/>
      <c r="AU86" s="47"/>
      <c r="AV86" s="47"/>
      <c r="AW86" s="47"/>
      <c r="AX86" s="47"/>
      <c r="AY86" s="47"/>
      <c r="AZ86" s="47"/>
      <c r="BA86" s="47"/>
    </row>
    <row r="87" spans="8:53" x14ac:dyDescent="0.25">
      <c r="H87" s="47" t="s">
        <v>329</v>
      </c>
      <c r="I87" s="49">
        <v>6.8750000000000006E-2</v>
      </c>
      <c r="J87" s="47"/>
      <c r="K87" s="47"/>
      <c r="L87" s="47"/>
      <c r="M87" s="47"/>
      <c r="N87" s="47"/>
      <c r="O87" s="47"/>
      <c r="P87" s="47"/>
      <c r="Q87" s="47"/>
      <c r="R87" s="47"/>
      <c r="S87" s="47"/>
      <c r="T87" s="47" t="s">
        <v>329</v>
      </c>
      <c r="U87" s="49">
        <v>0.19939999999999999</v>
      </c>
      <c r="V87" s="47"/>
      <c r="W87" s="47"/>
      <c r="X87" s="47"/>
      <c r="Y87" s="47"/>
      <c r="Z87" s="47"/>
      <c r="AA87" s="47"/>
      <c r="AB87" s="47"/>
      <c r="AC87" s="47"/>
      <c r="AD87" s="47"/>
      <c r="AE87" s="47"/>
      <c r="AF87" s="47" t="s">
        <v>330</v>
      </c>
      <c r="AG87" s="48">
        <v>131946.06</v>
      </c>
      <c r="AH87" s="47"/>
      <c r="AI87" s="47"/>
      <c r="AJ87" s="47"/>
      <c r="AK87" s="47"/>
      <c r="AL87" s="47"/>
      <c r="AM87" s="47"/>
      <c r="AN87" s="47"/>
      <c r="AO87" s="47"/>
      <c r="AP87" s="47"/>
      <c r="AQ87" s="47"/>
      <c r="AR87" s="47"/>
      <c r="AS87" s="47"/>
      <c r="AT87" s="47"/>
      <c r="AU87" s="47"/>
      <c r="AV87" s="47"/>
      <c r="AW87" s="47"/>
      <c r="AX87" s="47"/>
      <c r="AY87" s="47"/>
      <c r="AZ87" s="47"/>
      <c r="BA87" s="47"/>
    </row>
    <row r="88" spans="8:53" x14ac:dyDescent="0.25">
      <c r="H88" s="47" t="s">
        <v>330</v>
      </c>
      <c r="I88" s="48">
        <v>21883.4</v>
      </c>
      <c r="J88" s="47"/>
      <c r="K88" s="47"/>
      <c r="L88" s="47"/>
      <c r="M88" s="47"/>
      <c r="N88" s="47"/>
      <c r="O88" s="47"/>
      <c r="P88" s="47"/>
      <c r="Q88" s="47"/>
      <c r="R88" s="47"/>
      <c r="S88" s="47"/>
      <c r="T88" s="47" t="s">
        <v>330</v>
      </c>
      <c r="U88" s="48">
        <v>71918</v>
      </c>
      <c r="V88" s="47"/>
      <c r="W88" s="47"/>
      <c r="X88" s="47"/>
      <c r="Y88" s="47"/>
      <c r="Z88" s="47"/>
      <c r="AA88" s="47"/>
      <c r="AB88" s="47"/>
      <c r="AC88" s="47"/>
      <c r="AD88" s="47"/>
      <c r="AE88" s="47"/>
      <c r="AF88" s="47" t="s">
        <v>331</v>
      </c>
      <c r="AG88" s="48">
        <v>16598.14</v>
      </c>
      <c r="AH88" s="47"/>
      <c r="AI88" s="47"/>
      <c r="AJ88" s="47"/>
      <c r="AK88" s="47"/>
      <c r="AL88" s="47"/>
      <c r="AM88" s="47"/>
      <c r="AN88" s="47"/>
      <c r="AO88" s="47"/>
      <c r="AP88" s="47"/>
      <c r="AQ88" s="47"/>
      <c r="AR88" s="47"/>
      <c r="AS88" s="48"/>
      <c r="AT88" s="47"/>
      <c r="AU88" s="47"/>
      <c r="AV88" s="47"/>
      <c r="AW88" s="47"/>
      <c r="AX88" s="47"/>
      <c r="AY88" s="47"/>
      <c r="AZ88" s="47"/>
      <c r="BA88" s="47"/>
    </row>
    <row r="89" spans="8:53" x14ac:dyDescent="0.25">
      <c r="H89" s="47" t="s">
        <v>331</v>
      </c>
      <c r="I89" s="48">
        <v>3079</v>
      </c>
      <c r="J89" s="47"/>
      <c r="K89" s="47"/>
      <c r="L89" s="47"/>
      <c r="M89" s="47"/>
      <c r="N89" s="47"/>
      <c r="O89" s="47"/>
      <c r="P89" s="47"/>
      <c r="Q89" s="47"/>
      <c r="R89" s="47"/>
      <c r="S89" s="47"/>
      <c r="T89" s="47" t="s">
        <v>331</v>
      </c>
      <c r="U89" s="48">
        <v>13264.84</v>
      </c>
      <c r="V89" s="47"/>
      <c r="W89" s="47"/>
      <c r="X89" s="47"/>
      <c r="Y89" s="47"/>
      <c r="Z89" s="47"/>
      <c r="AA89" s="47"/>
      <c r="AB89" s="47"/>
      <c r="AC89" s="47"/>
      <c r="AD89" s="47"/>
      <c r="AE89" s="47"/>
      <c r="AF89" s="47" t="s">
        <v>332</v>
      </c>
      <c r="AG89" s="49">
        <v>2.0420000000000001E-2</v>
      </c>
      <c r="AH89" s="47"/>
      <c r="AI89" s="47"/>
      <c r="AJ89" s="47"/>
      <c r="AK89" s="47"/>
      <c r="AL89" s="47"/>
      <c r="AM89" s="47"/>
      <c r="AN89" s="47"/>
      <c r="AO89" s="47"/>
      <c r="AP89" s="47"/>
      <c r="AQ89" s="47"/>
      <c r="AR89" s="47"/>
      <c r="AS89" s="49"/>
      <c r="AT89" s="47"/>
      <c r="AU89" s="47"/>
      <c r="AV89" s="47"/>
      <c r="AW89" s="47"/>
      <c r="AX89" s="47"/>
      <c r="AY89" s="47"/>
      <c r="AZ89" s="47"/>
      <c r="BA89" s="47"/>
    </row>
    <row r="90" spans="8:53" x14ac:dyDescent="0.25">
      <c r="H90" s="47" t="s">
        <v>332</v>
      </c>
      <c r="I90" s="49">
        <v>9.7000000000000003E-3</v>
      </c>
      <c r="J90" s="47"/>
      <c r="K90" s="47"/>
      <c r="L90" s="47"/>
      <c r="M90" s="47"/>
      <c r="N90" s="47"/>
      <c r="O90" s="47"/>
      <c r="P90" s="47"/>
      <c r="Q90" s="47"/>
      <c r="R90" s="47"/>
      <c r="S90" s="47"/>
      <c r="T90" s="47" t="s">
        <v>332</v>
      </c>
      <c r="U90" s="49">
        <v>2.8979999999999999E-2</v>
      </c>
      <c r="V90" s="47"/>
      <c r="W90" s="47"/>
      <c r="X90" s="47"/>
      <c r="Y90" s="47"/>
      <c r="Z90" s="47"/>
      <c r="AA90" s="47"/>
      <c r="AB90" s="47"/>
      <c r="AC90" s="47"/>
      <c r="AD90" s="47"/>
      <c r="AE90" s="47"/>
      <c r="AF90" s="47" t="s">
        <v>333</v>
      </c>
      <c r="AG90" s="49" t="s">
        <v>58</v>
      </c>
      <c r="AH90" s="47"/>
      <c r="AI90" s="47"/>
      <c r="AJ90" s="47"/>
      <c r="AK90" s="47"/>
      <c r="AL90" s="47"/>
      <c r="AM90" s="47"/>
      <c r="AN90" s="47"/>
      <c r="AO90" s="47"/>
      <c r="AP90" s="47"/>
      <c r="AQ90" s="47"/>
      <c r="AR90" s="47"/>
      <c r="AS90" s="49"/>
      <c r="AT90" s="47"/>
      <c r="AU90" s="47"/>
      <c r="AV90" s="47"/>
      <c r="AW90" s="47"/>
      <c r="AX90" s="47"/>
      <c r="AY90" s="47"/>
      <c r="AZ90" s="47"/>
      <c r="BA90" s="47"/>
    </row>
    <row r="91" spans="8:53" x14ac:dyDescent="0.25">
      <c r="H91" s="47" t="s">
        <v>333</v>
      </c>
      <c r="I91" s="49" t="s">
        <v>58</v>
      </c>
      <c r="J91" s="47"/>
      <c r="K91" s="47"/>
      <c r="L91" s="47"/>
      <c r="M91" s="47"/>
      <c r="N91" s="47"/>
      <c r="O91" s="47"/>
      <c r="P91" s="47"/>
      <c r="Q91" s="47"/>
      <c r="R91" s="47"/>
      <c r="S91" s="47"/>
      <c r="T91" s="47" t="s">
        <v>333</v>
      </c>
      <c r="U91" s="49" t="s">
        <v>58</v>
      </c>
      <c r="V91" s="47"/>
      <c r="W91" s="47"/>
      <c r="X91" s="47"/>
      <c r="Y91" s="47"/>
      <c r="Z91" s="47"/>
      <c r="AA91" s="47"/>
      <c r="AB91" s="47"/>
      <c r="AC91" s="47"/>
      <c r="AD91" s="47"/>
      <c r="AE91" s="47"/>
      <c r="AF91" s="47" t="s">
        <v>334</v>
      </c>
      <c r="AG91" s="48">
        <v>4</v>
      </c>
      <c r="AH91" s="47"/>
      <c r="AI91" s="47"/>
      <c r="AJ91" s="47"/>
      <c r="AK91" s="47"/>
      <c r="AL91" s="47"/>
      <c r="AM91" s="47"/>
      <c r="AN91" s="47"/>
      <c r="AO91" s="47"/>
      <c r="AP91" s="47"/>
      <c r="AQ91" s="47"/>
      <c r="AR91" s="47"/>
      <c r="AS91" s="48"/>
      <c r="AT91" s="47"/>
      <c r="AU91" s="47"/>
      <c r="AV91" s="47"/>
      <c r="AW91" s="47"/>
      <c r="AX91" s="47"/>
      <c r="AY91" s="47"/>
      <c r="AZ91" s="47"/>
      <c r="BA91" s="47"/>
    </row>
    <row r="92" spans="8:53" x14ac:dyDescent="0.25">
      <c r="H92" s="47" t="s">
        <v>334</v>
      </c>
      <c r="I92" s="48">
        <v>4</v>
      </c>
      <c r="J92" s="47"/>
      <c r="K92" s="47"/>
      <c r="L92" s="47"/>
      <c r="M92" s="47"/>
      <c r="N92" s="47"/>
      <c r="O92" s="47"/>
      <c r="P92" s="47"/>
      <c r="Q92" s="47"/>
      <c r="R92" s="47"/>
      <c r="S92" s="47"/>
      <c r="T92" s="47" t="s">
        <v>334</v>
      </c>
      <c r="U92" s="48">
        <v>6</v>
      </c>
      <c r="V92" s="47"/>
      <c r="W92" s="47"/>
      <c r="X92" s="47"/>
      <c r="Y92" s="47"/>
      <c r="Z92" s="47"/>
      <c r="AA92" s="47"/>
      <c r="AB92" s="47"/>
      <c r="AC92" s="47"/>
      <c r="AD92" s="47"/>
      <c r="AE92" s="47"/>
      <c r="AF92" s="47"/>
      <c r="AG92" s="48"/>
      <c r="AH92" s="47"/>
      <c r="AI92" s="47"/>
      <c r="AJ92" s="47"/>
      <c r="AK92" s="47"/>
      <c r="AL92" s="47"/>
      <c r="AM92" s="47"/>
      <c r="AN92" s="47"/>
      <c r="AO92" s="47"/>
      <c r="AP92" s="47"/>
      <c r="AQ92" s="47"/>
      <c r="AR92" s="47"/>
      <c r="AS92" s="48"/>
      <c r="AT92" s="47"/>
      <c r="AU92" s="47"/>
      <c r="AV92" s="47"/>
      <c r="AW92" s="47"/>
      <c r="AX92" s="47"/>
      <c r="AY92" s="47"/>
      <c r="AZ92" s="47"/>
      <c r="BA92" s="47"/>
    </row>
    <row r="93" spans="8:53" x14ac:dyDescent="0.25">
      <c r="H93" s="47"/>
      <c r="I93" s="48"/>
      <c r="J93" s="47"/>
      <c r="K93" s="47"/>
      <c r="L93" s="47"/>
      <c r="M93" s="47"/>
      <c r="N93" s="47"/>
      <c r="O93" s="47"/>
      <c r="P93" s="47"/>
      <c r="Q93" s="47"/>
      <c r="R93" s="47"/>
      <c r="S93" s="47"/>
      <c r="T93" s="47"/>
      <c r="U93" s="48"/>
      <c r="V93" s="47"/>
      <c r="W93" s="47"/>
      <c r="X93" s="47"/>
      <c r="Y93" s="47"/>
      <c r="Z93" s="47"/>
      <c r="AA93" s="47"/>
      <c r="AB93" s="47"/>
      <c r="AC93" s="47"/>
      <c r="AD93" s="47"/>
      <c r="AE93" s="47"/>
      <c r="AF93" s="47" t="s">
        <v>335</v>
      </c>
      <c r="AG93" s="48">
        <v>-38254.949999999997</v>
      </c>
      <c r="AH93" s="47"/>
      <c r="AI93" s="47"/>
      <c r="AJ93" s="47"/>
      <c r="AK93" s="47"/>
      <c r="AL93" s="47"/>
      <c r="AM93" s="47"/>
      <c r="AN93" s="47"/>
      <c r="AO93" s="47"/>
      <c r="AP93" s="47"/>
      <c r="AQ93" s="47"/>
      <c r="AR93" s="47"/>
      <c r="AS93" s="49"/>
      <c r="AT93" s="47"/>
      <c r="AU93" s="47"/>
      <c r="AV93" s="47"/>
      <c r="AW93" s="47"/>
      <c r="AX93" s="47"/>
      <c r="AY93" s="47"/>
      <c r="AZ93" s="47"/>
      <c r="BA93" s="47"/>
    </row>
    <row r="94" spans="8:53" x14ac:dyDescent="0.25">
      <c r="H94" s="47" t="s">
        <v>335</v>
      </c>
      <c r="I94" s="48">
        <v>-12612.16</v>
      </c>
      <c r="J94" s="47"/>
      <c r="K94" s="47"/>
      <c r="L94" s="47"/>
      <c r="M94" s="47"/>
      <c r="N94" s="47"/>
      <c r="O94" s="47"/>
      <c r="P94" s="47"/>
      <c r="Q94" s="47"/>
      <c r="R94" s="47"/>
      <c r="S94" s="47"/>
      <c r="T94" s="47" t="s">
        <v>335</v>
      </c>
      <c r="U94" s="48">
        <v>-33955.9</v>
      </c>
      <c r="V94" s="47"/>
      <c r="W94" s="47"/>
      <c r="X94" s="47"/>
      <c r="Y94" s="47"/>
      <c r="Z94" s="47"/>
      <c r="AA94" s="47"/>
      <c r="AB94" s="47"/>
      <c r="AC94" s="47"/>
      <c r="AD94" s="47"/>
      <c r="AE94" s="47"/>
      <c r="AF94" s="47" t="s">
        <v>328</v>
      </c>
      <c r="AG94" s="49">
        <v>-5.2810000000000003E-2</v>
      </c>
      <c r="AH94" s="47"/>
      <c r="AI94" s="47"/>
      <c r="AJ94" s="47"/>
      <c r="AK94" s="47"/>
      <c r="AL94" s="47"/>
      <c r="AM94" s="47"/>
      <c r="AN94" s="47"/>
      <c r="AO94" s="47"/>
      <c r="AP94" s="47"/>
      <c r="AQ94" s="47"/>
      <c r="AR94" s="47"/>
      <c r="AS94" s="47"/>
      <c r="AT94" s="47"/>
      <c r="AU94" s="47"/>
      <c r="AV94" s="47"/>
      <c r="AW94" s="47"/>
      <c r="AX94" s="47"/>
      <c r="AY94" s="47"/>
      <c r="AZ94" s="47"/>
      <c r="BA94" s="47"/>
    </row>
    <row r="95" spans="8:53" x14ac:dyDescent="0.25">
      <c r="H95" s="47" t="s">
        <v>328</v>
      </c>
      <c r="I95" s="49">
        <v>-3.7960000000000001E-2</v>
      </c>
      <c r="J95" s="47"/>
      <c r="K95" s="47"/>
      <c r="L95" s="47"/>
      <c r="M95" s="47"/>
      <c r="N95" s="47"/>
      <c r="O95" s="47"/>
      <c r="P95" s="47"/>
      <c r="Q95" s="47"/>
      <c r="R95" s="47"/>
      <c r="S95" s="47"/>
      <c r="T95" s="47" t="s">
        <v>328</v>
      </c>
      <c r="U95" s="49">
        <v>-4.6940000000000003E-2</v>
      </c>
      <c r="V95" s="47"/>
      <c r="W95" s="47"/>
      <c r="X95" s="47"/>
      <c r="Y95" s="47"/>
      <c r="Z95" s="47"/>
      <c r="AA95" s="47"/>
      <c r="AB95" s="47"/>
      <c r="AC95" s="47"/>
      <c r="AD95" s="47"/>
      <c r="AE95" s="47"/>
      <c r="AF95" s="47" t="s">
        <v>336</v>
      </c>
      <c r="AG95" s="49">
        <v>-5.2810000000000003E-2</v>
      </c>
      <c r="AH95" s="47"/>
      <c r="AI95" s="47"/>
      <c r="AJ95" s="47"/>
      <c r="AK95" s="47"/>
      <c r="AL95" s="47"/>
      <c r="AM95" s="47"/>
      <c r="AN95" s="47"/>
      <c r="AO95" s="47"/>
      <c r="AP95" s="47"/>
      <c r="AQ95" s="47"/>
      <c r="AR95" s="47"/>
      <c r="AS95" s="47"/>
      <c r="AT95" s="47"/>
      <c r="AU95" s="47"/>
      <c r="AV95" s="47"/>
      <c r="AW95" s="47"/>
      <c r="AX95" s="47"/>
      <c r="AY95" s="47"/>
      <c r="AZ95" s="47"/>
      <c r="BA95" s="47"/>
    </row>
    <row r="96" spans="8:53" x14ac:dyDescent="0.25">
      <c r="H96" s="47" t="s">
        <v>336</v>
      </c>
      <c r="I96" s="49">
        <v>-3.7960000000000001E-2</v>
      </c>
      <c r="J96" s="47"/>
      <c r="K96" s="47"/>
      <c r="L96" s="47"/>
      <c r="M96" s="47"/>
      <c r="N96" s="47"/>
      <c r="O96" s="47"/>
      <c r="P96" s="47"/>
      <c r="Q96" s="47"/>
      <c r="R96" s="47"/>
      <c r="S96" s="47"/>
      <c r="T96" s="47" t="s">
        <v>336</v>
      </c>
      <c r="U96" s="49">
        <v>-5.1619999999999999E-2</v>
      </c>
      <c r="V96" s="47"/>
      <c r="W96" s="47"/>
      <c r="X96" s="47"/>
      <c r="Y96" s="47"/>
      <c r="Z96" s="47"/>
      <c r="AA96" s="47"/>
      <c r="AB96" s="47"/>
      <c r="AC96" s="47"/>
      <c r="AD96" s="47"/>
      <c r="AE96" s="47"/>
      <c r="AF96" s="47" t="s">
        <v>330</v>
      </c>
      <c r="AG96" s="48">
        <v>-38254.949999999997</v>
      </c>
      <c r="AH96" s="47"/>
      <c r="AI96" s="47"/>
      <c r="AJ96" s="47"/>
      <c r="AK96" s="47"/>
      <c r="AL96" s="47"/>
      <c r="AM96" s="47"/>
      <c r="AN96" s="47"/>
      <c r="AO96" s="47"/>
      <c r="AP96" s="47"/>
      <c r="AQ96" s="47"/>
      <c r="AR96" s="47"/>
      <c r="AS96" s="47"/>
      <c r="AT96" s="47"/>
      <c r="AU96" s="47"/>
      <c r="AV96" s="47"/>
      <c r="AW96" s="47"/>
      <c r="AX96" s="47"/>
      <c r="AY96" s="47"/>
      <c r="AZ96" s="47"/>
      <c r="BA96" s="47"/>
    </row>
    <row r="97" spans="8:53" x14ac:dyDescent="0.25">
      <c r="H97" s="47" t="s">
        <v>330</v>
      </c>
      <c r="I97" s="48">
        <v>-12612.16</v>
      </c>
      <c r="J97" s="47"/>
      <c r="K97" s="47"/>
      <c r="L97" s="47"/>
      <c r="M97" s="47"/>
      <c r="N97" s="47"/>
      <c r="O97" s="47"/>
      <c r="P97" s="47"/>
      <c r="Q97" s="47"/>
      <c r="R97" s="47"/>
      <c r="S97" s="47"/>
      <c r="T97" s="47" t="s">
        <v>330</v>
      </c>
      <c r="U97" s="48">
        <v>-31409.96</v>
      </c>
      <c r="V97" s="47"/>
      <c r="W97" s="47"/>
      <c r="X97" s="47"/>
      <c r="Y97" s="47"/>
      <c r="Z97" s="47"/>
      <c r="AA97" s="47"/>
      <c r="AB97" s="47"/>
      <c r="AC97" s="47"/>
      <c r="AD97" s="47"/>
      <c r="AE97" s="47"/>
      <c r="AF97" s="47" t="s">
        <v>337</v>
      </c>
      <c r="AG97" s="48">
        <v>-7352.91</v>
      </c>
      <c r="AH97" s="47"/>
      <c r="AI97" s="47"/>
      <c r="AJ97" s="47"/>
      <c r="AK97" s="47"/>
      <c r="AL97" s="47"/>
      <c r="AM97" s="47"/>
      <c r="AN97" s="47"/>
      <c r="AO97" s="47"/>
      <c r="AP97" s="47"/>
      <c r="AQ97" s="47"/>
      <c r="AR97" s="47"/>
      <c r="AS97" s="47"/>
      <c r="AT97" s="47"/>
      <c r="AU97" s="47"/>
      <c r="AV97" s="47"/>
      <c r="AW97" s="47"/>
      <c r="AX97" s="47"/>
      <c r="AY97" s="47"/>
      <c r="AZ97" s="47"/>
      <c r="BA97" s="47"/>
    </row>
    <row r="98" spans="8:53" x14ac:dyDescent="0.25">
      <c r="H98" s="47" t="s">
        <v>337</v>
      </c>
      <c r="I98" s="48">
        <v>-1620.23</v>
      </c>
      <c r="J98" s="47"/>
      <c r="K98" s="47"/>
      <c r="L98" s="47"/>
      <c r="M98" s="47"/>
      <c r="N98" s="47"/>
      <c r="O98" s="47"/>
      <c r="P98" s="47"/>
      <c r="Q98" s="47"/>
      <c r="R98" s="47"/>
      <c r="S98" s="47"/>
      <c r="T98" s="47" t="s">
        <v>337</v>
      </c>
      <c r="U98" s="48">
        <v>-4907.82</v>
      </c>
      <c r="V98" s="47"/>
      <c r="W98" s="47"/>
      <c r="X98" s="47"/>
      <c r="Y98" s="47"/>
      <c r="Z98" s="47"/>
      <c r="AA98" s="47"/>
      <c r="AB98" s="47"/>
      <c r="AC98" s="47"/>
      <c r="AD98" s="47"/>
      <c r="AE98" s="47"/>
      <c r="AF98" s="47" t="s">
        <v>338</v>
      </c>
      <c r="AG98" s="49">
        <v>-9.0100000000000006E-3</v>
      </c>
      <c r="AH98" s="47"/>
      <c r="AI98" s="47"/>
      <c r="AJ98" s="47"/>
      <c r="AK98" s="47"/>
      <c r="AL98" s="47"/>
      <c r="AM98" s="47"/>
      <c r="AN98" s="47"/>
      <c r="AO98" s="47"/>
      <c r="AP98" s="47"/>
      <c r="AQ98" s="47"/>
      <c r="AR98" s="47"/>
      <c r="AS98" s="48"/>
      <c r="AT98" s="47"/>
      <c r="AU98" s="47"/>
      <c r="AV98" s="47"/>
      <c r="AW98" s="47"/>
      <c r="AX98" s="47"/>
      <c r="AY98" s="47"/>
      <c r="AZ98" s="47"/>
      <c r="BA98" s="47"/>
    </row>
    <row r="99" spans="8:53" x14ac:dyDescent="0.25">
      <c r="H99" s="47" t="s">
        <v>338</v>
      </c>
      <c r="I99" s="49">
        <v>-5.0099999999999997E-3</v>
      </c>
      <c r="J99" s="47"/>
      <c r="K99" s="47"/>
      <c r="L99" s="47"/>
      <c r="M99" s="47"/>
      <c r="N99" s="47"/>
      <c r="O99" s="47"/>
      <c r="P99" s="47"/>
      <c r="Q99" s="47"/>
      <c r="R99" s="47"/>
      <c r="S99" s="47"/>
      <c r="T99" s="47" t="s">
        <v>338</v>
      </c>
      <c r="U99" s="49">
        <v>-1.0189999999999999E-2</v>
      </c>
      <c r="V99" s="47"/>
      <c r="W99" s="47"/>
      <c r="X99" s="47"/>
      <c r="Y99" s="47"/>
      <c r="Z99" s="47"/>
      <c r="AA99" s="47"/>
      <c r="AB99" s="47"/>
      <c r="AC99" s="47"/>
      <c r="AD99" s="47"/>
      <c r="AE99" s="47"/>
      <c r="AF99" s="47" t="s">
        <v>339</v>
      </c>
      <c r="AG99" s="49" t="s">
        <v>58</v>
      </c>
      <c r="AH99" s="47"/>
      <c r="AI99" s="47"/>
      <c r="AJ99" s="47"/>
      <c r="AK99" s="47"/>
      <c r="AL99" s="47"/>
      <c r="AM99" s="47"/>
      <c r="AN99" s="47"/>
      <c r="AO99" s="47"/>
      <c r="AP99" s="47"/>
      <c r="AQ99" s="47"/>
      <c r="AR99" s="47"/>
      <c r="AS99" s="49"/>
      <c r="AT99" s="47"/>
      <c r="AU99" s="47"/>
      <c r="AV99" s="47"/>
      <c r="AW99" s="47"/>
      <c r="AX99" s="47"/>
      <c r="AY99" s="47"/>
      <c r="AZ99" s="47"/>
      <c r="BA99" s="47"/>
    </row>
    <row r="100" spans="8:53" x14ac:dyDescent="0.25">
      <c r="H100" s="47" t="s">
        <v>339</v>
      </c>
      <c r="I100" s="49" t="s">
        <v>58</v>
      </c>
      <c r="J100" s="47"/>
      <c r="K100" s="47"/>
      <c r="L100" s="47"/>
      <c r="M100" s="47"/>
      <c r="N100" s="47"/>
      <c r="O100" s="47"/>
      <c r="P100" s="47"/>
      <c r="Q100" s="47"/>
      <c r="R100" s="47"/>
      <c r="S100" s="47"/>
      <c r="T100" s="47" t="s">
        <v>339</v>
      </c>
      <c r="U100" s="49" t="s">
        <v>58</v>
      </c>
      <c r="V100" s="47"/>
      <c r="W100" s="47"/>
      <c r="X100" s="47"/>
      <c r="Y100" s="47"/>
      <c r="Z100" s="47"/>
      <c r="AA100" s="47"/>
      <c r="AB100" s="47"/>
      <c r="AC100" s="47"/>
      <c r="AD100" s="47"/>
      <c r="AE100" s="47"/>
      <c r="AF100" s="47" t="s">
        <v>340</v>
      </c>
      <c r="AG100" s="49">
        <v>8</v>
      </c>
      <c r="AH100" s="47"/>
      <c r="AI100" s="47"/>
      <c r="AJ100" s="47"/>
      <c r="AK100" s="47"/>
      <c r="AL100" s="47"/>
      <c r="AM100" s="47"/>
      <c r="AN100" s="47"/>
      <c r="AO100" s="47"/>
      <c r="AP100" s="47"/>
      <c r="AQ100" s="47"/>
      <c r="AR100" s="47"/>
      <c r="AS100" s="49"/>
      <c r="AT100" s="47"/>
      <c r="AU100" s="47"/>
      <c r="AV100" s="47"/>
      <c r="AW100" s="47"/>
      <c r="AX100" s="47"/>
      <c r="AY100" s="47"/>
      <c r="AZ100" s="47"/>
      <c r="BA100" s="47"/>
    </row>
    <row r="101" spans="8:53" x14ac:dyDescent="0.25">
      <c r="H101" s="47" t="s">
        <v>340</v>
      </c>
      <c r="I101" s="49">
        <v>8</v>
      </c>
      <c r="J101" s="47"/>
      <c r="K101" s="47"/>
      <c r="L101" s="47"/>
      <c r="M101" s="47"/>
      <c r="N101" s="47"/>
      <c r="O101" s="47"/>
      <c r="P101" s="47"/>
      <c r="Q101" s="47"/>
      <c r="R101" s="47"/>
      <c r="S101" s="47"/>
      <c r="T101" s="47" t="s">
        <v>340</v>
      </c>
      <c r="U101" s="49">
        <v>9</v>
      </c>
      <c r="V101" s="47"/>
      <c r="W101" s="47"/>
      <c r="X101" s="47"/>
      <c r="Y101" s="47"/>
      <c r="Z101" s="47"/>
      <c r="AA101" s="47"/>
      <c r="AB101" s="47"/>
      <c r="AC101" s="47"/>
      <c r="AD101" s="47"/>
      <c r="AE101" s="47"/>
      <c r="AF101" s="47"/>
      <c r="AG101" s="48"/>
      <c r="AH101" s="47"/>
      <c r="AI101" s="47"/>
      <c r="AJ101" s="47"/>
      <c r="AK101" s="47"/>
      <c r="AL101" s="47"/>
      <c r="AM101" s="47"/>
      <c r="AN101" s="47"/>
      <c r="AO101" s="47"/>
      <c r="AP101" s="47"/>
      <c r="AQ101" s="47"/>
      <c r="AR101" s="47"/>
      <c r="AS101" s="48"/>
      <c r="AT101" s="47"/>
      <c r="AU101" s="47"/>
      <c r="AV101" s="47"/>
      <c r="AW101" s="47"/>
      <c r="AX101" s="47"/>
      <c r="AY101" s="47"/>
      <c r="AZ101" s="47"/>
      <c r="BA101" s="47"/>
    </row>
    <row r="102" spans="8:53" x14ac:dyDescent="0.25">
      <c r="H102" s="47"/>
      <c r="I102" s="48"/>
      <c r="J102" s="47"/>
      <c r="K102" s="47"/>
      <c r="L102" s="47"/>
      <c r="M102" s="47"/>
      <c r="N102" s="47"/>
      <c r="O102" s="47"/>
      <c r="P102" s="47"/>
      <c r="Q102" s="47"/>
      <c r="R102" s="47"/>
      <c r="S102" s="47"/>
      <c r="T102" s="47"/>
      <c r="U102" s="48"/>
      <c r="V102" s="47"/>
      <c r="W102" s="47"/>
      <c r="X102" s="47"/>
      <c r="Y102" s="47"/>
      <c r="Z102" s="47"/>
      <c r="AA102" s="47"/>
      <c r="AB102" s="47"/>
      <c r="AC102" s="47"/>
      <c r="AD102" s="47"/>
      <c r="AE102" s="47"/>
      <c r="AF102" s="47" t="s">
        <v>341</v>
      </c>
      <c r="AG102" s="48">
        <v>2271.25</v>
      </c>
      <c r="AH102" s="47"/>
      <c r="AI102" s="47"/>
      <c r="AJ102" s="47"/>
      <c r="AK102" s="47"/>
      <c r="AL102" s="47"/>
      <c r="AM102" s="47"/>
      <c r="AN102" s="47"/>
      <c r="AO102" s="47"/>
      <c r="AP102" s="47"/>
      <c r="AQ102" s="47"/>
      <c r="AR102" s="47"/>
      <c r="AS102" s="48"/>
      <c r="AT102" s="47"/>
      <c r="AU102" s="47"/>
      <c r="AV102" s="47"/>
      <c r="AW102" s="47"/>
      <c r="AX102" s="47"/>
      <c r="AY102" s="47"/>
      <c r="AZ102" s="47"/>
      <c r="BA102" s="47"/>
    </row>
    <row r="103" spans="8:53" x14ac:dyDescent="0.25">
      <c r="H103" s="47" t="s">
        <v>341</v>
      </c>
      <c r="I103" s="48">
        <v>152.66</v>
      </c>
      <c r="J103" s="47"/>
      <c r="K103" s="47"/>
      <c r="L103" s="47"/>
      <c r="M103" s="47"/>
      <c r="N103" s="47"/>
      <c r="O103" s="47"/>
      <c r="P103" s="47"/>
      <c r="Q103" s="47"/>
      <c r="R103" s="47"/>
      <c r="S103" s="47"/>
      <c r="T103" s="47" t="s">
        <v>341</v>
      </c>
      <c r="U103" s="48">
        <v>1601.79</v>
      </c>
      <c r="V103" s="47"/>
      <c r="W103" s="47"/>
      <c r="X103" s="47"/>
      <c r="Y103" s="47"/>
      <c r="Z103" s="47"/>
      <c r="AA103" s="47"/>
      <c r="AB103" s="47"/>
      <c r="AC103" s="47"/>
      <c r="AD103" s="47"/>
      <c r="AE103" s="47"/>
      <c r="AF103" s="47" t="s">
        <v>342</v>
      </c>
      <c r="AG103" s="49">
        <v>2.82E-3</v>
      </c>
      <c r="AH103" s="47"/>
      <c r="AI103" s="47"/>
      <c r="AJ103" s="47"/>
      <c r="AK103" s="47"/>
      <c r="AL103" s="47"/>
      <c r="AM103" s="47"/>
      <c r="AN103" s="47"/>
      <c r="AO103" s="47"/>
      <c r="AP103" s="47"/>
      <c r="AQ103" s="47"/>
      <c r="AR103" s="47"/>
      <c r="AS103" s="49"/>
      <c r="AT103" s="47"/>
      <c r="AU103" s="47"/>
      <c r="AV103" s="47"/>
      <c r="AW103" s="47"/>
      <c r="AX103" s="47"/>
      <c r="AY103" s="47"/>
      <c r="AZ103" s="47"/>
      <c r="BA103" s="47"/>
    </row>
    <row r="104" spans="8:53" x14ac:dyDescent="0.25">
      <c r="H104" s="47" t="s">
        <v>342</v>
      </c>
      <c r="I104" s="49">
        <v>5.3799999999999996E-4</v>
      </c>
      <c r="J104" s="47"/>
      <c r="K104" s="47"/>
      <c r="L104" s="47"/>
      <c r="M104" s="47"/>
      <c r="N104" s="47"/>
      <c r="O104" s="47"/>
      <c r="P104" s="47"/>
      <c r="Q104" s="47"/>
      <c r="R104" s="47"/>
      <c r="S104" s="47"/>
      <c r="T104" s="47" t="s">
        <v>342</v>
      </c>
      <c r="U104" s="49">
        <v>3.8400000000000001E-3</v>
      </c>
      <c r="V104" s="47"/>
      <c r="W104" s="47"/>
      <c r="X104" s="47"/>
      <c r="Y104" s="47"/>
      <c r="Z104" s="47"/>
      <c r="AA104" s="47"/>
      <c r="AB104" s="47"/>
      <c r="AC104" s="47"/>
      <c r="AD104" s="47"/>
      <c r="AE104" s="47"/>
      <c r="AF104" s="47" t="s">
        <v>343</v>
      </c>
      <c r="AG104" s="48">
        <v>18563.16</v>
      </c>
      <c r="AH104" s="47"/>
      <c r="AI104" s="47"/>
      <c r="AJ104" s="47"/>
      <c r="AK104" s="47"/>
      <c r="AL104" s="47"/>
      <c r="AM104" s="47"/>
      <c r="AN104" s="47"/>
      <c r="AO104" s="47"/>
      <c r="AP104" s="47"/>
      <c r="AQ104" s="47"/>
      <c r="AR104" s="47"/>
      <c r="AS104" s="47"/>
      <c r="AT104" s="47"/>
      <c r="AU104" s="47"/>
      <c r="AV104" s="47"/>
      <c r="AW104" s="47"/>
      <c r="AX104" s="47"/>
      <c r="AY104" s="47"/>
      <c r="AZ104" s="47"/>
      <c r="BA104" s="47"/>
    </row>
    <row r="105" spans="8:53" x14ac:dyDescent="0.25">
      <c r="H105" s="47" t="s">
        <v>343</v>
      </c>
      <c r="I105" s="48">
        <v>3400.41</v>
      </c>
      <c r="J105" s="47"/>
      <c r="K105" s="47"/>
      <c r="L105" s="47"/>
      <c r="M105" s="47"/>
      <c r="N105" s="47"/>
      <c r="O105" s="47"/>
      <c r="P105" s="47"/>
      <c r="Q105" s="47"/>
      <c r="R105" s="47"/>
      <c r="S105" s="47"/>
      <c r="T105" s="47" t="s">
        <v>343</v>
      </c>
      <c r="U105" s="48">
        <v>15586.42</v>
      </c>
      <c r="V105" s="47"/>
      <c r="W105" s="47"/>
      <c r="X105" s="47"/>
      <c r="Y105" s="47"/>
      <c r="Z105" s="47"/>
      <c r="AA105" s="47"/>
      <c r="AB105" s="47"/>
      <c r="AC105" s="47"/>
      <c r="AD105" s="47"/>
      <c r="AE105" s="47"/>
      <c r="AF105" s="47" t="s">
        <v>344</v>
      </c>
      <c r="AG105" s="49">
        <v>2.2069999999999999E-2</v>
      </c>
      <c r="AH105" s="47"/>
      <c r="AI105" s="47"/>
      <c r="AJ105" s="47"/>
      <c r="AK105" s="47"/>
      <c r="AL105" s="47"/>
      <c r="AM105" s="47"/>
      <c r="AN105" s="47"/>
      <c r="AO105" s="47"/>
      <c r="AP105" s="47"/>
      <c r="AQ105" s="47"/>
      <c r="AR105" s="47"/>
      <c r="AS105" s="47"/>
      <c r="AT105" s="47"/>
      <c r="AU105" s="47"/>
      <c r="AV105" s="47"/>
      <c r="AW105" s="47"/>
      <c r="AX105" s="47"/>
      <c r="AY105" s="47"/>
      <c r="AZ105" s="47"/>
      <c r="BA105" s="47"/>
    </row>
    <row r="106" spans="8:53" x14ac:dyDescent="0.25">
      <c r="H106" s="47" t="s">
        <v>344</v>
      </c>
      <c r="I106" s="49">
        <v>1.0630000000000001E-2</v>
      </c>
      <c r="J106" s="47"/>
      <c r="K106" s="47"/>
      <c r="L106" s="47"/>
      <c r="M106" s="47"/>
      <c r="N106" s="47"/>
      <c r="O106" s="47"/>
      <c r="P106" s="47"/>
      <c r="Q106" s="47"/>
      <c r="R106" s="47"/>
      <c r="S106" s="47"/>
      <c r="T106" s="47" t="s">
        <v>344</v>
      </c>
      <c r="U106" s="49">
        <v>3.1829999999999997E-2</v>
      </c>
      <c r="V106" s="47"/>
      <c r="W106" s="47"/>
      <c r="X106" s="47"/>
      <c r="Y106" s="47"/>
      <c r="Z106" s="47"/>
      <c r="AA106" s="47"/>
      <c r="AB106" s="47"/>
      <c r="AC106" s="47"/>
      <c r="AD106" s="47"/>
      <c r="AE106" s="47"/>
      <c r="AF106" s="47"/>
      <c r="AG106" s="47"/>
      <c r="AH106" s="47"/>
      <c r="AI106" s="47"/>
      <c r="AJ106" s="47"/>
      <c r="AK106" s="47"/>
      <c r="AL106" s="47"/>
      <c r="AM106" s="47"/>
      <c r="AN106" s="47"/>
      <c r="AO106" s="47"/>
      <c r="AP106" s="47"/>
      <c r="AQ106" s="47"/>
      <c r="AR106" s="47"/>
      <c r="AS106" s="47"/>
      <c r="AT106" s="47"/>
      <c r="AU106" s="47"/>
      <c r="AV106" s="47"/>
      <c r="AW106" s="47"/>
      <c r="AX106" s="47"/>
      <c r="AY106" s="47"/>
      <c r="AZ106" s="47"/>
      <c r="BA106" s="47"/>
    </row>
    <row r="107" spans="8:53" x14ac:dyDescent="0.25">
      <c r="H107" s="47"/>
      <c r="I107" s="49"/>
      <c r="J107" s="47"/>
      <c r="K107" s="47"/>
      <c r="L107" s="47"/>
      <c r="M107" s="47"/>
      <c r="N107" s="47"/>
      <c r="O107" s="47"/>
      <c r="P107" s="47"/>
      <c r="Q107" s="47"/>
      <c r="R107" s="47"/>
      <c r="S107" s="47"/>
      <c r="T107" s="47"/>
      <c r="U107" s="47"/>
      <c r="V107" s="47"/>
      <c r="W107" s="47"/>
      <c r="X107" s="47"/>
      <c r="Y107" s="47"/>
      <c r="Z107" s="47"/>
      <c r="AA107" s="47"/>
      <c r="AB107" s="47"/>
      <c r="AC107" s="47"/>
      <c r="AD107" s="47"/>
      <c r="AE107" s="47"/>
      <c r="AF107" s="47" t="s">
        <v>345</v>
      </c>
      <c r="AG107" s="47">
        <v>2.2570000000000001</v>
      </c>
      <c r="AH107" s="47"/>
      <c r="AI107" s="47"/>
      <c r="AJ107" s="47"/>
      <c r="AK107" s="47"/>
      <c r="AL107" s="47"/>
      <c r="AM107" s="47"/>
      <c r="AN107" s="47"/>
      <c r="AO107" s="47"/>
      <c r="AP107" s="47"/>
      <c r="AQ107" s="47"/>
      <c r="AR107" s="47"/>
      <c r="AS107" s="47"/>
      <c r="AT107" s="47"/>
      <c r="AU107" s="47"/>
      <c r="AV107" s="47"/>
      <c r="AW107" s="47"/>
      <c r="AX107" s="47"/>
      <c r="AY107" s="47"/>
      <c r="AZ107" s="47"/>
      <c r="BA107" s="47"/>
    </row>
    <row r="108" spans="8:53" x14ac:dyDescent="0.25">
      <c r="H108" s="47" t="s">
        <v>345</v>
      </c>
      <c r="I108" s="47">
        <v>1.9</v>
      </c>
      <c r="J108" s="47"/>
      <c r="K108" s="47"/>
      <c r="L108" s="47"/>
      <c r="M108" s="47"/>
      <c r="N108" s="47"/>
      <c r="O108" s="47"/>
      <c r="P108" s="47"/>
      <c r="Q108" s="47"/>
      <c r="R108" s="47"/>
      <c r="S108" s="47"/>
      <c r="T108" s="47" t="s">
        <v>345</v>
      </c>
      <c r="U108" s="47">
        <v>2.7029999999999998</v>
      </c>
      <c r="V108" s="47"/>
      <c r="W108" s="47"/>
      <c r="X108" s="47"/>
      <c r="Y108" s="47"/>
      <c r="Z108" s="47"/>
      <c r="AA108" s="47"/>
      <c r="AB108" s="47"/>
      <c r="AC108" s="47"/>
      <c r="AD108" s="47"/>
      <c r="AE108" s="47"/>
      <c r="AF108" s="47" t="s">
        <v>346</v>
      </c>
      <c r="AG108" s="48">
        <v>2.2669999999999999</v>
      </c>
      <c r="AH108" s="47"/>
      <c r="AI108" s="47"/>
      <c r="AJ108" s="47"/>
      <c r="AK108" s="47"/>
      <c r="AL108" s="47"/>
      <c r="AM108" s="47"/>
      <c r="AN108" s="47"/>
      <c r="AO108" s="47"/>
      <c r="AP108" s="47"/>
      <c r="AQ108" s="47"/>
      <c r="AR108" s="47"/>
      <c r="AS108" s="48"/>
      <c r="AT108" s="47"/>
      <c r="AU108" s="47"/>
      <c r="AV108" s="47"/>
      <c r="AW108" s="47"/>
      <c r="AX108" s="47"/>
      <c r="AY108" s="47"/>
      <c r="AZ108" s="47"/>
      <c r="BA108" s="47"/>
    </row>
    <row r="109" spans="8:53" x14ac:dyDescent="0.25">
      <c r="H109" s="47" t="s">
        <v>346</v>
      </c>
      <c r="I109" s="48">
        <v>1.9350000000000001</v>
      </c>
      <c r="J109" s="47"/>
      <c r="K109" s="47"/>
      <c r="L109" s="47"/>
      <c r="M109" s="47"/>
      <c r="N109" s="47"/>
      <c r="O109" s="47"/>
      <c r="P109" s="47"/>
      <c r="Q109" s="47"/>
      <c r="R109" s="47"/>
      <c r="S109" s="47"/>
      <c r="T109" s="47" t="s">
        <v>346</v>
      </c>
      <c r="U109" s="48">
        <v>2.843</v>
      </c>
      <c r="V109" s="47"/>
      <c r="W109" s="47"/>
      <c r="X109" s="47"/>
      <c r="Y109" s="47"/>
      <c r="Z109" s="47"/>
      <c r="AA109" s="47"/>
      <c r="AB109" s="47"/>
      <c r="AC109" s="47"/>
      <c r="AD109" s="47"/>
      <c r="AE109" s="47"/>
      <c r="AF109" s="47" t="s">
        <v>347</v>
      </c>
      <c r="AG109" s="49">
        <v>5.3810000000000002</v>
      </c>
      <c r="AH109" s="47"/>
      <c r="AI109" s="47"/>
      <c r="AJ109" s="47"/>
      <c r="AK109" s="47"/>
      <c r="AL109" s="47"/>
      <c r="AM109" s="47"/>
      <c r="AN109" s="47"/>
      <c r="AO109" s="47"/>
      <c r="AP109" s="47"/>
      <c r="AQ109" s="47"/>
      <c r="AR109" s="47"/>
      <c r="AS109" s="49"/>
      <c r="AT109" s="47"/>
      <c r="AU109" s="47"/>
      <c r="AV109" s="47"/>
      <c r="AW109" s="47"/>
      <c r="AX109" s="47"/>
      <c r="AY109" s="47"/>
      <c r="AZ109" s="47"/>
      <c r="BA109" s="47"/>
    </row>
    <row r="110" spans="8:53" x14ac:dyDescent="0.25">
      <c r="H110" s="47" t="s">
        <v>347</v>
      </c>
      <c r="I110" s="49">
        <v>0.91200000000000003</v>
      </c>
      <c r="J110" s="47"/>
      <c r="K110" s="47"/>
      <c r="L110" s="47"/>
      <c r="M110" s="47"/>
      <c r="N110" s="47"/>
      <c r="O110" s="47"/>
      <c r="P110" s="47"/>
      <c r="Q110" s="47"/>
      <c r="R110" s="47"/>
      <c r="S110" s="47"/>
      <c r="T110" s="47" t="s">
        <v>347</v>
      </c>
      <c r="U110" s="49">
        <v>3.5190000000000001</v>
      </c>
      <c r="V110" s="47"/>
      <c r="W110" s="47"/>
      <c r="X110" s="47"/>
      <c r="Y110" s="47"/>
      <c r="Z110" s="47"/>
      <c r="AA110" s="47"/>
      <c r="AB110" s="47"/>
      <c r="AC110" s="47"/>
      <c r="AD110" s="47"/>
      <c r="AE110" s="47"/>
      <c r="AF110" s="47" t="s">
        <v>348</v>
      </c>
      <c r="AG110" s="48">
        <v>0.128</v>
      </c>
      <c r="AH110" s="47"/>
      <c r="AI110" s="47"/>
      <c r="AJ110" s="47"/>
      <c r="AK110" s="47"/>
      <c r="AL110" s="47"/>
      <c r="AM110" s="47"/>
      <c r="AN110" s="47"/>
      <c r="AO110" s="47"/>
      <c r="AP110" s="47"/>
      <c r="AQ110" s="47"/>
      <c r="AR110" s="47"/>
      <c r="AS110" s="48"/>
      <c r="AT110" s="47"/>
      <c r="AU110" s="47"/>
      <c r="AV110" s="47"/>
      <c r="AW110" s="47"/>
      <c r="AX110" s="47"/>
      <c r="AY110" s="47"/>
      <c r="AZ110" s="47"/>
      <c r="BA110" s="47"/>
    </row>
    <row r="111" spans="8:53" x14ac:dyDescent="0.25">
      <c r="H111" s="47" t="s">
        <v>348</v>
      </c>
      <c r="I111" s="48">
        <v>5.0599999999999999E-2</v>
      </c>
      <c r="J111" s="47"/>
      <c r="K111" s="47"/>
      <c r="L111" s="47"/>
      <c r="M111" s="47"/>
      <c r="N111" s="47"/>
      <c r="O111" s="47"/>
      <c r="P111" s="47"/>
      <c r="Q111" s="47"/>
      <c r="R111" s="47"/>
      <c r="S111" s="47"/>
      <c r="T111" s="47" t="s">
        <v>348</v>
      </c>
      <c r="U111" s="48">
        <v>0.121</v>
      </c>
      <c r="V111" s="47"/>
      <c r="W111" s="47"/>
      <c r="X111" s="47"/>
      <c r="Y111" s="47"/>
      <c r="Z111" s="47"/>
      <c r="AA111" s="47"/>
      <c r="AB111" s="47"/>
      <c r="AC111" s="47"/>
      <c r="AD111" s="47"/>
      <c r="AE111" s="47"/>
      <c r="AF111" s="47" t="s">
        <v>349</v>
      </c>
      <c r="AG111" s="49">
        <v>0.48099999999999998</v>
      </c>
      <c r="AH111" s="47"/>
      <c r="AI111" s="47"/>
      <c r="AJ111" s="47"/>
      <c r="AK111" s="47"/>
      <c r="AL111" s="47"/>
      <c r="AM111" s="47"/>
      <c r="AN111" s="47"/>
      <c r="AO111" s="47"/>
      <c r="AP111" s="47"/>
      <c r="AQ111" s="47"/>
      <c r="AR111" s="47"/>
      <c r="AS111" s="49"/>
      <c r="AT111" s="47"/>
      <c r="AU111" s="47"/>
      <c r="AV111" s="47"/>
      <c r="AW111" s="47"/>
      <c r="AX111" s="47"/>
      <c r="AY111" s="47"/>
      <c r="AZ111" s="47"/>
      <c r="BA111" s="47"/>
    </row>
    <row r="112" spans="8:53" x14ac:dyDescent="0.25">
      <c r="H112" s="47" t="s">
        <v>349</v>
      </c>
      <c r="I112" s="49">
        <v>0.26600000000000001</v>
      </c>
      <c r="J112" s="47"/>
      <c r="K112" s="47"/>
      <c r="L112" s="47"/>
      <c r="M112" s="47"/>
      <c r="N112" s="47"/>
      <c r="O112" s="47"/>
      <c r="P112" s="47"/>
      <c r="Q112" s="47"/>
      <c r="R112" s="47"/>
      <c r="S112" s="47"/>
      <c r="T112" s="47" t="s">
        <v>349</v>
      </c>
      <c r="U112" s="49">
        <v>0.46800000000000003</v>
      </c>
      <c r="V112" s="47"/>
      <c r="W112" s="47"/>
      <c r="X112" s="47"/>
      <c r="Y112" s="47"/>
      <c r="Z112" s="47"/>
      <c r="AA112" s="47"/>
      <c r="AB112" s="47"/>
      <c r="AC112" s="47"/>
      <c r="AD112" s="47"/>
      <c r="AE112" s="47"/>
      <c r="AF112" s="47"/>
      <c r="AG112" s="47"/>
      <c r="AH112" s="47"/>
      <c r="AI112" s="47"/>
      <c r="AJ112" s="47"/>
      <c r="AK112" s="47"/>
      <c r="AL112" s="47"/>
      <c r="AM112" s="47"/>
      <c r="AN112" s="47"/>
      <c r="AO112" s="47"/>
      <c r="AP112" s="47"/>
      <c r="AQ112" s="47"/>
      <c r="AR112" s="47"/>
      <c r="AS112" s="47"/>
      <c r="AT112" s="47"/>
      <c r="AU112" s="47"/>
      <c r="AV112" s="47"/>
      <c r="AW112" s="47"/>
      <c r="AX112" s="47"/>
      <c r="AY112" s="47"/>
      <c r="AZ112" s="47"/>
      <c r="BA112" s="47"/>
    </row>
    <row r="113" spans="8:53" x14ac:dyDescent="0.25">
      <c r="H113" s="47"/>
      <c r="I113" s="48"/>
      <c r="J113" s="47"/>
      <c r="K113" s="47"/>
      <c r="L113" s="47"/>
      <c r="M113" s="47"/>
      <c r="N113" s="47"/>
      <c r="O113" s="47"/>
      <c r="P113" s="47"/>
      <c r="Q113" s="47"/>
      <c r="R113" s="47"/>
      <c r="S113" s="47"/>
      <c r="T113" s="47"/>
      <c r="U113" s="47"/>
      <c r="V113" s="47"/>
      <c r="W113" s="47"/>
      <c r="X113" s="47"/>
      <c r="Y113" s="47"/>
      <c r="Z113" s="47"/>
      <c r="AA113" s="47"/>
      <c r="AB113" s="47"/>
      <c r="AC113" s="47"/>
      <c r="AD113" s="47"/>
      <c r="AE113" s="47"/>
      <c r="AF113" s="47" t="s">
        <v>350</v>
      </c>
      <c r="AG113" s="48">
        <v>491019.2</v>
      </c>
      <c r="AH113" s="47"/>
      <c r="AI113" s="47"/>
      <c r="AJ113" s="47"/>
      <c r="AK113" s="47"/>
      <c r="AL113" s="47"/>
      <c r="AM113" s="47"/>
      <c r="AN113" s="47"/>
      <c r="AO113" s="47"/>
      <c r="AP113" s="47"/>
      <c r="AQ113" s="47"/>
      <c r="AR113" s="47"/>
      <c r="AS113" s="47"/>
      <c r="AT113" s="47"/>
      <c r="AU113" s="47"/>
      <c r="AV113" s="47"/>
      <c r="AW113" s="47"/>
      <c r="AX113" s="47"/>
      <c r="AY113" s="47"/>
      <c r="AZ113" s="47"/>
      <c r="BA113" s="47"/>
    </row>
    <row r="114" spans="8:53" x14ac:dyDescent="0.25">
      <c r="H114" s="47" t="s">
        <v>350</v>
      </c>
      <c r="I114" s="56">
        <v>33335.31</v>
      </c>
      <c r="J114" s="47"/>
      <c r="K114" s="47"/>
      <c r="L114" s="47"/>
      <c r="M114" s="47"/>
      <c r="N114" s="47"/>
      <c r="O114" s="47"/>
      <c r="P114" s="47"/>
      <c r="Q114" s="47"/>
      <c r="R114" s="47"/>
      <c r="S114" s="47"/>
      <c r="T114" s="47" t="s">
        <v>350</v>
      </c>
      <c r="U114" s="48">
        <v>323065.09000000003</v>
      </c>
      <c r="V114" s="47"/>
      <c r="W114" s="47"/>
      <c r="X114" s="47"/>
      <c r="Y114" s="47"/>
      <c r="Z114" s="47"/>
      <c r="AA114" s="47"/>
      <c r="AB114" s="47"/>
      <c r="AC114" s="47"/>
      <c r="AD114" s="47"/>
      <c r="AE114" s="47"/>
      <c r="AF114" s="47" t="s">
        <v>351</v>
      </c>
      <c r="AG114" s="49">
        <v>0.74609999999999999</v>
      </c>
      <c r="AH114" s="47"/>
      <c r="AI114" s="47"/>
      <c r="AJ114" s="47"/>
      <c r="AK114" s="47"/>
      <c r="AL114" s="47"/>
      <c r="AM114" s="47"/>
      <c r="AN114" s="47"/>
      <c r="AO114" s="47"/>
      <c r="AP114" s="47"/>
      <c r="AQ114" s="47"/>
      <c r="AR114" s="47"/>
      <c r="AS114" s="47"/>
      <c r="AT114" s="47"/>
      <c r="AU114" s="47"/>
      <c r="AV114" s="47"/>
      <c r="AW114" s="47"/>
      <c r="AX114" s="47"/>
      <c r="AY114" s="47"/>
      <c r="AZ114" s="47"/>
      <c r="BA114" s="47"/>
    </row>
    <row r="115" spans="8:53" x14ac:dyDescent="0.25">
      <c r="H115" s="47" t="s">
        <v>351</v>
      </c>
      <c r="I115" s="49">
        <v>0.1111</v>
      </c>
      <c r="J115" s="47"/>
      <c r="K115" s="47"/>
      <c r="L115" s="47"/>
      <c r="M115" s="47"/>
      <c r="N115" s="47"/>
      <c r="O115" s="47"/>
      <c r="P115" s="47"/>
      <c r="Q115" s="47"/>
      <c r="R115" s="47"/>
      <c r="S115" s="47"/>
      <c r="T115" s="47" t="s">
        <v>351</v>
      </c>
      <c r="U115" s="49">
        <v>0.96970000000000001</v>
      </c>
      <c r="V115" s="47"/>
      <c r="W115" s="47"/>
      <c r="X115" s="47"/>
      <c r="Y115" s="47"/>
      <c r="Z115" s="47"/>
      <c r="AA115" s="47"/>
      <c r="AB115" s="47"/>
      <c r="AC115" s="47"/>
      <c r="AD115" s="47"/>
      <c r="AE115" s="47"/>
      <c r="AF115" s="47" t="s">
        <v>352</v>
      </c>
      <c r="AG115" s="48">
        <v>40918.269999999997</v>
      </c>
      <c r="AH115" s="47"/>
      <c r="AI115" s="47"/>
      <c r="AJ115" s="47"/>
      <c r="AK115" s="47"/>
      <c r="AL115" s="47"/>
      <c r="AM115" s="47"/>
      <c r="AN115" s="47"/>
      <c r="AO115" s="47"/>
      <c r="AP115" s="47"/>
      <c r="AQ115" s="47"/>
      <c r="AR115" s="47"/>
      <c r="AS115" s="47"/>
      <c r="AT115" s="47"/>
      <c r="AU115" s="47"/>
      <c r="AV115" s="47"/>
      <c r="AW115" s="47"/>
      <c r="AX115" s="47"/>
      <c r="AY115" s="47"/>
      <c r="AZ115" s="47"/>
      <c r="BA115" s="47"/>
    </row>
    <row r="116" spans="8:53" x14ac:dyDescent="0.25">
      <c r="H116" s="47" t="s">
        <v>352</v>
      </c>
      <c r="I116" s="48">
        <v>2777.94</v>
      </c>
      <c r="J116" s="47"/>
      <c r="K116" s="47"/>
      <c r="L116" s="47"/>
      <c r="M116" s="47"/>
      <c r="N116" s="47"/>
      <c r="O116" s="47"/>
      <c r="P116" s="47"/>
      <c r="Q116" s="47"/>
      <c r="R116" s="47"/>
      <c r="S116" s="47"/>
      <c r="T116" s="47" t="s">
        <v>352</v>
      </c>
      <c r="U116" s="48">
        <v>26922.09</v>
      </c>
      <c r="V116" s="47"/>
      <c r="W116" s="47"/>
      <c r="X116" s="47"/>
      <c r="Y116" s="47"/>
      <c r="Z116" s="47"/>
      <c r="AA116" s="47"/>
      <c r="AB116" s="47"/>
      <c r="AC116" s="47"/>
      <c r="AD116" s="47"/>
      <c r="AE116" s="47"/>
      <c r="AF116" s="47" t="s">
        <v>353</v>
      </c>
      <c r="AG116" s="49">
        <v>4.7539999999999999E-2</v>
      </c>
      <c r="AH116" s="47"/>
      <c r="AI116" s="47"/>
      <c r="AJ116" s="47"/>
      <c r="AK116" s="47"/>
      <c r="AL116" s="47"/>
      <c r="AM116" s="47"/>
      <c r="AN116" s="47"/>
      <c r="AO116" s="47"/>
      <c r="AP116" s="47"/>
      <c r="AQ116" s="47"/>
      <c r="AR116" s="47"/>
      <c r="AS116" s="47"/>
      <c r="AT116" s="47"/>
      <c r="AU116" s="47"/>
      <c r="AV116" s="47"/>
      <c r="AW116" s="47"/>
      <c r="AX116" s="47"/>
      <c r="AY116" s="47"/>
      <c r="AZ116" s="47"/>
      <c r="BA116" s="47"/>
    </row>
    <row r="117" spans="8:53" x14ac:dyDescent="0.25">
      <c r="H117" s="47" t="s">
        <v>353</v>
      </c>
      <c r="I117" s="49">
        <v>8.8199999999999997E-3</v>
      </c>
      <c r="J117" s="47"/>
      <c r="K117" s="47"/>
      <c r="L117" s="47"/>
      <c r="M117" s="47"/>
      <c r="N117" s="47"/>
      <c r="O117" s="47"/>
      <c r="P117" s="47"/>
      <c r="Q117" s="47"/>
      <c r="R117" s="47"/>
      <c r="S117" s="47"/>
      <c r="T117" s="47" t="s">
        <v>353</v>
      </c>
      <c r="U117" s="49">
        <v>5.8119999999999998E-2</v>
      </c>
      <c r="V117" s="47"/>
      <c r="W117" s="47"/>
      <c r="X117" s="47"/>
      <c r="Y117" s="47"/>
      <c r="Z117" s="47"/>
      <c r="AA117" s="47"/>
      <c r="AB117" s="47"/>
      <c r="AC117" s="47"/>
      <c r="AD117" s="47"/>
      <c r="AE117" s="47"/>
      <c r="AF117" s="47" t="s">
        <v>354</v>
      </c>
      <c r="AG117" s="48">
        <v>9410.36</v>
      </c>
      <c r="AH117" s="47"/>
      <c r="AI117" s="47"/>
      <c r="AJ117" s="47"/>
      <c r="AK117" s="47"/>
      <c r="AL117" s="47"/>
      <c r="AM117" s="47"/>
      <c r="AN117" s="47"/>
      <c r="AO117" s="47"/>
      <c r="AP117" s="47"/>
      <c r="AQ117" s="47"/>
      <c r="AR117" s="47"/>
      <c r="AS117" s="47"/>
      <c r="AT117" s="47"/>
      <c r="AU117" s="47"/>
      <c r="AV117" s="47"/>
      <c r="AW117" s="47"/>
      <c r="AX117" s="47"/>
      <c r="AY117" s="47"/>
      <c r="AZ117" s="47"/>
      <c r="BA117" s="47"/>
    </row>
    <row r="118" spans="8:53" x14ac:dyDescent="0.25">
      <c r="H118" s="47" t="s">
        <v>354</v>
      </c>
      <c r="I118" s="48">
        <v>638.87</v>
      </c>
      <c r="J118" s="47"/>
      <c r="K118" s="47"/>
      <c r="L118" s="47"/>
      <c r="M118" s="47"/>
      <c r="N118" s="47"/>
      <c r="O118" s="47"/>
      <c r="P118" s="47"/>
      <c r="Q118" s="47"/>
      <c r="R118" s="47"/>
      <c r="S118" s="47"/>
      <c r="T118" s="47" t="s">
        <v>354</v>
      </c>
      <c r="U118" s="48">
        <v>6191.53</v>
      </c>
      <c r="V118" s="47"/>
      <c r="W118" s="47"/>
      <c r="X118" s="47"/>
      <c r="Y118" s="47"/>
      <c r="Z118" s="47"/>
      <c r="AA118" s="47"/>
      <c r="AB118" s="47"/>
      <c r="AC118" s="47"/>
      <c r="AD118" s="47"/>
      <c r="AE118" s="47"/>
      <c r="AF118" s="47" t="s">
        <v>355</v>
      </c>
      <c r="AG118" s="49">
        <v>1.074E-2</v>
      </c>
      <c r="AH118" s="47"/>
      <c r="AI118" s="47"/>
      <c r="AJ118" s="47"/>
      <c r="AK118" s="47"/>
      <c r="AL118" s="47"/>
      <c r="AM118" s="47"/>
      <c r="AN118" s="47"/>
      <c r="AO118" s="47"/>
      <c r="AP118" s="47"/>
      <c r="AQ118" s="47"/>
      <c r="AR118" s="47"/>
      <c r="AS118" s="47"/>
      <c r="AT118" s="47"/>
      <c r="AU118" s="47"/>
      <c r="AV118" s="47"/>
      <c r="AW118" s="47"/>
      <c r="AX118" s="47"/>
      <c r="AY118" s="47"/>
      <c r="AZ118" s="47"/>
      <c r="BA118" s="47"/>
    </row>
    <row r="119" spans="8:53" x14ac:dyDescent="0.25">
      <c r="H119" s="47" t="s">
        <v>355</v>
      </c>
      <c r="I119" s="49">
        <v>2.0200000000000001E-3</v>
      </c>
      <c r="J119" s="47"/>
      <c r="K119" s="47"/>
      <c r="L119" s="47"/>
      <c r="M119" s="47"/>
      <c r="N119" s="47"/>
      <c r="O119" s="47"/>
      <c r="P119" s="47"/>
      <c r="Q119" s="47"/>
      <c r="R119" s="47"/>
      <c r="S119" s="47"/>
      <c r="T119" s="47" t="s">
        <v>355</v>
      </c>
      <c r="U119" s="49">
        <v>1.308E-2</v>
      </c>
      <c r="V119" s="47"/>
      <c r="W119" s="47"/>
      <c r="X119" s="47"/>
      <c r="Y119" s="47"/>
      <c r="Z119" s="47"/>
      <c r="AA119" s="47"/>
      <c r="AB119" s="47"/>
      <c r="AC119" s="47"/>
      <c r="AD119" s="47"/>
      <c r="AE119" s="47"/>
      <c r="AF119" s="47" t="s">
        <v>356</v>
      </c>
      <c r="AG119" s="48">
        <v>1344.34</v>
      </c>
      <c r="AH119" s="47"/>
      <c r="AI119" s="47"/>
      <c r="AJ119" s="47"/>
      <c r="AK119" s="47"/>
      <c r="AL119" s="47"/>
      <c r="AM119" s="47"/>
      <c r="AN119" s="47"/>
      <c r="AO119" s="47"/>
      <c r="AP119" s="47"/>
      <c r="AQ119" s="47"/>
      <c r="AR119" s="47"/>
      <c r="AS119" s="48"/>
      <c r="AT119" s="47"/>
      <c r="AU119" s="47"/>
      <c r="AV119" s="47"/>
      <c r="AW119" s="47"/>
      <c r="AX119" s="47"/>
      <c r="AY119" s="47"/>
      <c r="AZ119" s="47"/>
      <c r="BA119" s="47"/>
    </row>
    <row r="120" spans="8:53" x14ac:dyDescent="0.25">
      <c r="H120" s="47" t="s">
        <v>356</v>
      </c>
      <c r="I120" s="48">
        <v>91.27</v>
      </c>
      <c r="J120" s="47"/>
      <c r="K120" s="47"/>
      <c r="L120" s="47"/>
      <c r="M120" s="47"/>
      <c r="N120" s="47"/>
      <c r="O120" s="47"/>
      <c r="P120" s="47"/>
      <c r="Q120" s="47"/>
      <c r="R120" s="47"/>
      <c r="S120" s="47"/>
      <c r="T120" s="47" t="s">
        <v>356</v>
      </c>
      <c r="U120" s="48">
        <v>884.5</v>
      </c>
      <c r="V120" s="47"/>
      <c r="W120" s="47"/>
      <c r="X120" s="47"/>
      <c r="Y120" s="47"/>
      <c r="Z120" s="47"/>
      <c r="AA120" s="47"/>
      <c r="AB120" s="47"/>
      <c r="AC120" s="47"/>
      <c r="AD120" s="47"/>
      <c r="AE120" s="47"/>
      <c r="AF120" s="47" t="s">
        <v>357</v>
      </c>
      <c r="AG120" s="49">
        <v>1.5299999999999999E-3</v>
      </c>
      <c r="AH120" s="47"/>
      <c r="AI120" s="47"/>
      <c r="AJ120" s="47"/>
      <c r="AK120" s="47"/>
      <c r="AL120" s="47"/>
      <c r="AM120" s="47"/>
      <c r="AN120" s="47"/>
      <c r="AO120" s="47"/>
      <c r="AP120" s="47"/>
      <c r="AQ120" s="47"/>
      <c r="AR120" s="47"/>
      <c r="AS120" s="49"/>
      <c r="AT120" s="47"/>
      <c r="AU120" s="47"/>
      <c r="AV120" s="47"/>
      <c r="AW120" s="47"/>
      <c r="AX120" s="47"/>
      <c r="AY120" s="47"/>
      <c r="AZ120" s="47"/>
      <c r="BA120" s="47"/>
    </row>
    <row r="121" spans="8:53" x14ac:dyDescent="0.25">
      <c r="H121" s="47" t="s">
        <v>357</v>
      </c>
      <c r="I121" s="49">
        <v>2.8800000000000001E-4</v>
      </c>
      <c r="J121" s="47"/>
      <c r="K121" s="47"/>
      <c r="L121" s="47"/>
      <c r="M121" s="47"/>
      <c r="N121" s="47"/>
      <c r="O121" s="47"/>
      <c r="P121" s="47"/>
      <c r="Q121" s="47"/>
      <c r="R121" s="47"/>
      <c r="S121" s="47"/>
      <c r="T121" s="47" t="s">
        <v>357</v>
      </c>
      <c r="U121" s="49">
        <v>1.8600000000000001E-3</v>
      </c>
      <c r="V121" s="47"/>
      <c r="W121" s="47"/>
      <c r="X121" s="47"/>
      <c r="Y121" s="47"/>
      <c r="Z121" s="47"/>
      <c r="AA121" s="47"/>
      <c r="AB121" s="47"/>
      <c r="AC121" s="47"/>
      <c r="AD121" s="47"/>
      <c r="AE121" s="47"/>
      <c r="AF121" s="47"/>
      <c r="AG121" s="47"/>
      <c r="AH121" s="47"/>
      <c r="AI121" s="47"/>
      <c r="AJ121" s="47"/>
      <c r="AK121" s="47"/>
      <c r="AL121" s="47"/>
      <c r="AM121" s="47"/>
      <c r="AN121" s="47"/>
      <c r="AO121" s="47"/>
      <c r="AP121" s="47"/>
      <c r="AQ121" s="47"/>
      <c r="AR121" s="47"/>
      <c r="AS121" s="47"/>
      <c r="AT121" s="47"/>
      <c r="AU121" s="47"/>
      <c r="AV121" s="47"/>
      <c r="AW121" s="47"/>
      <c r="AX121" s="47"/>
      <c r="AY121" s="47"/>
      <c r="AZ121" s="47"/>
      <c r="BA121" s="47"/>
    </row>
    <row r="122" spans="8:53" x14ac:dyDescent="0.25">
      <c r="H122" s="47"/>
      <c r="I122" s="49"/>
      <c r="J122" s="47"/>
      <c r="K122" s="47"/>
      <c r="L122" s="47"/>
      <c r="M122" s="47"/>
      <c r="N122" s="47"/>
      <c r="O122" s="47"/>
      <c r="P122" s="47"/>
      <c r="Q122" s="47"/>
      <c r="R122" s="47"/>
      <c r="S122" s="47"/>
      <c r="T122" s="47"/>
      <c r="U122" s="47"/>
      <c r="V122" s="47"/>
      <c r="W122" s="47"/>
      <c r="X122" s="47"/>
      <c r="Y122" s="47"/>
      <c r="Z122" s="47"/>
      <c r="AA122" s="47"/>
      <c r="AB122" s="47"/>
      <c r="AC122" s="47"/>
      <c r="AD122" s="47"/>
      <c r="AE122" s="47"/>
      <c r="AF122" s="47" t="s">
        <v>358</v>
      </c>
      <c r="AG122" s="47" t="s">
        <v>57</v>
      </c>
      <c r="AH122" s="47"/>
      <c r="AI122" s="47"/>
      <c r="AJ122" s="47"/>
      <c r="AK122" s="47"/>
      <c r="AL122" s="47"/>
      <c r="AM122" s="47"/>
      <c r="AN122" s="47"/>
      <c r="AO122" s="47"/>
      <c r="AP122" s="47"/>
      <c r="AQ122" s="47"/>
      <c r="AR122" s="47"/>
      <c r="AS122" s="47"/>
      <c r="AT122" s="47"/>
      <c r="AU122" s="47"/>
      <c r="AV122" s="47"/>
      <c r="AW122" s="47"/>
      <c r="AX122" s="47"/>
      <c r="AY122" s="47"/>
      <c r="AZ122" s="47"/>
      <c r="BA122" s="47"/>
    </row>
    <row r="123" spans="8:53" x14ac:dyDescent="0.25">
      <c r="H123" s="47" t="s">
        <v>358</v>
      </c>
      <c r="I123" s="49" t="s">
        <v>57</v>
      </c>
      <c r="J123" s="47"/>
      <c r="K123" s="47"/>
      <c r="L123" s="47"/>
      <c r="M123" s="47"/>
      <c r="N123" s="47"/>
      <c r="O123" s="47"/>
      <c r="P123" s="47"/>
      <c r="Q123" s="47"/>
      <c r="R123" s="47"/>
      <c r="S123" s="47"/>
      <c r="T123" s="47" t="s">
        <v>358</v>
      </c>
      <c r="U123" s="47" t="s">
        <v>57</v>
      </c>
      <c r="V123" s="47"/>
      <c r="W123" s="47"/>
      <c r="X123" s="47"/>
      <c r="Y123" s="47"/>
      <c r="Z123" s="47"/>
      <c r="AA123" s="47"/>
      <c r="AB123" s="47"/>
      <c r="AC123" s="47"/>
      <c r="AD123" s="47"/>
      <c r="AE123" s="47"/>
      <c r="AF123" s="47" t="s">
        <v>359</v>
      </c>
      <c r="AG123" s="48">
        <v>17</v>
      </c>
      <c r="AH123" s="47"/>
      <c r="AI123" s="47"/>
      <c r="AJ123" s="47"/>
      <c r="AK123" s="47"/>
      <c r="AL123" s="47"/>
      <c r="AM123" s="47"/>
      <c r="AN123" s="47"/>
      <c r="AO123" s="47"/>
      <c r="AP123" s="47"/>
      <c r="AQ123" s="47"/>
      <c r="AR123" s="47"/>
      <c r="AS123" s="48"/>
      <c r="AT123" s="47"/>
      <c r="AU123" s="47"/>
      <c r="AV123" s="47"/>
      <c r="AW123" s="47"/>
      <c r="AX123" s="47"/>
      <c r="AY123" s="47"/>
      <c r="AZ123" s="47"/>
      <c r="BA123" s="47"/>
    </row>
    <row r="124" spans="8:53" x14ac:dyDescent="0.25">
      <c r="H124" s="47" t="s">
        <v>359</v>
      </c>
      <c r="I124" s="48">
        <v>9</v>
      </c>
      <c r="J124" s="47"/>
      <c r="K124" s="47"/>
      <c r="L124" s="47"/>
      <c r="M124" s="47"/>
      <c r="N124" s="47"/>
      <c r="O124" s="47"/>
      <c r="P124" s="47"/>
      <c r="Q124" s="47"/>
      <c r="R124" s="47"/>
      <c r="S124" s="47"/>
      <c r="T124" s="47" t="s">
        <v>359</v>
      </c>
      <c r="U124" s="48">
        <v>7</v>
      </c>
      <c r="V124" s="47"/>
      <c r="W124" s="47"/>
      <c r="X124" s="47"/>
      <c r="Y124" s="47"/>
      <c r="Z124" s="47"/>
      <c r="AA124" s="47"/>
      <c r="AB124" s="47"/>
      <c r="AC124" s="47"/>
      <c r="AD124" s="47"/>
      <c r="AE124" s="47"/>
      <c r="AF124" s="47" t="s">
        <v>360</v>
      </c>
      <c r="AG124" s="48">
        <v>-39784.699999999997</v>
      </c>
      <c r="AH124" s="47"/>
      <c r="AI124" s="47"/>
      <c r="AJ124" s="47"/>
      <c r="AK124" s="47"/>
      <c r="AL124" s="47"/>
      <c r="AM124" s="47"/>
      <c r="AN124" s="47"/>
      <c r="AO124" s="47"/>
      <c r="AP124" s="47"/>
      <c r="AQ124" s="47"/>
      <c r="AR124" s="47"/>
      <c r="AS124" s="49"/>
      <c r="AT124" s="47"/>
      <c r="AU124" s="47"/>
      <c r="AV124" s="47"/>
      <c r="AW124" s="47"/>
      <c r="AX124" s="47"/>
      <c r="AY124" s="47"/>
      <c r="AZ124" s="47"/>
      <c r="BA124" s="47"/>
    </row>
    <row r="125" spans="8:53" x14ac:dyDescent="0.25">
      <c r="H125" s="47" t="s">
        <v>360</v>
      </c>
      <c r="I125" s="48">
        <v>-9705.56</v>
      </c>
      <c r="J125" s="47"/>
      <c r="K125" s="47"/>
      <c r="L125" s="47"/>
      <c r="M125" s="47"/>
      <c r="N125" s="47"/>
      <c r="O125" s="47"/>
      <c r="P125" s="47"/>
      <c r="Q125" s="47"/>
      <c r="R125" s="47"/>
      <c r="S125" s="47"/>
      <c r="T125" s="47" t="s">
        <v>360</v>
      </c>
      <c r="U125" s="48">
        <v>-53074.19</v>
      </c>
      <c r="V125" s="47"/>
      <c r="W125" s="47"/>
      <c r="X125" s="47"/>
      <c r="Y125" s="47"/>
      <c r="Z125" s="47"/>
      <c r="AA125" s="47"/>
      <c r="AB125" s="47"/>
      <c r="AC125" s="47"/>
      <c r="AD125" s="47"/>
      <c r="AE125" s="47"/>
      <c r="AF125" s="47" t="s">
        <v>361</v>
      </c>
      <c r="AG125" s="49">
        <v>4.657E-2</v>
      </c>
      <c r="AH125" s="47"/>
      <c r="AI125" s="47"/>
      <c r="AJ125" s="47"/>
      <c r="AK125" s="47"/>
      <c r="AL125" s="47"/>
      <c r="AM125" s="47"/>
      <c r="AN125" s="47"/>
      <c r="AO125" s="47"/>
      <c r="AP125" s="47"/>
      <c r="AQ125" s="47"/>
      <c r="AR125" s="47"/>
      <c r="AS125" s="49"/>
      <c r="AT125" s="47"/>
      <c r="AU125" s="47"/>
      <c r="AV125" s="47"/>
      <c r="AW125" s="47"/>
      <c r="AX125" s="47"/>
      <c r="AY125" s="47"/>
      <c r="AZ125" s="47"/>
      <c r="BA125" s="47"/>
    </row>
    <row r="126" spans="8:53" x14ac:dyDescent="0.25">
      <c r="H126" s="47" t="s">
        <v>361</v>
      </c>
      <c r="I126" s="49">
        <v>2.8680000000000001E-2</v>
      </c>
      <c r="J126" s="47"/>
      <c r="K126" s="47"/>
      <c r="L126" s="47"/>
      <c r="M126" s="47"/>
      <c r="N126" s="47"/>
      <c r="O126" s="47"/>
      <c r="P126" s="47"/>
      <c r="Q126" s="47"/>
      <c r="R126" s="47"/>
      <c r="S126" s="47"/>
      <c r="T126" s="47" t="s">
        <v>361</v>
      </c>
      <c r="U126" s="49">
        <v>9.3030000000000002E-2</v>
      </c>
      <c r="V126" s="47"/>
      <c r="W126" s="47"/>
      <c r="X126" s="47"/>
      <c r="Y126" s="47"/>
      <c r="Z126" s="47"/>
      <c r="AA126" s="47"/>
      <c r="AB126" s="47"/>
      <c r="AC126" s="47"/>
      <c r="AD126" s="47"/>
      <c r="AE126" s="47"/>
      <c r="AF126" s="47" t="s">
        <v>362</v>
      </c>
      <c r="AG126" s="48" t="s">
        <v>388</v>
      </c>
      <c r="AH126" s="47"/>
      <c r="AI126" s="47"/>
      <c r="AJ126" s="47"/>
      <c r="AK126" s="47"/>
      <c r="AL126" s="47"/>
      <c r="AM126" s="47"/>
      <c r="AN126" s="47"/>
      <c r="AO126" s="47"/>
      <c r="AP126" s="47"/>
      <c r="AQ126" s="47"/>
      <c r="AR126" s="47"/>
      <c r="AS126" s="48"/>
      <c r="AT126" s="47"/>
      <c r="AU126" s="47"/>
      <c r="AV126" s="47"/>
      <c r="AW126" s="47"/>
      <c r="AX126" s="47"/>
      <c r="AY126" s="47"/>
      <c r="AZ126" s="47"/>
      <c r="BA126" s="47"/>
    </row>
    <row r="127" spans="8:53" x14ac:dyDescent="0.25">
      <c r="H127" s="47" t="s">
        <v>362</v>
      </c>
      <c r="I127" s="49" t="s">
        <v>482</v>
      </c>
      <c r="J127" s="47"/>
      <c r="K127" s="47"/>
      <c r="L127" s="47"/>
      <c r="M127" s="47"/>
      <c r="N127" s="47"/>
      <c r="O127" s="47"/>
      <c r="P127" s="47"/>
      <c r="Q127" s="47"/>
      <c r="R127" s="47"/>
      <c r="S127" s="47"/>
      <c r="T127" s="47" t="s">
        <v>362</v>
      </c>
      <c r="U127" s="48" t="s">
        <v>532</v>
      </c>
      <c r="V127" s="47"/>
      <c r="W127" s="47"/>
      <c r="X127" s="47"/>
      <c r="Y127" s="47"/>
      <c r="Z127" s="47"/>
      <c r="AA127" s="47"/>
      <c r="AB127" s="47"/>
      <c r="AC127" s="47"/>
      <c r="AD127" s="47"/>
      <c r="AE127" s="47"/>
      <c r="AF127" s="47" t="s">
        <v>363</v>
      </c>
      <c r="AG127" s="50">
        <v>11</v>
      </c>
      <c r="AH127" s="47"/>
      <c r="AI127" s="47"/>
      <c r="AJ127" s="47"/>
      <c r="AK127" s="47"/>
      <c r="AL127" s="47"/>
      <c r="AM127" s="47"/>
      <c r="AN127" s="47"/>
      <c r="AO127" s="47"/>
      <c r="AP127" s="47"/>
      <c r="AQ127" s="47"/>
      <c r="AR127" s="47"/>
      <c r="AS127" s="50"/>
      <c r="AT127" s="47"/>
      <c r="AU127" s="47"/>
      <c r="AV127" s="47"/>
      <c r="AW127" s="47"/>
      <c r="AX127" s="47"/>
      <c r="AY127" s="47"/>
      <c r="AZ127" s="47"/>
      <c r="BA127" s="47"/>
    </row>
    <row r="128" spans="8:53" x14ac:dyDescent="0.25">
      <c r="H128" s="47" t="s">
        <v>363</v>
      </c>
      <c r="I128" s="50">
        <v>23</v>
      </c>
      <c r="J128" s="47"/>
      <c r="K128" s="47"/>
      <c r="L128" s="47"/>
      <c r="M128" s="47"/>
      <c r="N128" s="47"/>
      <c r="O128" s="47"/>
      <c r="P128" s="47"/>
      <c r="Q128" s="47"/>
      <c r="R128" s="47"/>
      <c r="S128" s="47"/>
      <c r="T128" s="47" t="s">
        <v>363</v>
      </c>
      <c r="U128" s="50">
        <v>26</v>
      </c>
      <c r="V128" s="47"/>
      <c r="W128" s="47"/>
      <c r="X128" s="47"/>
      <c r="Y128" s="47"/>
      <c r="Z128" s="47"/>
      <c r="AA128" s="47"/>
      <c r="AB128" s="47"/>
      <c r="AC128" s="47"/>
      <c r="AD128" s="47"/>
      <c r="AE128" s="47"/>
      <c r="AF128" s="47"/>
      <c r="AG128" s="47"/>
      <c r="AH128" s="47"/>
      <c r="AI128" s="47"/>
      <c r="AJ128" s="47"/>
      <c r="AK128" s="47"/>
      <c r="AL128" s="47"/>
      <c r="AM128" s="47"/>
      <c r="AN128" s="47"/>
      <c r="AO128" s="47"/>
      <c r="AP128" s="47"/>
      <c r="AQ128" s="47"/>
      <c r="AR128" s="47"/>
      <c r="AS128" s="47"/>
      <c r="AT128" s="47"/>
      <c r="AU128" s="47"/>
      <c r="AV128" s="47"/>
      <c r="AW128" s="47"/>
      <c r="AX128" s="47"/>
      <c r="AY128" s="47"/>
      <c r="AZ128" s="47"/>
      <c r="BA128" s="47"/>
    </row>
    <row r="129" spans="8:53" x14ac:dyDescent="0.25">
      <c r="H129" s="47"/>
      <c r="I129" s="48"/>
      <c r="J129" s="47"/>
      <c r="K129" s="47"/>
      <c r="L129" s="47"/>
      <c r="M129" s="47"/>
      <c r="N129" s="47"/>
      <c r="O129" s="47"/>
      <c r="P129" s="47"/>
      <c r="Q129" s="47"/>
      <c r="R129" s="47"/>
      <c r="S129" s="47"/>
      <c r="T129" s="47"/>
      <c r="U129" s="47"/>
      <c r="V129" s="47"/>
      <c r="W129" s="47"/>
      <c r="X129" s="47"/>
      <c r="Y129" s="47"/>
      <c r="Z129" s="47"/>
      <c r="AA129" s="47"/>
      <c r="AB129" s="47"/>
      <c r="AC129" s="47"/>
      <c r="AD129" s="47"/>
      <c r="AE129" s="47"/>
      <c r="AF129" s="47" t="s">
        <v>364</v>
      </c>
      <c r="AG129" s="48">
        <v>-107981.25</v>
      </c>
      <c r="AH129" s="47"/>
      <c r="AI129" s="47"/>
      <c r="AJ129" s="47"/>
      <c r="AK129" s="47"/>
      <c r="AL129" s="47"/>
      <c r="AM129" s="47"/>
      <c r="AN129" s="47"/>
      <c r="AO129" s="47"/>
      <c r="AP129" s="47"/>
      <c r="AQ129" s="47"/>
      <c r="AR129" s="47"/>
      <c r="AS129" s="49"/>
      <c r="AT129" s="47"/>
      <c r="AU129" s="47"/>
      <c r="AV129" s="47"/>
      <c r="AW129" s="47"/>
      <c r="AX129" s="47"/>
      <c r="AY129" s="47"/>
      <c r="AZ129" s="47"/>
      <c r="BA129" s="47"/>
    </row>
    <row r="130" spans="8:53" x14ac:dyDescent="0.25">
      <c r="H130" s="47" t="s">
        <v>364</v>
      </c>
      <c r="I130" s="48">
        <v>-43166.19</v>
      </c>
      <c r="J130" s="47"/>
      <c r="K130" s="47"/>
      <c r="L130" s="47"/>
      <c r="M130" s="47"/>
      <c r="N130" s="47"/>
      <c r="O130" s="47"/>
      <c r="P130" s="47"/>
      <c r="Q130" s="47"/>
      <c r="R130" s="47"/>
      <c r="S130" s="47"/>
      <c r="T130" s="47" t="s">
        <v>364</v>
      </c>
      <c r="U130" s="48">
        <v>-202358.98</v>
      </c>
      <c r="V130" s="47"/>
      <c r="W130" s="47"/>
      <c r="X130" s="47"/>
      <c r="Y130" s="47"/>
      <c r="Z130" s="47"/>
      <c r="AA130" s="47"/>
      <c r="AB130" s="47"/>
      <c r="AC130" s="47"/>
      <c r="AD130" s="47"/>
      <c r="AE130" s="47"/>
      <c r="AF130" s="47" t="s">
        <v>328</v>
      </c>
      <c r="AG130" s="49">
        <v>0.14099999999999999</v>
      </c>
      <c r="AH130" s="47"/>
      <c r="AI130" s="47"/>
      <c r="AJ130" s="47"/>
      <c r="AK130" s="47"/>
      <c r="AL130" s="47"/>
      <c r="AM130" s="47"/>
      <c r="AN130" s="47"/>
      <c r="AO130" s="47"/>
      <c r="AP130" s="47"/>
      <c r="AQ130" s="47"/>
      <c r="AR130" s="47"/>
      <c r="AS130" s="47"/>
      <c r="AT130" s="47"/>
      <c r="AU130" s="47"/>
      <c r="AV130" s="47"/>
      <c r="AW130" s="47"/>
      <c r="AX130" s="47"/>
      <c r="AY130" s="47"/>
      <c r="AZ130" s="47"/>
      <c r="BA130" s="47"/>
    </row>
    <row r="131" spans="8:53" x14ac:dyDescent="0.25">
      <c r="H131" s="47" t="s">
        <v>328</v>
      </c>
      <c r="I131" s="49">
        <v>0.1227</v>
      </c>
      <c r="J131" s="47"/>
      <c r="K131" s="47"/>
      <c r="L131" s="47"/>
      <c r="M131" s="47"/>
      <c r="N131" s="47"/>
      <c r="O131" s="47"/>
      <c r="P131" s="47"/>
      <c r="Q131" s="47"/>
      <c r="R131" s="47"/>
      <c r="S131" s="47"/>
      <c r="T131" s="47" t="s">
        <v>328</v>
      </c>
      <c r="U131" s="49">
        <v>0.27429999999999999</v>
      </c>
      <c r="V131" s="47"/>
      <c r="W131" s="47"/>
      <c r="X131" s="47"/>
      <c r="Y131" s="47"/>
      <c r="Z131" s="47"/>
      <c r="AA131" s="47"/>
      <c r="AB131" s="47"/>
      <c r="AC131" s="47"/>
      <c r="AD131" s="47"/>
      <c r="AE131" s="47"/>
      <c r="AF131" s="47" t="s">
        <v>365</v>
      </c>
      <c r="AG131" s="50">
        <v>41088</v>
      </c>
      <c r="AH131" s="47"/>
      <c r="AI131" s="47"/>
      <c r="AJ131" s="47"/>
      <c r="AK131" s="47"/>
      <c r="AL131" s="47"/>
      <c r="AM131" s="47"/>
      <c r="AN131" s="47"/>
      <c r="AO131" s="47"/>
      <c r="AP131" s="47"/>
      <c r="AQ131" s="47"/>
      <c r="AR131" s="47"/>
      <c r="AS131" s="48"/>
      <c r="AT131" s="47"/>
      <c r="AU131" s="47"/>
      <c r="AV131" s="47"/>
      <c r="AW131" s="47"/>
      <c r="AX131" s="47"/>
      <c r="AY131" s="47"/>
      <c r="AZ131" s="47"/>
      <c r="BA131" s="47"/>
    </row>
    <row r="132" spans="8:53" x14ac:dyDescent="0.25">
      <c r="H132" s="47" t="s">
        <v>365</v>
      </c>
      <c r="I132" s="50">
        <v>40462</v>
      </c>
      <c r="J132" s="47"/>
      <c r="K132" s="47"/>
      <c r="L132" s="47"/>
      <c r="M132" s="47"/>
      <c r="N132" s="47"/>
      <c r="O132" s="47"/>
      <c r="P132" s="47"/>
      <c r="Q132" s="47"/>
      <c r="R132" s="47"/>
      <c r="S132" s="47"/>
      <c r="T132" s="47" t="s">
        <v>365</v>
      </c>
      <c r="U132" s="50">
        <v>40865</v>
      </c>
      <c r="V132" s="47"/>
      <c r="W132" s="47"/>
      <c r="X132" s="47"/>
      <c r="Y132" s="47"/>
      <c r="Z132" s="47"/>
      <c r="AA132" s="47"/>
      <c r="AB132" s="47"/>
      <c r="AC132" s="47"/>
      <c r="AD132" s="47"/>
      <c r="AE132" s="47"/>
      <c r="AF132" s="47" t="s">
        <v>366</v>
      </c>
      <c r="AG132" s="49">
        <v>107</v>
      </c>
      <c r="AH132" s="47"/>
      <c r="AI132" s="47"/>
      <c r="AJ132" s="47"/>
      <c r="AK132" s="47"/>
      <c r="AL132" s="47"/>
      <c r="AM132" s="47"/>
      <c r="AN132" s="47"/>
      <c r="AO132" s="47"/>
      <c r="AP132" s="47"/>
      <c r="AQ132" s="47"/>
      <c r="AR132" s="47"/>
      <c r="AS132" s="49"/>
      <c r="AT132" s="47"/>
      <c r="AU132" s="47"/>
      <c r="AV132" s="47"/>
      <c r="AW132" s="47"/>
      <c r="AX132" s="47"/>
      <c r="AY132" s="47"/>
      <c r="AZ132" s="47"/>
      <c r="BA132" s="47"/>
    </row>
    <row r="133" spans="8:53" x14ac:dyDescent="0.25">
      <c r="H133" s="47" t="s">
        <v>366</v>
      </c>
      <c r="I133" s="50">
        <v>166</v>
      </c>
      <c r="J133" s="47"/>
      <c r="K133" s="47"/>
      <c r="L133" s="47"/>
      <c r="M133" s="47"/>
      <c r="N133" s="47"/>
      <c r="O133" s="47"/>
      <c r="P133" s="47"/>
      <c r="Q133" s="47"/>
      <c r="R133" s="47"/>
      <c r="S133" s="47"/>
      <c r="T133" s="47" t="s">
        <v>366</v>
      </c>
      <c r="U133" s="49">
        <v>177</v>
      </c>
      <c r="V133" s="47"/>
      <c r="W133" s="47"/>
      <c r="X133" s="47"/>
      <c r="Y133" s="47"/>
      <c r="Z133" s="47"/>
      <c r="AA133" s="47"/>
      <c r="AB133" s="47"/>
      <c r="AC133" s="47"/>
      <c r="AD133" s="47"/>
      <c r="AE133" s="47"/>
      <c r="AF133" s="47" t="s">
        <v>367</v>
      </c>
      <c r="AG133" s="48" t="s">
        <v>389</v>
      </c>
      <c r="AH133" s="47"/>
      <c r="AI133" s="47"/>
      <c r="AJ133" s="47"/>
      <c r="AK133" s="47"/>
      <c r="AL133" s="47"/>
      <c r="AM133" s="47"/>
      <c r="AN133" s="47"/>
      <c r="AO133" s="47"/>
      <c r="AP133" s="47"/>
      <c r="AQ133" s="47"/>
      <c r="AR133" s="47"/>
      <c r="AS133" s="48"/>
      <c r="AT133" s="47"/>
      <c r="AU133" s="47"/>
      <c r="AV133" s="47"/>
      <c r="AW133" s="47"/>
      <c r="AX133" s="47"/>
      <c r="AY133" s="47"/>
      <c r="AZ133" s="47"/>
      <c r="BA133" s="47"/>
    </row>
    <row r="134" spans="8:53" x14ac:dyDescent="0.25">
      <c r="H134" s="47" t="s">
        <v>367</v>
      </c>
      <c r="I134" s="48" t="s">
        <v>483</v>
      </c>
      <c r="J134" s="47"/>
      <c r="K134" s="47"/>
      <c r="L134" s="47"/>
      <c r="M134" s="47"/>
      <c r="N134" s="47"/>
      <c r="O134" s="47"/>
      <c r="P134" s="47"/>
      <c r="Q134" s="47"/>
      <c r="R134" s="47"/>
      <c r="S134" s="47"/>
      <c r="T134" s="47" t="s">
        <v>367</v>
      </c>
      <c r="U134" s="48" t="s">
        <v>533</v>
      </c>
      <c r="V134" s="47"/>
      <c r="W134" s="47"/>
      <c r="X134" s="47"/>
      <c r="Y134" s="47"/>
      <c r="Z134" s="47"/>
      <c r="AA134" s="47"/>
      <c r="AB134" s="47"/>
      <c r="AC134" s="47"/>
      <c r="AD134" s="47"/>
      <c r="AE134" s="47"/>
      <c r="AF134" s="47" t="s">
        <v>368</v>
      </c>
      <c r="AG134" s="49">
        <v>27</v>
      </c>
      <c r="AH134" s="47"/>
      <c r="AI134" s="47"/>
      <c r="AJ134" s="47"/>
      <c r="AK134" s="47"/>
      <c r="AL134" s="47"/>
      <c r="AM134" s="47"/>
      <c r="AN134" s="47"/>
      <c r="AO134" s="47"/>
      <c r="AP134" s="47"/>
      <c r="AQ134" s="47"/>
      <c r="AR134" s="47"/>
      <c r="AS134" s="49"/>
      <c r="AT134" s="47"/>
      <c r="AU134" s="47"/>
      <c r="AV134" s="47"/>
      <c r="AW134" s="47"/>
      <c r="AX134" s="47"/>
      <c r="AY134" s="47"/>
      <c r="AZ134" s="47"/>
      <c r="BA134" s="47"/>
    </row>
    <row r="135" spans="8:53" x14ac:dyDescent="0.25">
      <c r="H135" s="47" t="s">
        <v>368</v>
      </c>
      <c r="I135" s="49">
        <v>74</v>
      </c>
      <c r="J135" s="47"/>
      <c r="K135" s="47"/>
      <c r="L135" s="47"/>
      <c r="M135" s="47"/>
      <c r="N135" s="47"/>
      <c r="O135" s="47"/>
      <c r="P135" s="47"/>
      <c r="Q135" s="47"/>
      <c r="R135" s="47"/>
      <c r="S135" s="47"/>
      <c r="T135" s="47" t="s">
        <v>368</v>
      </c>
      <c r="U135" s="49">
        <v>48</v>
      </c>
      <c r="V135" s="47"/>
      <c r="W135" s="47"/>
      <c r="X135" s="47"/>
      <c r="Y135" s="47"/>
      <c r="Z135" s="47"/>
      <c r="AA135" s="47"/>
      <c r="AB135" s="47"/>
      <c r="AC135" s="47"/>
      <c r="AD135" s="47"/>
      <c r="AE135" s="47"/>
      <c r="AF135" s="47"/>
      <c r="AG135" s="48"/>
      <c r="AH135" s="47"/>
      <c r="AI135" s="47"/>
      <c r="AJ135" s="47"/>
      <c r="AK135" s="47"/>
      <c r="AL135" s="47"/>
      <c r="AM135" s="47"/>
      <c r="AN135" s="47"/>
      <c r="AO135" s="47"/>
      <c r="AP135" s="47"/>
      <c r="AQ135" s="47"/>
      <c r="AR135" s="47"/>
      <c r="AS135" s="48"/>
      <c r="AT135" s="47"/>
      <c r="AU135" s="47"/>
      <c r="AV135" s="47"/>
      <c r="AW135" s="47"/>
      <c r="AX135" s="47"/>
      <c r="AY135" s="47"/>
      <c r="AZ135" s="47"/>
      <c r="BA135" s="47"/>
    </row>
    <row r="136" spans="8:53" x14ac:dyDescent="0.25">
      <c r="H136" s="47"/>
      <c r="I136" s="48"/>
      <c r="J136" s="47"/>
      <c r="K136" s="47"/>
      <c r="L136" s="47"/>
      <c r="M136" s="47"/>
      <c r="N136" s="47"/>
      <c r="O136" s="47"/>
      <c r="P136" s="47"/>
      <c r="Q136" s="47"/>
      <c r="R136" s="47"/>
      <c r="S136" s="47"/>
      <c r="T136" s="47"/>
      <c r="U136" s="48"/>
      <c r="V136" s="47"/>
      <c r="W136" s="47"/>
      <c r="X136" s="47"/>
      <c r="Y136" s="47"/>
      <c r="Z136" s="47"/>
      <c r="AA136" s="47"/>
      <c r="AB136" s="47"/>
      <c r="AC136" s="47"/>
      <c r="AD136" s="47"/>
      <c r="AE136" s="47"/>
      <c r="AF136" s="47" t="s">
        <v>369</v>
      </c>
      <c r="AG136" s="49">
        <v>0.14099999999999999</v>
      </c>
      <c r="AH136" s="47"/>
      <c r="AI136" s="47"/>
      <c r="AJ136" s="47"/>
      <c r="AK136" s="47"/>
      <c r="AL136" s="47"/>
      <c r="AM136" s="47"/>
      <c r="AN136" s="47"/>
      <c r="AO136" s="47"/>
      <c r="AP136" s="47"/>
      <c r="AQ136" s="47"/>
      <c r="AR136" s="47"/>
      <c r="AS136" s="49"/>
      <c r="AT136" s="47"/>
      <c r="AU136" s="47"/>
      <c r="AV136" s="47"/>
      <c r="AW136" s="47"/>
      <c r="AX136" s="47"/>
      <c r="AY136" s="47"/>
      <c r="AZ136" s="47"/>
      <c r="BA136" s="47"/>
    </row>
    <row r="137" spans="8:53" x14ac:dyDescent="0.25">
      <c r="H137" s="47" t="s">
        <v>369</v>
      </c>
      <c r="I137" s="49">
        <v>0.1227</v>
      </c>
      <c r="J137" s="47"/>
      <c r="K137" s="47"/>
      <c r="L137" s="47"/>
      <c r="M137" s="47"/>
      <c r="N137" s="47"/>
      <c r="O137" s="47"/>
      <c r="P137" s="47"/>
      <c r="Q137" s="47"/>
      <c r="R137" s="47"/>
      <c r="S137" s="47"/>
      <c r="T137" s="47" t="s">
        <v>369</v>
      </c>
      <c r="U137" s="49">
        <v>0.27429999999999999</v>
      </c>
      <c r="V137" s="47"/>
      <c r="W137" s="47"/>
      <c r="X137" s="47"/>
      <c r="Y137" s="47"/>
      <c r="Z137" s="47"/>
      <c r="AA137" s="47"/>
      <c r="AB137" s="47"/>
      <c r="AC137" s="47"/>
      <c r="AD137" s="47"/>
      <c r="AE137" s="47"/>
      <c r="AF137" s="47" t="s">
        <v>370</v>
      </c>
      <c r="AG137" s="48">
        <v>-107981.25</v>
      </c>
      <c r="AH137" s="47"/>
      <c r="AI137" s="47"/>
      <c r="AJ137" s="47"/>
      <c r="AK137" s="47"/>
      <c r="AL137" s="47"/>
      <c r="AM137" s="47"/>
      <c r="AN137" s="47"/>
      <c r="AO137" s="47"/>
      <c r="AP137" s="47"/>
      <c r="AQ137" s="47"/>
      <c r="AR137" s="47"/>
      <c r="AS137" s="48"/>
      <c r="AT137" s="47"/>
      <c r="AU137" s="47"/>
      <c r="AV137" s="47"/>
      <c r="AW137" s="47"/>
      <c r="AX137" s="47"/>
      <c r="AY137" s="47"/>
      <c r="AZ137" s="47"/>
      <c r="BA137" s="47"/>
    </row>
    <row r="138" spans="8:53" x14ac:dyDescent="0.25">
      <c r="H138" s="47" t="s">
        <v>370</v>
      </c>
      <c r="I138" s="48">
        <v>-43166.19</v>
      </c>
      <c r="J138" s="47"/>
      <c r="K138" s="47"/>
      <c r="L138" s="47"/>
      <c r="M138" s="47"/>
      <c r="N138" s="47"/>
      <c r="O138" s="47"/>
      <c r="P138" s="47"/>
      <c r="Q138" s="47"/>
      <c r="R138" s="47"/>
      <c r="S138" s="47"/>
      <c r="T138" s="47" t="s">
        <v>370</v>
      </c>
      <c r="U138" s="48">
        <v>-202358.98</v>
      </c>
      <c r="V138" s="47"/>
      <c r="W138" s="47"/>
      <c r="X138" s="47"/>
      <c r="Y138" s="47"/>
      <c r="Z138" s="47"/>
      <c r="AA138" s="47"/>
      <c r="AB138" s="47"/>
      <c r="AC138" s="47"/>
      <c r="AD138" s="47"/>
      <c r="AE138" s="47"/>
      <c r="AF138" s="47" t="s">
        <v>365</v>
      </c>
      <c r="AG138" s="50">
        <v>41088</v>
      </c>
      <c r="AH138" s="47"/>
      <c r="AI138" s="47"/>
      <c r="AJ138" s="47"/>
      <c r="AK138" s="47"/>
      <c r="AL138" s="47"/>
      <c r="AM138" s="47"/>
      <c r="AN138" s="47"/>
      <c r="AO138" s="47"/>
      <c r="AP138" s="47"/>
      <c r="AQ138" s="47"/>
      <c r="AR138" s="47"/>
      <c r="AS138" s="49"/>
      <c r="AT138" s="47"/>
      <c r="AU138" s="47"/>
      <c r="AV138" s="47"/>
      <c r="AW138" s="47"/>
      <c r="AX138" s="47"/>
      <c r="AY138" s="47"/>
      <c r="AZ138" s="47"/>
      <c r="BA138" s="47"/>
    </row>
    <row r="139" spans="8:53" x14ac:dyDescent="0.25">
      <c r="H139" s="47" t="s">
        <v>365</v>
      </c>
      <c r="I139" s="50">
        <v>40462</v>
      </c>
      <c r="J139" s="47"/>
      <c r="K139" s="47"/>
      <c r="L139" s="47"/>
      <c r="M139" s="47"/>
      <c r="N139" s="47"/>
      <c r="O139" s="47"/>
      <c r="P139" s="47"/>
      <c r="Q139" s="47"/>
      <c r="R139" s="47"/>
      <c r="S139" s="47"/>
      <c r="T139" s="47" t="s">
        <v>365</v>
      </c>
      <c r="U139" s="50">
        <v>40865</v>
      </c>
      <c r="V139" s="47"/>
      <c r="W139" s="47"/>
      <c r="X139" s="47"/>
      <c r="Y139" s="47"/>
      <c r="Z139" s="47"/>
      <c r="AA139" s="47"/>
      <c r="AB139" s="47"/>
      <c r="AC139" s="47"/>
      <c r="AD139" s="47"/>
      <c r="AE139" s="47"/>
      <c r="AF139" s="47" t="s">
        <v>366</v>
      </c>
      <c r="AG139" s="47">
        <v>107</v>
      </c>
      <c r="AH139" s="47"/>
      <c r="AI139" s="47"/>
      <c r="AJ139" s="47"/>
      <c r="AK139" s="47"/>
      <c r="AL139" s="47"/>
      <c r="AM139" s="47"/>
      <c r="AN139" s="47"/>
      <c r="AO139" s="47"/>
      <c r="AP139" s="47"/>
      <c r="AQ139" s="47"/>
      <c r="AR139" s="47"/>
      <c r="AS139" s="47"/>
      <c r="AT139" s="47"/>
      <c r="AU139" s="47"/>
      <c r="AV139" s="47"/>
      <c r="AW139" s="47"/>
      <c r="AX139" s="47"/>
      <c r="AY139" s="47"/>
      <c r="AZ139" s="47"/>
      <c r="BA139" s="47"/>
    </row>
    <row r="140" spans="8:53" x14ac:dyDescent="0.25">
      <c r="H140" s="47" t="s">
        <v>366</v>
      </c>
      <c r="I140" s="50">
        <v>166</v>
      </c>
      <c r="J140" s="47"/>
      <c r="K140" s="47"/>
      <c r="L140" s="47"/>
      <c r="M140" s="47"/>
      <c r="N140" s="47"/>
      <c r="O140" s="47"/>
      <c r="P140" s="47"/>
      <c r="Q140" s="47"/>
      <c r="R140" s="47"/>
      <c r="S140" s="47"/>
      <c r="T140" s="47" t="s">
        <v>366</v>
      </c>
      <c r="U140" s="47">
        <v>177</v>
      </c>
      <c r="V140" s="47"/>
      <c r="W140" s="47"/>
      <c r="X140" s="47"/>
      <c r="Y140" s="47"/>
      <c r="Z140" s="47"/>
      <c r="AA140" s="47"/>
      <c r="AB140" s="47"/>
      <c r="AC140" s="47"/>
      <c r="AD140" s="47"/>
      <c r="AE140" s="47"/>
      <c r="AF140" s="47" t="s">
        <v>367</v>
      </c>
      <c r="AG140" s="47" t="s">
        <v>389</v>
      </c>
      <c r="AH140" s="47"/>
      <c r="AI140" s="47"/>
      <c r="AJ140" s="47"/>
      <c r="AK140" s="47"/>
      <c r="AL140" s="47"/>
      <c r="AM140" s="47"/>
      <c r="AN140" s="47"/>
      <c r="AO140" s="47"/>
      <c r="AP140" s="47"/>
      <c r="AQ140" s="47"/>
      <c r="AR140" s="47"/>
      <c r="AS140" s="47"/>
      <c r="AT140" s="47"/>
      <c r="AU140" s="47"/>
      <c r="AV140" s="47"/>
      <c r="AW140" s="47"/>
      <c r="AX140" s="47"/>
      <c r="AY140" s="47"/>
      <c r="AZ140" s="47"/>
      <c r="BA140" s="47"/>
    </row>
    <row r="141" spans="8:53" x14ac:dyDescent="0.25">
      <c r="H141" s="47" t="s">
        <v>367</v>
      </c>
      <c r="I141" s="49" t="s">
        <v>483</v>
      </c>
      <c r="J141" s="47"/>
      <c r="K141" s="47"/>
      <c r="L141" s="47"/>
      <c r="M141" s="47"/>
      <c r="N141" s="47"/>
      <c r="O141" s="47"/>
      <c r="P141" s="47"/>
      <c r="Q141" s="47"/>
      <c r="R141" s="47"/>
      <c r="S141" s="47"/>
      <c r="T141" s="47" t="s">
        <v>367</v>
      </c>
      <c r="U141" s="47" t="s">
        <v>533</v>
      </c>
      <c r="V141" s="47"/>
      <c r="W141" s="47"/>
      <c r="X141" s="47"/>
      <c r="Y141" s="47"/>
      <c r="Z141" s="47"/>
      <c r="AA141" s="47"/>
      <c r="AB141" s="47"/>
      <c r="AC141" s="47"/>
      <c r="AD141" s="47"/>
      <c r="AE141" s="47"/>
      <c r="AF141" s="47" t="s">
        <v>368</v>
      </c>
      <c r="AG141" s="47">
        <v>27</v>
      </c>
      <c r="AH141" s="47"/>
      <c r="AI141" s="47"/>
      <c r="AJ141" s="47"/>
      <c r="AK141" s="47"/>
      <c r="AL141" s="47"/>
      <c r="AM141" s="47"/>
      <c r="AN141" s="47"/>
      <c r="AO141" s="47"/>
      <c r="AP141" s="47"/>
      <c r="AQ141" s="47"/>
      <c r="AR141" s="47"/>
      <c r="AS141" s="47"/>
      <c r="AT141" s="47"/>
      <c r="AU141" s="47"/>
      <c r="AV141" s="47"/>
      <c r="AW141" s="47"/>
      <c r="AX141" s="47"/>
      <c r="AY141" s="47"/>
      <c r="AZ141" s="47"/>
      <c r="BA141" s="47"/>
    </row>
    <row r="142" spans="8:53" x14ac:dyDescent="0.25">
      <c r="H142" s="47" t="s">
        <v>368</v>
      </c>
      <c r="I142" s="47">
        <v>74</v>
      </c>
      <c r="J142" s="47"/>
      <c r="K142" s="47"/>
      <c r="L142" s="47"/>
      <c r="M142" s="47"/>
      <c r="N142" s="47"/>
      <c r="O142" s="47"/>
      <c r="P142" s="47"/>
      <c r="Q142" s="47"/>
      <c r="R142" s="47"/>
      <c r="S142" s="47"/>
      <c r="T142" s="47" t="s">
        <v>368</v>
      </c>
      <c r="U142" s="47">
        <v>48</v>
      </c>
      <c r="V142" s="47"/>
      <c r="W142" s="47"/>
      <c r="X142" s="47"/>
      <c r="Y142" s="47"/>
      <c r="Z142" s="47"/>
      <c r="AA142" s="47"/>
      <c r="AB142" s="47"/>
      <c r="AC142" s="47"/>
      <c r="AD142" s="47"/>
      <c r="AE142" s="47"/>
      <c r="AF142" s="47"/>
      <c r="AG142" s="48"/>
      <c r="AH142" s="47"/>
      <c r="AI142" s="47"/>
      <c r="AJ142" s="47"/>
      <c r="AK142" s="47"/>
      <c r="AL142" s="47"/>
      <c r="AM142" s="47"/>
      <c r="AN142" s="47"/>
      <c r="AO142" s="47"/>
      <c r="AP142" s="47"/>
      <c r="AQ142" s="47"/>
      <c r="AR142" s="47"/>
      <c r="AS142" s="48"/>
      <c r="AT142" s="47"/>
      <c r="AU142" s="47"/>
      <c r="AV142" s="47"/>
      <c r="AW142" s="47"/>
      <c r="AX142" s="47"/>
      <c r="AY142" s="47"/>
      <c r="AZ142" s="47"/>
      <c r="BA142" s="47"/>
    </row>
    <row r="143" spans="8:53" x14ac:dyDescent="0.25">
      <c r="H143" s="47"/>
      <c r="I143" s="48"/>
      <c r="J143" s="47"/>
      <c r="K143" s="47"/>
      <c r="L143" s="47"/>
      <c r="M143" s="47"/>
      <c r="N143" s="47"/>
      <c r="O143" s="47"/>
      <c r="P143" s="47"/>
      <c r="Q143" s="47"/>
      <c r="R143" s="47"/>
      <c r="S143" s="47"/>
      <c r="T143" s="47"/>
      <c r="U143" s="48"/>
      <c r="V143" s="47"/>
      <c r="W143" s="47"/>
      <c r="X143" s="47"/>
      <c r="Y143" s="47"/>
      <c r="Z143" s="47"/>
      <c r="AA143" s="47"/>
      <c r="AB143" s="47"/>
      <c r="AC143" s="47"/>
      <c r="AD143" s="47"/>
      <c r="AE143" s="47"/>
      <c r="AF143" s="47" t="s">
        <v>371</v>
      </c>
      <c r="AG143" s="49" t="s">
        <v>390</v>
      </c>
      <c r="AH143" s="47"/>
      <c r="AI143" s="47"/>
      <c r="AJ143" s="47"/>
      <c r="AK143" s="47"/>
      <c r="AL143" s="47"/>
      <c r="AM143" s="47"/>
      <c r="AN143" s="47"/>
      <c r="AO143" s="47"/>
      <c r="AP143" s="47"/>
      <c r="AQ143" s="47"/>
      <c r="AR143" s="47"/>
      <c r="AS143" s="49"/>
      <c r="AT143" s="47"/>
      <c r="AU143" s="47"/>
      <c r="AV143" s="47"/>
      <c r="AW143" s="47"/>
      <c r="AX143" s="47"/>
      <c r="AY143" s="47"/>
      <c r="AZ143" s="47"/>
      <c r="BA143" s="47"/>
    </row>
    <row r="144" spans="8:53" x14ac:dyDescent="0.25">
      <c r="H144" s="47" t="s">
        <v>371</v>
      </c>
      <c r="I144" s="49" t="s">
        <v>483</v>
      </c>
      <c r="J144" s="47"/>
      <c r="K144" s="47"/>
      <c r="L144" s="47"/>
      <c r="M144" s="47"/>
      <c r="N144" s="47"/>
      <c r="O144" s="47"/>
      <c r="P144" s="47"/>
      <c r="Q144" s="47"/>
      <c r="R144" s="47"/>
      <c r="S144" s="47"/>
      <c r="T144" s="47" t="s">
        <v>371</v>
      </c>
      <c r="U144" s="49" t="s">
        <v>534</v>
      </c>
      <c r="V144" s="47"/>
      <c r="W144" s="47"/>
      <c r="X144" s="47"/>
      <c r="Y144" s="47"/>
      <c r="Z144" s="47"/>
      <c r="AA144" s="47"/>
      <c r="AB144" s="47"/>
      <c r="AC144" s="47"/>
      <c r="AD144" s="47"/>
      <c r="AE144" s="47"/>
      <c r="AF144" s="47" t="s">
        <v>372</v>
      </c>
      <c r="AG144" s="50">
        <v>40942</v>
      </c>
      <c r="AH144" s="47"/>
      <c r="AI144" s="47"/>
      <c r="AJ144" s="47"/>
      <c r="AK144" s="47"/>
      <c r="AL144" s="47"/>
      <c r="AM144" s="47"/>
      <c r="AN144" s="47"/>
      <c r="AO144" s="47"/>
      <c r="AP144" s="47"/>
      <c r="AQ144" s="47"/>
      <c r="AR144" s="47"/>
      <c r="AS144" s="47"/>
      <c r="AT144" s="47"/>
      <c r="AU144" s="47"/>
      <c r="AV144" s="47"/>
      <c r="AW144" s="47"/>
      <c r="AX144" s="47"/>
      <c r="AY144" s="47"/>
      <c r="AZ144" s="47"/>
      <c r="BA144" s="47"/>
    </row>
    <row r="145" spans="8:53" x14ac:dyDescent="0.25">
      <c r="H145" s="47" t="s">
        <v>372</v>
      </c>
      <c r="I145" s="50">
        <v>40435</v>
      </c>
      <c r="J145" s="47"/>
      <c r="K145" s="47"/>
      <c r="L145" s="47"/>
      <c r="M145" s="47"/>
      <c r="N145" s="47"/>
      <c r="O145" s="47"/>
      <c r="P145" s="47"/>
      <c r="Q145" s="47"/>
      <c r="R145" s="47"/>
      <c r="S145" s="47"/>
      <c r="T145" s="47" t="s">
        <v>372</v>
      </c>
      <c r="U145" s="50">
        <v>40569</v>
      </c>
      <c r="V145" s="47"/>
      <c r="W145" s="47"/>
      <c r="X145" s="47"/>
      <c r="Y145" s="47"/>
      <c r="Z145" s="47"/>
      <c r="AA145" s="47"/>
      <c r="AB145" s="47"/>
      <c r="AC145" s="47"/>
      <c r="AD145" s="47"/>
      <c r="AE145" s="47"/>
      <c r="AF145" s="47" t="s">
        <v>373</v>
      </c>
      <c r="AG145" s="50">
        <v>40995</v>
      </c>
      <c r="AH145" s="47"/>
      <c r="AI145" s="47"/>
      <c r="AJ145" s="47"/>
      <c r="AK145" s="47"/>
      <c r="AL145" s="47"/>
      <c r="AM145" s="47"/>
      <c r="AN145" s="47"/>
      <c r="AO145" s="47"/>
      <c r="AP145" s="47"/>
      <c r="AQ145" s="47"/>
      <c r="AR145" s="47"/>
      <c r="AS145" s="47"/>
      <c r="AT145" s="47"/>
      <c r="AU145" s="47"/>
      <c r="AV145" s="47"/>
      <c r="AW145" s="47"/>
      <c r="AX145" s="47"/>
      <c r="AY145" s="47"/>
      <c r="AZ145" s="47"/>
      <c r="BA145" s="47"/>
    </row>
    <row r="146" spans="8:53" x14ac:dyDescent="0.25">
      <c r="H146" s="47" t="s">
        <v>373</v>
      </c>
      <c r="I146" s="50">
        <v>40546</v>
      </c>
      <c r="J146" s="47"/>
      <c r="K146" s="47"/>
      <c r="L146" s="47"/>
      <c r="M146" s="47"/>
      <c r="N146" s="47"/>
      <c r="O146" s="47"/>
      <c r="P146" s="47"/>
      <c r="Q146" s="47"/>
      <c r="R146" s="47"/>
      <c r="S146" s="47"/>
      <c r="T146" s="47" t="s">
        <v>373</v>
      </c>
      <c r="U146" s="50">
        <v>40756</v>
      </c>
      <c r="V146" s="47"/>
      <c r="W146" s="47"/>
      <c r="X146" s="47"/>
      <c r="Y146" s="47"/>
      <c r="Z146" s="47"/>
      <c r="AA146" s="47"/>
      <c r="AB146" s="47"/>
      <c r="AC146" s="47"/>
      <c r="AD146" s="47"/>
      <c r="AE146" s="47"/>
      <c r="AF146" s="47" t="s">
        <v>374</v>
      </c>
      <c r="AG146" s="49">
        <v>9.0690000000000007E-2</v>
      </c>
      <c r="AH146" s="47"/>
      <c r="AI146" s="47"/>
      <c r="AJ146" s="47"/>
      <c r="AK146" s="47"/>
      <c r="AL146" s="47"/>
      <c r="AM146" s="47"/>
      <c r="AN146" s="47"/>
      <c r="AO146" s="47"/>
      <c r="AP146" s="47"/>
      <c r="AQ146" s="47"/>
      <c r="AR146" s="47"/>
      <c r="AS146" s="47"/>
      <c r="AT146" s="47"/>
      <c r="AU146" s="47"/>
      <c r="AV146" s="47"/>
      <c r="AW146" s="47"/>
      <c r="AX146" s="47"/>
      <c r="AY146" s="47"/>
      <c r="AZ146" s="47"/>
      <c r="BA146" s="47"/>
    </row>
    <row r="147" spans="8:53" x14ac:dyDescent="0.25">
      <c r="H147" s="47" t="s">
        <v>374</v>
      </c>
      <c r="I147" s="49">
        <v>0.1227</v>
      </c>
      <c r="J147" s="47"/>
      <c r="K147" s="47"/>
      <c r="L147" s="47"/>
      <c r="M147" s="47"/>
      <c r="N147" s="47"/>
      <c r="O147" s="47"/>
      <c r="P147" s="47"/>
      <c r="Q147" s="47"/>
      <c r="R147" s="47"/>
      <c r="S147" s="47"/>
      <c r="T147" s="47" t="s">
        <v>374</v>
      </c>
      <c r="U147" s="49">
        <v>0.1835</v>
      </c>
      <c r="V147" s="47"/>
      <c r="W147" s="47"/>
      <c r="X147" s="47"/>
      <c r="Y147" s="47"/>
      <c r="Z147" s="47"/>
      <c r="AA147" s="47"/>
      <c r="AB147" s="47"/>
      <c r="AC147" s="47"/>
      <c r="AD147" s="47"/>
      <c r="AE147" s="47"/>
      <c r="AF147" s="47"/>
      <c r="AG147" s="48"/>
      <c r="AH147" s="47"/>
      <c r="AI147" s="47"/>
      <c r="AJ147" s="47"/>
      <c r="AK147" s="47"/>
      <c r="AL147" s="47"/>
      <c r="AM147" s="47"/>
      <c r="AN147" s="47"/>
      <c r="AO147" s="47"/>
      <c r="AP147" s="47"/>
      <c r="AQ147" s="47"/>
      <c r="AR147" s="47"/>
      <c r="AS147" s="48"/>
      <c r="AT147" s="47"/>
      <c r="AU147" s="47"/>
      <c r="AV147" s="47"/>
      <c r="AW147" s="47"/>
      <c r="AX147" s="47"/>
      <c r="AY147" s="47"/>
      <c r="AZ147" s="47"/>
      <c r="BA147" s="47"/>
    </row>
    <row r="148" spans="8:53" x14ac:dyDescent="0.25">
      <c r="H148" s="47"/>
      <c r="I148" s="49"/>
      <c r="J148" s="47"/>
      <c r="K148" s="47"/>
      <c r="L148" s="47"/>
      <c r="M148" s="47"/>
      <c r="N148" s="47"/>
      <c r="O148" s="47"/>
      <c r="P148" s="47"/>
      <c r="Q148" s="47"/>
      <c r="R148" s="47"/>
      <c r="S148" s="47"/>
      <c r="T148" s="47"/>
      <c r="U148" s="48"/>
      <c r="V148" s="47"/>
      <c r="W148" s="47"/>
      <c r="X148" s="47"/>
      <c r="Y148" s="47"/>
      <c r="Z148" s="47"/>
      <c r="AA148" s="47"/>
      <c r="AB148" s="47"/>
      <c r="AC148" s="47"/>
      <c r="AD148" s="47"/>
      <c r="AE148" s="47"/>
      <c r="AF148" s="47"/>
      <c r="AG148" s="49"/>
      <c r="AH148" s="47"/>
      <c r="AI148" s="47"/>
      <c r="AJ148" s="47"/>
      <c r="AK148" s="47"/>
      <c r="AL148" s="47"/>
      <c r="AM148" s="47"/>
      <c r="AN148" s="47"/>
      <c r="AO148" s="47"/>
      <c r="AP148" s="47"/>
      <c r="AQ148" s="47"/>
      <c r="AR148" s="47"/>
      <c r="AS148" s="49"/>
      <c r="AT148" s="47"/>
      <c r="AU148" s="47"/>
      <c r="AV148" s="47"/>
      <c r="AW148" s="47"/>
      <c r="AX148" s="47"/>
      <c r="AY148" s="47"/>
      <c r="AZ148" s="47"/>
      <c r="BA148" s="47"/>
    </row>
    <row r="149" spans="8:53" x14ac:dyDescent="0.25">
      <c r="H149" s="47"/>
      <c r="I149" s="49"/>
      <c r="J149" s="47"/>
      <c r="K149" s="47"/>
      <c r="L149" s="47"/>
      <c r="M149" s="47"/>
      <c r="N149" s="47"/>
      <c r="O149" s="47"/>
      <c r="P149" s="47"/>
      <c r="Q149" s="47"/>
      <c r="R149" s="47"/>
      <c r="S149" s="47"/>
      <c r="T149" s="47"/>
      <c r="U149" s="49"/>
      <c r="V149" s="47"/>
      <c r="W149" s="47"/>
      <c r="X149" s="47"/>
      <c r="Y149" s="47"/>
      <c r="Z149" s="47"/>
      <c r="AA149" s="47"/>
      <c r="AB149" s="47"/>
      <c r="AC149" s="47"/>
      <c r="AD149" s="47"/>
      <c r="AE149" s="47"/>
      <c r="AF149" s="47" t="s">
        <v>62</v>
      </c>
      <c r="AG149" s="50"/>
      <c r="AH149" s="47"/>
      <c r="AI149" s="47"/>
      <c r="AJ149" s="47"/>
      <c r="AK149" s="47"/>
      <c r="AL149" s="47"/>
      <c r="AM149" s="47"/>
      <c r="AN149" s="47"/>
      <c r="AO149" s="47"/>
      <c r="AP149" s="47"/>
      <c r="AQ149" s="47"/>
      <c r="AR149" s="47"/>
      <c r="AS149" s="50"/>
      <c r="AT149" s="47"/>
      <c r="AU149" s="47"/>
      <c r="AV149" s="47"/>
      <c r="AW149" s="47"/>
      <c r="AX149" s="47"/>
      <c r="AY149" s="47"/>
      <c r="AZ149" s="47"/>
      <c r="BA149" s="47"/>
    </row>
    <row r="150" spans="8:53" x14ac:dyDescent="0.25">
      <c r="H150" s="47" t="s">
        <v>62</v>
      </c>
      <c r="I150" s="50"/>
      <c r="J150" s="47"/>
      <c r="K150" s="47"/>
      <c r="L150" s="47"/>
      <c r="M150" s="47"/>
      <c r="N150" s="47"/>
      <c r="O150" s="47"/>
      <c r="P150" s="47"/>
      <c r="Q150" s="47"/>
      <c r="R150" s="47"/>
      <c r="S150" s="47"/>
      <c r="T150" s="47" t="s">
        <v>62</v>
      </c>
      <c r="U150" s="50"/>
      <c r="V150" s="47"/>
      <c r="W150" s="47"/>
      <c r="X150" s="47"/>
      <c r="Y150" s="47"/>
      <c r="Z150" s="47"/>
      <c r="AA150" s="47"/>
      <c r="AB150" s="47"/>
      <c r="AC150" s="47"/>
      <c r="AD150" s="47"/>
      <c r="AE150" s="47"/>
      <c r="AF150" s="47" t="s">
        <v>63</v>
      </c>
      <c r="AG150" s="47" t="s">
        <v>64</v>
      </c>
      <c r="AH150" s="47" t="s">
        <v>100</v>
      </c>
      <c r="AI150" s="47" t="s">
        <v>66</v>
      </c>
      <c r="AJ150" s="47" t="s">
        <v>67</v>
      </c>
      <c r="AK150" s="47" t="s">
        <v>68</v>
      </c>
      <c r="AL150" s="47" t="s">
        <v>69</v>
      </c>
      <c r="AM150" s="47" t="s">
        <v>70</v>
      </c>
      <c r="AN150" s="47" t="s">
        <v>71</v>
      </c>
      <c r="AO150" s="47"/>
      <c r="AP150" s="47"/>
      <c r="AQ150" s="47"/>
      <c r="AR150" s="47"/>
      <c r="AS150" s="47"/>
      <c r="AT150" s="47"/>
      <c r="AU150" s="47"/>
      <c r="AV150" s="47"/>
      <c r="AW150" s="47"/>
      <c r="AX150" s="47"/>
      <c r="AY150" s="47"/>
      <c r="AZ150" s="47"/>
      <c r="BA150" s="47"/>
    </row>
    <row r="151" spans="8:53" x14ac:dyDescent="0.25">
      <c r="H151" s="47" t="s">
        <v>63</v>
      </c>
      <c r="I151" s="49" t="s">
        <v>64</v>
      </c>
      <c r="J151" s="47" t="s">
        <v>65</v>
      </c>
      <c r="K151" s="47" t="s">
        <v>66</v>
      </c>
      <c r="L151" s="47" t="s">
        <v>67</v>
      </c>
      <c r="M151" s="47" t="s">
        <v>68</v>
      </c>
      <c r="N151" s="47" t="s">
        <v>69</v>
      </c>
      <c r="O151" s="47" t="s">
        <v>70</v>
      </c>
      <c r="P151" s="47" t="s">
        <v>71</v>
      </c>
      <c r="Q151" s="47"/>
      <c r="R151" s="47"/>
      <c r="S151" s="47"/>
      <c r="T151" s="47" t="s">
        <v>63</v>
      </c>
      <c r="U151" s="47" t="s">
        <v>64</v>
      </c>
      <c r="V151" s="47" t="s">
        <v>65</v>
      </c>
      <c r="W151" s="47" t="s">
        <v>66</v>
      </c>
      <c r="X151" s="47" t="s">
        <v>67</v>
      </c>
      <c r="Y151" s="47" t="s">
        <v>68</v>
      </c>
      <c r="Z151" s="47" t="s">
        <v>69</v>
      </c>
      <c r="AA151" s="47" t="s">
        <v>70</v>
      </c>
      <c r="AB151" s="47" t="s">
        <v>71</v>
      </c>
      <c r="AC151" s="47"/>
      <c r="AD151" s="47"/>
      <c r="AE151" s="47"/>
      <c r="AF151" s="47">
        <v>2013</v>
      </c>
      <c r="AG151" s="48">
        <v>4136.58</v>
      </c>
      <c r="AH151" s="48">
        <v>1152949.8</v>
      </c>
      <c r="AI151" s="47">
        <v>0.36</v>
      </c>
      <c r="AJ151" s="47">
        <v>0.38700000000000001</v>
      </c>
      <c r="AK151" s="47">
        <v>2</v>
      </c>
      <c r="AL151" s="47">
        <v>50</v>
      </c>
      <c r="AM151" s="47">
        <v>1.923</v>
      </c>
      <c r="AN151" s="47">
        <v>0.28899999999999998</v>
      </c>
      <c r="AO151" s="47"/>
      <c r="AP151" s="47"/>
      <c r="AQ151" s="47"/>
      <c r="AR151" s="47"/>
      <c r="AS151" s="47"/>
      <c r="AT151" s="47"/>
      <c r="AU151" s="47"/>
      <c r="AV151" s="47"/>
      <c r="AW151" s="47"/>
      <c r="AX151" s="47"/>
      <c r="AY151" s="47"/>
      <c r="AZ151" s="47"/>
      <c r="BA151" s="47"/>
    </row>
    <row r="152" spans="8:53" x14ac:dyDescent="0.25">
      <c r="H152" s="47">
        <v>2011</v>
      </c>
      <c r="I152" s="48">
        <v>-2842.96</v>
      </c>
      <c r="J152" s="48">
        <v>333586.28999999998</v>
      </c>
      <c r="K152" s="47">
        <v>-0.84499999999999997</v>
      </c>
      <c r="L152" s="47">
        <v>0.84499999999999997</v>
      </c>
      <c r="M152" s="47">
        <v>1</v>
      </c>
      <c r="N152" s="47">
        <v>0</v>
      </c>
      <c r="O152" s="47">
        <v>0</v>
      </c>
      <c r="P152" s="47">
        <v>-0.28899999999999998</v>
      </c>
      <c r="Q152" s="47"/>
      <c r="R152" s="47"/>
      <c r="S152" s="47"/>
      <c r="T152" s="47">
        <v>2011</v>
      </c>
      <c r="U152" s="48">
        <v>293137.44</v>
      </c>
      <c r="V152" s="48">
        <v>655545.46</v>
      </c>
      <c r="W152" s="47">
        <v>80.89</v>
      </c>
      <c r="X152" s="47">
        <v>27.43</v>
      </c>
      <c r="Y152" s="47">
        <v>200</v>
      </c>
      <c r="Z152" s="47">
        <v>35.5</v>
      </c>
      <c r="AA152" s="47">
        <v>1.4630000000000001</v>
      </c>
      <c r="AB152" s="47">
        <v>0.432</v>
      </c>
      <c r="AC152" s="47"/>
      <c r="AD152" s="47"/>
      <c r="AE152" s="47"/>
      <c r="AF152" s="47">
        <v>2012</v>
      </c>
      <c r="AG152" s="48">
        <v>471425.67</v>
      </c>
      <c r="AH152" s="48">
        <v>1148813.22</v>
      </c>
      <c r="AI152" s="47">
        <v>69.59</v>
      </c>
      <c r="AJ152" s="47">
        <v>14.1</v>
      </c>
      <c r="AK152" s="47">
        <v>216</v>
      </c>
      <c r="AL152" s="47">
        <v>39.81</v>
      </c>
      <c r="AM152" s="47">
        <v>1.492</v>
      </c>
      <c r="AN152" s="47">
        <v>0.49099999999999999</v>
      </c>
      <c r="AO152" s="47"/>
      <c r="AP152" s="47"/>
      <c r="AQ152" s="47"/>
      <c r="AR152" s="47"/>
      <c r="AS152" s="47"/>
      <c r="AT152" s="47"/>
      <c r="AU152" s="47"/>
      <c r="AV152" s="47"/>
      <c r="AW152" s="47"/>
      <c r="AX152" s="47"/>
      <c r="AY152" s="47"/>
      <c r="AZ152" s="47"/>
      <c r="BA152" s="47"/>
    </row>
    <row r="153" spans="8:53" x14ac:dyDescent="0.25">
      <c r="H153" s="47">
        <v>2010</v>
      </c>
      <c r="I153" s="48">
        <v>36921.25</v>
      </c>
      <c r="J153" s="48">
        <v>336429.25</v>
      </c>
      <c r="K153" s="47">
        <v>12.33</v>
      </c>
      <c r="L153" s="47">
        <v>12.27</v>
      </c>
      <c r="M153" s="47">
        <v>218</v>
      </c>
      <c r="N153" s="47">
        <v>38.07</v>
      </c>
      <c r="O153" s="47">
        <v>1.169</v>
      </c>
      <c r="P153" s="47">
        <v>0.316</v>
      </c>
      <c r="Q153" s="47"/>
      <c r="R153" s="47"/>
      <c r="S153" s="47"/>
      <c r="T153" s="47">
        <v>2010</v>
      </c>
      <c r="U153" s="48">
        <v>28822.02</v>
      </c>
      <c r="V153" s="48">
        <v>362408.02</v>
      </c>
      <c r="W153" s="47">
        <v>8.64</v>
      </c>
      <c r="X153" s="47">
        <v>0</v>
      </c>
      <c r="Y153" s="47">
        <v>1</v>
      </c>
      <c r="Z153" s="47">
        <v>100</v>
      </c>
      <c r="AA153" s="47">
        <v>100</v>
      </c>
      <c r="AB153" s="47">
        <v>0.28899999999999998</v>
      </c>
      <c r="AC153" s="47"/>
      <c r="AD153" s="47"/>
      <c r="AE153" s="47"/>
      <c r="AF153" s="47">
        <v>2011</v>
      </c>
      <c r="AG153" s="48">
        <v>21842.55</v>
      </c>
      <c r="AH153" s="48">
        <v>677387.55</v>
      </c>
      <c r="AI153" s="47">
        <v>3.3319999999999999</v>
      </c>
      <c r="AJ153" s="47">
        <v>0</v>
      </c>
      <c r="AK153" s="47">
        <v>1</v>
      </c>
      <c r="AL153" s="47">
        <v>100</v>
      </c>
      <c r="AM153" s="47">
        <v>100</v>
      </c>
      <c r="AN153" s="47">
        <v>0.28899999999999998</v>
      </c>
      <c r="AO153" s="47"/>
      <c r="AP153" s="47"/>
      <c r="AQ153" s="47"/>
      <c r="AR153" s="47"/>
      <c r="AS153" s="47"/>
      <c r="AT153" s="47"/>
      <c r="AU153" s="47"/>
      <c r="AV153" s="47"/>
      <c r="AW153" s="47"/>
      <c r="AX153" s="47"/>
      <c r="AY153" s="47"/>
      <c r="AZ153" s="47"/>
      <c r="BA153" s="47"/>
    </row>
    <row r="154" spans="8:53" x14ac:dyDescent="0.25">
      <c r="H154" s="47">
        <v>2009</v>
      </c>
      <c r="I154" s="48">
        <v>-492</v>
      </c>
      <c r="J154" s="48">
        <v>299508</v>
      </c>
      <c r="K154" s="47">
        <v>-0.16400000000000001</v>
      </c>
      <c r="L154" s="47">
        <v>0.16400000000000001</v>
      </c>
      <c r="M154" s="47">
        <v>1</v>
      </c>
      <c r="N154" s="47">
        <v>0</v>
      </c>
      <c r="O154" s="47">
        <v>0</v>
      </c>
      <c r="P154" s="47">
        <v>-0.28899999999999998</v>
      </c>
      <c r="Q154" s="47"/>
      <c r="R154" s="47"/>
      <c r="S154" s="47"/>
      <c r="T154" s="47"/>
      <c r="U154" s="47"/>
      <c r="V154" s="47"/>
      <c r="W154" s="47"/>
      <c r="X154" s="47"/>
      <c r="Y154" s="47"/>
      <c r="Z154" s="47"/>
      <c r="AA154" s="47"/>
      <c r="AB154" s="47"/>
      <c r="AC154" s="47"/>
      <c r="AD154" s="47"/>
      <c r="AE154" s="47"/>
      <c r="AF154" s="47"/>
      <c r="AG154" s="49"/>
      <c r="AH154" s="47"/>
      <c r="AI154" s="47"/>
      <c r="AJ154" s="47"/>
      <c r="AK154" s="47"/>
      <c r="AL154" s="47"/>
      <c r="AM154" s="47"/>
      <c r="AN154" s="47"/>
      <c r="AO154" s="47"/>
      <c r="AP154" s="47"/>
      <c r="AQ154" s="47"/>
      <c r="AR154" s="47"/>
      <c r="AS154" s="49"/>
      <c r="AT154" s="47"/>
      <c r="AU154" s="47"/>
      <c r="AV154" s="47"/>
      <c r="AW154" s="47"/>
      <c r="AX154" s="47"/>
      <c r="AY154" s="47"/>
      <c r="AZ154" s="47"/>
      <c r="BA154" s="47"/>
    </row>
    <row r="155" spans="8:53" x14ac:dyDescent="0.25">
      <c r="H155" s="47"/>
      <c r="I155" s="49"/>
      <c r="J155" s="47"/>
      <c r="K155" s="47"/>
      <c r="L155" s="47"/>
      <c r="M155" s="47"/>
      <c r="N155" s="47"/>
      <c r="O155" s="47"/>
      <c r="P155" s="47"/>
      <c r="Q155" s="47"/>
      <c r="R155" s="47"/>
      <c r="S155" s="47"/>
      <c r="T155" s="47" t="s">
        <v>72</v>
      </c>
      <c r="U155" s="48">
        <v>160979.73000000001</v>
      </c>
      <c r="V155" s="48">
        <v>508976.74</v>
      </c>
      <c r="W155" s="47">
        <v>44.76</v>
      </c>
      <c r="X155" s="47">
        <v>13.71</v>
      </c>
      <c r="Y155" s="47">
        <v>100.5</v>
      </c>
      <c r="Z155" s="47">
        <v>67.75</v>
      </c>
      <c r="AA155" s="47">
        <v>50.73</v>
      </c>
      <c r="AB155" s="47">
        <v>0.36</v>
      </c>
      <c r="AC155" s="47"/>
      <c r="AD155" s="47"/>
      <c r="AE155" s="47"/>
      <c r="AF155" s="47" t="s">
        <v>72</v>
      </c>
      <c r="AG155" s="48">
        <v>165801.60000000001</v>
      </c>
      <c r="AH155" s="48">
        <v>993050.19</v>
      </c>
      <c r="AI155" s="47">
        <v>24.43</v>
      </c>
      <c r="AJ155" s="47">
        <v>4.8289999999999997</v>
      </c>
      <c r="AK155" s="47">
        <v>73</v>
      </c>
      <c r="AL155" s="47">
        <v>63.27</v>
      </c>
      <c r="AM155" s="47">
        <v>34.47</v>
      </c>
      <c r="AN155" s="47">
        <v>0.35599999999999998</v>
      </c>
      <c r="AO155" s="47"/>
      <c r="AP155" s="47"/>
      <c r="AQ155" s="47"/>
      <c r="AR155" s="47"/>
      <c r="AS155" s="48"/>
      <c r="AT155" s="47"/>
      <c r="AU155" s="47"/>
      <c r="AV155" s="47"/>
      <c r="AW155" s="47"/>
      <c r="AX155" s="47"/>
      <c r="AY155" s="47"/>
      <c r="AZ155" s="47"/>
      <c r="BA155" s="47"/>
    </row>
    <row r="156" spans="8:53" x14ac:dyDescent="0.25">
      <c r="H156" s="47" t="s">
        <v>72</v>
      </c>
      <c r="I156" s="48">
        <v>11195.43</v>
      </c>
      <c r="J156" s="48">
        <v>323174.51</v>
      </c>
      <c r="K156" s="47">
        <v>3.7730000000000001</v>
      </c>
      <c r="L156" s="47">
        <v>4.4269999999999996</v>
      </c>
      <c r="M156" s="47">
        <v>73.33</v>
      </c>
      <c r="N156" s="47">
        <v>12.69</v>
      </c>
      <c r="O156" s="47">
        <v>0.39</v>
      </c>
      <c r="P156" s="47">
        <v>-8.6999999999999994E-2</v>
      </c>
      <c r="Q156" s="47"/>
      <c r="R156" s="47"/>
      <c r="S156" s="47"/>
      <c r="T156" s="47" t="s">
        <v>73</v>
      </c>
      <c r="U156" s="48">
        <v>186899.23</v>
      </c>
      <c r="V156" s="48">
        <v>207279.47</v>
      </c>
      <c r="W156" s="47">
        <v>51.09</v>
      </c>
      <c r="X156" s="47">
        <v>19.39</v>
      </c>
      <c r="Y156" s="47">
        <v>140.69999999999999</v>
      </c>
      <c r="Z156" s="47">
        <v>45.61</v>
      </c>
      <c r="AA156" s="47">
        <v>69.680000000000007</v>
      </c>
      <c r="AB156" s="47">
        <v>0.10100000000000001</v>
      </c>
      <c r="AC156" s="47"/>
      <c r="AD156" s="47"/>
      <c r="AE156" s="47"/>
      <c r="AF156" s="47" t="s">
        <v>73</v>
      </c>
      <c r="AG156" s="48">
        <v>264826.23</v>
      </c>
      <c r="AH156" s="48">
        <v>273379.69</v>
      </c>
      <c r="AI156" s="47">
        <v>39.14</v>
      </c>
      <c r="AJ156" s="47">
        <v>8.032</v>
      </c>
      <c r="AK156" s="47">
        <v>123.8</v>
      </c>
      <c r="AL156" s="47">
        <v>32.21</v>
      </c>
      <c r="AM156" s="47">
        <v>56.75</v>
      </c>
      <c r="AN156" s="47">
        <v>0.11700000000000001</v>
      </c>
      <c r="AO156" s="47"/>
      <c r="AP156" s="47"/>
      <c r="AQ156" s="47"/>
      <c r="AR156" s="47"/>
      <c r="AS156" s="50"/>
      <c r="AT156" s="47"/>
      <c r="AU156" s="47"/>
      <c r="AV156" s="47"/>
      <c r="AW156" s="47"/>
      <c r="AX156" s="47"/>
      <c r="AY156" s="47"/>
      <c r="AZ156" s="47"/>
      <c r="BA156" s="47"/>
    </row>
    <row r="157" spans="8:53" x14ac:dyDescent="0.25">
      <c r="H157" s="47" t="s">
        <v>73</v>
      </c>
      <c r="I157" s="48">
        <v>22310.2</v>
      </c>
      <c r="J157" s="48">
        <v>20545.04</v>
      </c>
      <c r="K157" s="47">
        <v>7.4160000000000004</v>
      </c>
      <c r="L157" s="47">
        <v>6.8019999999999996</v>
      </c>
      <c r="M157" s="47">
        <v>125.3</v>
      </c>
      <c r="N157" s="47">
        <v>21.98</v>
      </c>
      <c r="O157" s="47">
        <v>0.67500000000000004</v>
      </c>
      <c r="P157" s="47">
        <v>0.34899999999999998</v>
      </c>
      <c r="Q157" s="47"/>
      <c r="R157" s="47"/>
      <c r="S157" s="47"/>
      <c r="T157" s="47"/>
      <c r="U157" s="50"/>
      <c r="V157" s="47"/>
      <c r="W157" s="47"/>
      <c r="X157" s="47"/>
      <c r="Y157" s="47"/>
      <c r="Z157" s="47"/>
      <c r="AA157" s="47"/>
      <c r="AB157" s="47"/>
      <c r="AC157" s="47"/>
      <c r="AD157" s="47"/>
      <c r="AE157" s="47"/>
      <c r="AF157" s="47"/>
      <c r="AG157" s="47"/>
      <c r="AH157" s="47"/>
      <c r="AI157" s="47"/>
      <c r="AJ157" s="47"/>
      <c r="AK157" s="47"/>
      <c r="AL157" s="47"/>
      <c r="AM157" s="47"/>
      <c r="AN157" s="47"/>
      <c r="AO157" s="47"/>
      <c r="AP157" s="47"/>
      <c r="AQ157" s="47"/>
      <c r="AR157" s="47"/>
      <c r="AS157" s="47"/>
      <c r="AT157" s="47"/>
      <c r="AU157" s="47"/>
      <c r="AV157" s="47"/>
      <c r="AW157" s="47"/>
      <c r="AX157" s="47"/>
      <c r="AY157" s="47"/>
      <c r="AZ157" s="47"/>
      <c r="BA157" s="47"/>
    </row>
    <row r="158" spans="8:53" x14ac:dyDescent="0.25">
      <c r="H158" s="47"/>
      <c r="I158" s="48"/>
      <c r="J158" s="47"/>
      <c r="K158" s="47"/>
      <c r="L158" s="47"/>
      <c r="M158" s="47"/>
      <c r="N158" s="47"/>
      <c r="O158" s="47"/>
      <c r="P158" s="47"/>
      <c r="Q158" s="47"/>
      <c r="R158" s="47"/>
      <c r="S158" s="47"/>
      <c r="T158" s="47" t="s">
        <v>74</v>
      </c>
      <c r="U158" s="47"/>
      <c r="V158" s="47"/>
      <c r="W158" s="47"/>
      <c r="X158" s="47"/>
      <c r="Y158" s="47"/>
      <c r="Z158" s="47"/>
      <c r="AA158" s="47"/>
      <c r="AB158" s="47"/>
      <c r="AC158" s="47"/>
      <c r="AD158" s="47"/>
      <c r="AE158" s="47"/>
      <c r="AF158" s="47" t="s">
        <v>74</v>
      </c>
      <c r="AG158" s="47"/>
      <c r="AH158" s="47"/>
      <c r="AI158" s="47"/>
      <c r="AJ158" s="47"/>
      <c r="AK158" s="47"/>
      <c r="AL158" s="47"/>
      <c r="AM158" s="47"/>
      <c r="AN158" s="47"/>
      <c r="AO158" s="47"/>
      <c r="AP158" s="47"/>
      <c r="AQ158" s="47"/>
      <c r="AR158" s="47"/>
      <c r="AS158" s="47"/>
      <c r="AT158" s="47"/>
      <c r="AU158" s="47"/>
      <c r="AV158" s="47"/>
      <c r="AW158" s="47"/>
      <c r="AX158" s="47"/>
      <c r="AY158" s="47"/>
      <c r="AZ158" s="47"/>
      <c r="BA158" s="47"/>
    </row>
    <row r="159" spans="8:53" x14ac:dyDescent="0.25">
      <c r="H159" s="47" t="s">
        <v>74</v>
      </c>
      <c r="I159" s="50"/>
      <c r="J159" s="47"/>
      <c r="K159" s="47"/>
      <c r="L159" s="47"/>
      <c r="M159" s="47"/>
      <c r="N159" s="47"/>
      <c r="O159" s="47"/>
      <c r="P159" s="47"/>
      <c r="Q159" s="47"/>
      <c r="R159" s="47"/>
      <c r="S159" s="47"/>
      <c r="T159" s="47" t="s">
        <v>75</v>
      </c>
      <c r="U159" s="47" t="s">
        <v>64</v>
      </c>
      <c r="V159" s="47" t="s">
        <v>65</v>
      </c>
      <c r="W159" s="47" t="s">
        <v>66</v>
      </c>
      <c r="X159" s="47" t="s">
        <v>67</v>
      </c>
      <c r="Y159" s="47" t="s">
        <v>68</v>
      </c>
      <c r="Z159" s="47" t="s">
        <v>69</v>
      </c>
      <c r="AA159" s="47" t="s">
        <v>70</v>
      </c>
      <c r="AB159" s="47"/>
      <c r="AC159" s="47"/>
      <c r="AD159" s="47"/>
      <c r="AE159" s="47"/>
      <c r="AF159" s="47" t="s">
        <v>75</v>
      </c>
      <c r="AG159" s="47" t="s">
        <v>64</v>
      </c>
      <c r="AH159" s="47" t="s">
        <v>100</v>
      </c>
      <c r="AI159" s="47" t="s">
        <v>66</v>
      </c>
      <c r="AJ159" s="47" t="s">
        <v>67</v>
      </c>
      <c r="AK159" s="47" t="s">
        <v>68</v>
      </c>
      <c r="AL159" s="47" t="s">
        <v>69</v>
      </c>
      <c r="AM159" s="47" t="s">
        <v>70</v>
      </c>
      <c r="AN159" s="47"/>
      <c r="AO159" s="47"/>
      <c r="AP159" s="47"/>
      <c r="AQ159" s="47"/>
      <c r="AR159" s="47"/>
      <c r="AS159" s="47"/>
      <c r="AT159" s="47"/>
      <c r="AU159" s="47"/>
      <c r="AV159" s="47"/>
      <c r="AW159" s="47"/>
      <c r="AX159" s="47"/>
      <c r="AY159" s="47"/>
      <c r="AZ159" s="47"/>
      <c r="BA159" s="47"/>
    </row>
    <row r="160" spans="8:53" x14ac:dyDescent="0.25">
      <c r="H160" s="47" t="s">
        <v>75</v>
      </c>
      <c r="I160" s="47" t="s">
        <v>64</v>
      </c>
      <c r="J160" s="47" t="s">
        <v>65</v>
      </c>
      <c r="K160" s="47" t="s">
        <v>66</v>
      </c>
      <c r="L160" s="47" t="s">
        <v>67</v>
      </c>
      <c r="M160" s="47" t="s">
        <v>68</v>
      </c>
      <c r="N160" s="47" t="s">
        <v>69</v>
      </c>
      <c r="O160" s="47" t="s">
        <v>70</v>
      </c>
      <c r="P160" s="47"/>
      <c r="Q160" s="47"/>
      <c r="R160" s="47"/>
      <c r="S160" s="47"/>
      <c r="T160" s="121">
        <v>40878</v>
      </c>
      <c r="U160" s="48">
        <v>24824.7</v>
      </c>
      <c r="V160" s="48">
        <v>655545.46</v>
      </c>
      <c r="W160" s="47">
        <v>3.9359999999999999</v>
      </c>
      <c r="X160" s="47">
        <v>8.9670000000000005</v>
      </c>
      <c r="Y160" s="47">
        <v>18</v>
      </c>
      <c r="Z160" s="47">
        <v>33.33</v>
      </c>
      <c r="AA160" s="47">
        <v>1.2649999999999999</v>
      </c>
      <c r="AB160" s="47"/>
      <c r="AC160" s="47"/>
      <c r="AD160" s="47"/>
      <c r="AE160" s="47"/>
      <c r="AF160" s="121">
        <v>41275</v>
      </c>
      <c r="AG160" s="48">
        <v>4136.58</v>
      </c>
      <c r="AH160" s="48">
        <v>1152949.8</v>
      </c>
      <c r="AI160" s="47">
        <v>0.36</v>
      </c>
      <c r="AJ160" s="47">
        <v>0.38700000000000001</v>
      </c>
      <c r="AK160" s="47">
        <v>2</v>
      </c>
      <c r="AL160" s="47">
        <v>50</v>
      </c>
      <c r="AM160" s="47">
        <v>1.923</v>
      </c>
      <c r="AN160" s="47"/>
      <c r="AO160" s="47"/>
      <c r="AP160" s="47"/>
      <c r="AQ160" s="47"/>
      <c r="AR160" s="47"/>
      <c r="AS160" s="47"/>
      <c r="AT160" s="47"/>
      <c r="AU160" s="47"/>
      <c r="AV160" s="47"/>
      <c r="AW160" s="47"/>
      <c r="AX160" s="47"/>
      <c r="AY160" s="47"/>
      <c r="AZ160" s="47"/>
      <c r="BA160" s="47"/>
    </row>
    <row r="161" spans="8:53" x14ac:dyDescent="0.25">
      <c r="H161" s="121">
        <v>40544</v>
      </c>
      <c r="I161" s="48">
        <v>-2842.96</v>
      </c>
      <c r="J161" s="48">
        <v>333586.28999999998</v>
      </c>
      <c r="K161" s="47">
        <v>-0.84499999999999997</v>
      </c>
      <c r="L161" s="47">
        <v>0.84499999999999997</v>
      </c>
      <c r="M161" s="47">
        <v>1</v>
      </c>
      <c r="N161" s="47">
        <v>0</v>
      </c>
      <c r="O161" s="47">
        <v>0</v>
      </c>
      <c r="P161" s="47"/>
      <c r="Q161" s="47"/>
      <c r="R161" s="47"/>
      <c r="S161" s="47"/>
      <c r="T161" s="121">
        <v>40848</v>
      </c>
      <c r="U161" s="48">
        <v>-9246.16</v>
      </c>
      <c r="V161" s="48">
        <v>630720.76</v>
      </c>
      <c r="W161" s="47">
        <v>-1.4450000000000001</v>
      </c>
      <c r="X161" s="47">
        <v>16.329999999999998</v>
      </c>
      <c r="Y161" s="47">
        <v>20</v>
      </c>
      <c r="Z161" s="47">
        <v>30</v>
      </c>
      <c r="AA161" s="47">
        <v>0.92200000000000004</v>
      </c>
      <c r="AB161" s="47"/>
      <c r="AC161" s="47"/>
      <c r="AD161" s="47"/>
      <c r="AE161" s="47"/>
      <c r="AF161" s="121">
        <v>41244</v>
      </c>
      <c r="AG161" s="48">
        <v>42101.78</v>
      </c>
      <c r="AH161" s="48">
        <v>1148813.22</v>
      </c>
      <c r="AI161" s="47">
        <v>3.8039999999999998</v>
      </c>
      <c r="AJ161" s="47">
        <v>7.3620000000000001</v>
      </c>
      <c r="AK161" s="47">
        <v>18</v>
      </c>
      <c r="AL161" s="47">
        <v>38.89</v>
      </c>
      <c r="AM161" s="47">
        <v>1.347</v>
      </c>
      <c r="AN161" s="47"/>
      <c r="AO161" s="47"/>
      <c r="AP161" s="47"/>
      <c r="AQ161" s="47"/>
      <c r="AR161" s="47"/>
      <c r="AS161" s="47"/>
      <c r="AT161" s="47"/>
      <c r="AU161" s="47"/>
      <c r="AV161" s="47"/>
      <c r="AW161" s="47"/>
      <c r="AX161" s="47"/>
      <c r="AY161" s="47"/>
      <c r="AZ161" s="47"/>
      <c r="BA161" s="47"/>
    </row>
    <row r="162" spans="8:53" x14ac:dyDescent="0.25">
      <c r="H162" s="121">
        <v>40513</v>
      </c>
      <c r="I162" s="48">
        <v>15560.22</v>
      </c>
      <c r="J162" s="48">
        <v>336429.25</v>
      </c>
      <c r="K162" s="47">
        <v>4.8490000000000002</v>
      </c>
      <c r="L162" s="47">
        <v>2.62</v>
      </c>
      <c r="M162" s="47">
        <v>17</v>
      </c>
      <c r="N162" s="47">
        <v>47.06</v>
      </c>
      <c r="O162" s="47">
        <v>2.0569999999999999</v>
      </c>
      <c r="P162" s="47"/>
      <c r="Q162" s="47"/>
      <c r="R162" s="47"/>
      <c r="S162" s="47"/>
      <c r="T162" s="121">
        <v>40817</v>
      </c>
      <c r="U162" s="48">
        <v>121716.38</v>
      </c>
      <c r="V162" s="48">
        <v>639966.92000000004</v>
      </c>
      <c r="W162" s="47">
        <v>23.49</v>
      </c>
      <c r="X162" s="47">
        <v>13.29</v>
      </c>
      <c r="Y162" s="47">
        <v>18</v>
      </c>
      <c r="Z162" s="47">
        <v>38.89</v>
      </c>
      <c r="AA162" s="47">
        <v>2.08</v>
      </c>
      <c r="AB162" s="47"/>
      <c r="AC162" s="47"/>
      <c r="AD162" s="47"/>
      <c r="AE162" s="47"/>
      <c r="AF162" s="121">
        <v>41214</v>
      </c>
      <c r="AG162" s="48">
        <v>161032.03</v>
      </c>
      <c r="AH162" s="48">
        <v>1106711.44</v>
      </c>
      <c r="AI162" s="47">
        <v>17.03</v>
      </c>
      <c r="AJ162" s="47">
        <v>2.7869999999999999</v>
      </c>
      <c r="AK162" s="47">
        <v>21</v>
      </c>
      <c r="AL162" s="47">
        <v>42.86</v>
      </c>
      <c r="AM162" s="47">
        <v>4.3390000000000004</v>
      </c>
      <c r="AN162" s="47"/>
      <c r="AO162" s="47"/>
      <c r="AP162" s="47"/>
      <c r="AQ162" s="47"/>
      <c r="AR162" s="47"/>
      <c r="AS162" s="50"/>
      <c r="AT162" s="47"/>
      <c r="AU162" s="47"/>
      <c r="AV162" s="47"/>
      <c r="AW162" s="47"/>
      <c r="AX162" s="47"/>
      <c r="AY162" s="47"/>
      <c r="AZ162" s="47"/>
      <c r="BA162" s="47"/>
    </row>
    <row r="163" spans="8:53" x14ac:dyDescent="0.25">
      <c r="H163" s="121">
        <v>40483</v>
      </c>
      <c r="I163" s="48">
        <v>-392.22</v>
      </c>
      <c r="J163" s="48">
        <v>320869.03000000003</v>
      </c>
      <c r="K163" s="47">
        <v>-0.122</v>
      </c>
      <c r="L163" s="47">
        <v>1.786</v>
      </c>
      <c r="M163" s="47">
        <v>22</v>
      </c>
      <c r="N163" s="47">
        <v>36.36</v>
      </c>
      <c r="O163" s="47">
        <v>0.97899999999999998</v>
      </c>
      <c r="P163" s="47"/>
      <c r="Q163" s="47"/>
      <c r="R163" s="47"/>
      <c r="S163" s="47"/>
      <c r="T163" s="121">
        <v>40787</v>
      </c>
      <c r="U163" s="48">
        <v>11196.12</v>
      </c>
      <c r="V163" s="48">
        <v>518250.54</v>
      </c>
      <c r="W163" s="47">
        <v>2.2080000000000002</v>
      </c>
      <c r="X163" s="47">
        <v>6.4119999999999999</v>
      </c>
      <c r="Y163" s="47">
        <v>16</v>
      </c>
      <c r="Z163" s="47">
        <v>50</v>
      </c>
      <c r="AA163" s="47">
        <v>1.163</v>
      </c>
      <c r="AB163" s="47"/>
      <c r="AC163" s="47"/>
      <c r="AD163" s="47"/>
      <c r="AE163" s="47"/>
      <c r="AF163" s="121">
        <v>41183</v>
      </c>
      <c r="AG163" s="48">
        <v>-83813.31</v>
      </c>
      <c r="AH163" s="48">
        <v>945679.41</v>
      </c>
      <c r="AI163" s="47">
        <v>-8.141</v>
      </c>
      <c r="AJ163" s="47">
        <v>10.210000000000001</v>
      </c>
      <c r="AK163" s="47">
        <v>21</v>
      </c>
      <c r="AL163" s="47">
        <v>33.33</v>
      </c>
      <c r="AM163" s="47">
        <v>0.45200000000000001</v>
      </c>
      <c r="AN163" s="47"/>
      <c r="AO163" s="47"/>
      <c r="AP163" s="47"/>
      <c r="AQ163" s="47"/>
      <c r="AR163" s="47"/>
      <c r="AS163" s="50"/>
      <c r="AT163" s="47"/>
      <c r="AU163" s="47"/>
      <c r="AV163" s="47"/>
      <c r="AW163" s="47"/>
      <c r="AX163" s="47"/>
      <c r="AY163" s="47"/>
      <c r="AZ163" s="47"/>
      <c r="BA163" s="47"/>
    </row>
    <row r="164" spans="8:53" x14ac:dyDescent="0.25">
      <c r="H164" s="121">
        <v>40452</v>
      </c>
      <c r="I164" s="48">
        <v>1654.86</v>
      </c>
      <c r="J164" s="48">
        <v>321261.25</v>
      </c>
      <c r="K164" s="47">
        <v>0.51800000000000002</v>
      </c>
      <c r="L164" s="47">
        <v>3.4390000000000001</v>
      </c>
      <c r="M164" s="47">
        <v>21</v>
      </c>
      <c r="N164" s="47">
        <v>28.57</v>
      </c>
      <c r="O164" s="47">
        <v>1.0940000000000001</v>
      </c>
      <c r="P164" s="47"/>
      <c r="Q164" s="47"/>
      <c r="R164" s="47"/>
      <c r="S164" s="47"/>
      <c r="T164" s="121">
        <v>40756</v>
      </c>
      <c r="U164" s="48">
        <v>146341.20000000001</v>
      </c>
      <c r="V164" s="48">
        <v>507054.42</v>
      </c>
      <c r="W164" s="47">
        <v>40.57</v>
      </c>
      <c r="X164" s="47">
        <v>4.2110000000000003</v>
      </c>
      <c r="Y164" s="47">
        <v>12</v>
      </c>
      <c r="Z164" s="47">
        <v>33.33</v>
      </c>
      <c r="AA164" s="47">
        <v>5.9619999999999997</v>
      </c>
      <c r="AB164" s="47"/>
      <c r="AC164" s="47"/>
      <c r="AD164" s="47"/>
      <c r="AE164" s="47"/>
      <c r="AF164" s="121">
        <v>41153</v>
      </c>
      <c r="AG164" s="48">
        <v>150844.38</v>
      </c>
      <c r="AH164" s="48">
        <v>1029492.72</v>
      </c>
      <c r="AI164" s="47">
        <v>17.170000000000002</v>
      </c>
      <c r="AJ164" s="47">
        <v>1.79</v>
      </c>
      <c r="AK164" s="47">
        <v>17</v>
      </c>
      <c r="AL164" s="47">
        <v>47.06</v>
      </c>
      <c r="AM164" s="47">
        <v>5.6840000000000002</v>
      </c>
      <c r="AN164" s="47"/>
      <c r="AO164" s="47"/>
      <c r="AP164" s="47"/>
      <c r="AQ164" s="47"/>
      <c r="AR164" s="47"/>
      <c r="AS164" s="49"/>
      <c r="AT164" s="47"/>
      <c r="AU164" s="47"/>
      <c r="AV164" s="47"/>
      <c r="AW164" s="47"/>
      <c r="AX164" s="47"/>
      <c r="AY164" s="47"/>
      <c r="AZ164" s="47"/>
      <c r="BA164" s="47"/>
    </row>
    <row r="165" spans="8:53" x14ac:dyDescent="0.25">
      <c r="H165" s="121">
        <v>40422</v>
      </c>
      <c r="I165" s="48">
        <v>-17291.34</v>
      </c>
      <c r="J165" s="48">
        <v>319606.39</v>
      </c>
      <c r="K165" s="47">
        <v>-5.133</v>
      </c>
      <c r="L165" s="47">
        <v>9.1470000000000002</v>
      </c>
      <c r="M165" s="47">
        <v>20</v>
      </c>
      <c r="N165" s="47">
        <v>45</v>
      </c>
      <c r="O165" s="47">
        <v>0.57799999999999996</v>
      </c>
      <c r="P165" s="47"/>
      <c r="Q165" s="47"/>
      <c r="R165" s="47"/>
      <c r="S165" s="47"/>
      <c r="T165" s="121">
        <v>40725</v>
      </c>
      <c r="U165" s="48">
        <v>23209.4</v>
      </c>
      <c r="V165" s="48">
        <v>360713.22</v>
      </c>
      <c r="W165" s="47">
        <v>6.8769999999999998</v>
      </c>
      <c r="X165" s="47">
        <v>2.7959999999999998</v>
      </c>
      <c r="Y165" s="47">
        <v>11</v>
      </c>
      <c r="Z165" s="47">
        <v>45.45</v>
      </c>
      <c r="AA165" s="47">
        <v>2.415</v>
      </c>
      <c r="AB165" s="47"/>
      <c r="AC165" s="47"/>
      <c r="AD165" s="47"/>
      <c r="AE165" s="47"/>
      <c r="AF165" s="121">
        <v>41122</v>
      </c>
      <c r="AG165" s="48">
        <v>5864.64</v>
      </c>
      <c r="AH165" s="48">
        <v>878648.34</v>
      </c>
      <c r="AI165" s="47">
        <v>0.67200000000000004</v>
      </c>
      <c r="AJ165" s="47">
        <v>6.8040000000000003</v>
      </c>
      <c r="AK165" s="47">
        <v>17</v>
      </c>
      <c r="AL165" s="47">
        <v>35.29</v>
      </c>
      <c r="AM165" s="47">
        <v>1.07</v>
      </c>
      <c r="AN165" s="47"/>
      <c r="AO165" s="47"/>
      <c r="AP165" s="47"/>
      <c r="AQ165" s="47"/>
      <c r="AR165" s="47"/>
      <c r="AS165" s="47"/>
      <c r="AT165" s="47"/>
      <c r="AU165" s="47"/>
      <c r="AV165" s="47"/>
      <c r="AW165" s="47"/>
      <c r="AX165" s="47"/>
      <c r="AY165" s="47"/>
      <c r="AZ165" s="47"/>
      <c r="BA165" s="47"/>
    </row>
    <row r="166" spans="8:53" x14ac:dyDescent="0.25">
      <c r="H166" s="121">
        <v>40391</v>
      </c>
      <c r="I166" s="48">
        <v>21425.97</v>
      </c>
      <c r="J166" s="48">
        <v>336897.73</v>
      </c>
      <c r="K166" s="47">
        <v>6.7919999999999998</v>
      </c>
      <c r="L166" s="47">
        <v>1.4610000000000001</v>
      </c>
      <c r="M166" s="47">
        <v>19</v>
      </c>
      <c r="N166" s="47">
        <v>31.58</v>
      </c>
      <c r="O166" s="47">
        <v>2.472</v>
      </c>
      <c r="P166" s="47"/>
      <c r="Q166" s="47"/>
      <c r="R166" s="47"/>
      <c r="S166" s="47"/>
      <c r="T166" s="121">
        <v>40695</v>
      </c>
      <c r="U166" s="48">
        <v>10949.34</v>
      </c>
      <c r="V166" s="48">
        <v>337503.82</v>
      </c>
      <c r="W166" s="47">
        <v>3.3530000000000002</v>
      </c>
      <c r="X166" s="47">
        <v>5.3730000000000002</v>
      </c>
      <c r="Y166" s="47">
        <v>20</v>
      </c>
      <c r="Z166" s="47">
        <v>45</v>
      </c>
      <c r="AA166" s="47">
        <v>1.341</v>
      </c>
      <c r="AB166" s="47"/>
      <c r="AC166" s="47"/>
      <c r="AD166" s="47"/>
      <c r="AE166" s="47"/>
      <c r="AF166" s="121">
        <v>41091</v>
      </c>
      <c r="AG166" s="48">
        <v>167997.8</v>
      </c>
      <c r="AH166" s="48">
        <v>872783.7</v>
      </c>
      <c r="AI166" s="47">
        <v>23.84</v>
      </c>
      <c r="AJ166" s="47">
        <v>1.393</v>
      </c>
      <c r="AK166" s="47">
        <v>15</v>
      </c>
      <c r="AL166" s="47">
        <v>40</v>
      </c>
      <c r="AM166" s="47">
        <v>10.49</v>
      </c>
      <c r="AN166" s="47"/>
      <c r="AO166" s="47"/>
      <c r="AP166" s="47"/>
      <c r="AQ166" s="47"/>
      <c r="AR166" s="47"/>
      <c r="AS166" s="47"/>
      <c r="AT166" s="47"/>
      <c r="AU166" s="47"/>
      <c r="AV166" s="47"/>
      <c r="AW166" s="47"/>
      <c r="AX166" s="47"/>
      <c r="AY166" s="47"/>
      <c r="AZ166" s="47"/>
      <c r="BA166" s="47"/>
    </row>
    <row r="167" spans="8:53" x14ac:dyDescent="0.25">
      <c r="H167" s="121">
        <v>40360</v>
      </c>
      <c r="I167" s="48">
        <v>-4467.21</v>
      </c>
      <c r="J167" s="48">
        <v>315471.76</v>
      </c>
      <c r="K167" s="47">
        <v>-1.3959999999999999</v>
      </c>
      <c r="L167" s="47">
        <v>3.5569999999999999</v>
      </c>
      <c r="M167" s="47">
        <v>16</v>
      </c>
      <c r="N167" s="47">
        <v>31.25</v>
      </c>
      <c r="O167" s="47">
        <v>0.70799999999999996</v>
      </c>
      <c r="P167" s="47"/>
      <c r="Q167" s="47"/>
      <c r="R167" s="47"/>
      <c r="S167" s="47"/>
      <c r="T167" s="121">
        <v>40664</v>
      </c>
      <c r="U167" s="48">
        <v>-6676.12</v>
      </c>
      <c r="V167" s="48">
        <v>326554.48</v>
      </c>
      <c r="W167" s="47">
        <v>-2.0030000000000001</v>
      </c>
      <c r="X167" s="47">
        <v>4.7910000000000004</v>
      </c>
      <c r="Y167" s="47">
        <v>22</v>
      </c>
      <c r="Z167" s="47">
        <v>36.36</v>
      </c>
      <c r="AA167" s="47">
        <v>0.80800000000000005</v>
      </c>
      <c r="AB167" s="47"/>
      <c r="AC167" s="47"/>
      <c r="AD167" s="47"/>
      <c r="AE167" s="47"/>
      <c r="AF167" s="121">
        <v>41061</v>
      </c>
      <c r="AG167" s="48">
        <v>-44161</v>
      </c>
      <c r="AH167" s="48">
        <v>704785.9</v>
      </c>
      <c r="AI167" s="47">
        <v>-5.8959999999999999</v>
      </c>
      <c r="AJ167" s="47">
        <v>14.1</v>
      </c>
      <c r="AK167" s="47">
        <v>18</v>
      </c>
      <c r="AL167" s="47">
        <v>33.33</v>
      </c>
      <c r="AM167" s="47">
        <v>0.67100000000000004</v>
      </c>
      <c r="AN167" s="47"/>
      <c r="AO167" s="47"/>
      <c r="AP167" s="47"/>
      <c r="AQ167" s="47"/>
      <c r="AR167" s="47"/>
      <c r="AS167" s="47"/>
      <c r="AT167" s="47"/>
      <c r="AU167" s="47"/>
      <c r="AV167" s="47"/>
      <c r="AW167" s="47"/>
      <c r="AX167" s="47"/>
      <c r="AY167" s="47"/>
      <c r="AZ167" s="47"/>
      <c r="BA167" s="47"/>
    </row>
    <row r="168" spans="8:53" x14ac:dyDescent="0.25">
      <c r="H168" s="121">
        <v>40330</v>
      </c>
      <c r="I168" s="48">
        <v>2499.23</v>
      </c>
      <c r="J168" s="48">
        <v>319938.96999999997</v>
      </c>
      <c r="K168" s="47">
        <v>0.78700000000000003</v>
      </c>
      <c r="L168" s="47">
        <v>4.7610000000000001</v>
      </c>
      <c r="M168" s="47">
        <v>21</v>
      </c>
      <c r="N168" s="47">
        <v>38.1</v>
      </c>
      <c r="O168" s="47">
        <v>1.1200000000000001</v>
      </c>
      <c r="P168" s="47"/>
      <c r="Q168" s="47"/>
      <c r="R168" s="47"/>
      <c r="S168" s="47"/>
      <c r="T168" s="121">
        <v>40634</v>
      </c>
      <c r="U168" s="48">
        <v>-3457.88</v>
      </c>
      <c r="V168" s="48">
        <v>333230.59999999998</v>
      </c>
      <c r="W168" s="47">
        <v>-1.0269999999999999</v>
      </c>
      <c r="X168" s="47">
        <v>9.4909999999999997</v>
      </c>
      <c r="Y168" s="47">
        <v>18</v>
      </c>
      <c r="Z168" s="47">
        <v>22.22</v>
      </c>
      <c r="AA168" s="47">
        <v>0.92900000000000005</v>
      </c>
      <c r="AB168" s="47"/>
      <c r="AC168" s="47"/>
      <c r="AD168" s="47"/>
      <c r="AE168" s="47"/>
      <c r="AF168" s="121">
        <v>41030</v>
      </c>
      <c r="AG168" s="48">
        <v>43528</v>
      </c>
      <c r="AH168" s="48">
        <v>748946.9</v>
      </c>
      <c r="AI168" s="47">
        <v>6.1710000000000003</v>
      </c>
      <c r="AJ168" s="47">
        <v>5.5430000000000001</v>
      </c>
      <c r="AK168" s="47">
        <v>20</v>
      </c>
      <c r="AL168" s="47">
        <v>50</v>
      </c>
      <c r="AM168" s="47">
        <v>1.647</v>
      </c>
      <c r="AN168" s="47"/>
      <c r="AO168" s="47"/>
      <c r="AP168" s="47"/>
      <c r="AQ168" s="47"/>
      <c r="AR168" s="47"/>
      <c r="AS168" s="47"/>
      <c r="AT168" s="47"/>
      <c r="AU168" s="47"/>
      <c r="AV168" s="47"/>
      <c r="AW168" s="47"/>
      <c r="AX168" s="47"/>
      <c r="AY168" s="47"/>
      <c r="AZ168" s="47"/>
      <c r="BA168" s="47"/>
    </row>
    <row r="169" spans="8:53" x14ac:dyDescent="0.25">
      <c r="H169" s="121">
        <v>40299</v>
      </c>
      <c r="I169" s="48">
        <v>-805.31</v>
      </c>
      <c r="J169" s="48">
        <v>317439.74</v>
      </c>
      <c r="K169" s="48">
        <v>-0.253</v>
      </c>
      <c r="L169" s="47">
        <v>2.718</v>
      </c>
      <c r="M169" s="47">
        <v>18</v>
      </c>
      <c r="N169" s="47">
        <v>38.89</v>
      </c>
      <c r="O169" s="47">
        <v>0.96499999999999997</v>
      </c>
      <c r="P169" s="47"/>
      <c r="Q169" s="47"/>
      <c r="R169" s="47"/>
      <c r="S169" s="47"/>
      <c r="T169" s="121">
        <v>40603</v>
      </c>
      <c r="U169" s="48">
        <v>-25527.18</v>
      </c>
      <c r="V169" s="48">
        <v>336688.48</v>
      </c>
      <c r="W169" s="48">
        <v>-7.048</v>
      </c>
      <c r="X169" s="47">
        <v>8.9090000000000007</v>
      </c>
      <c r="Y169" s="47">
        <v>18</v>
      </c>
      <c r="Z169" s="47">
        <v>27.78</v>
      </c>
      <c r="AA169" s="47">
        <v>0.42099999999999999</v>
      </c>
      <c r="AB169" s="47"/>
      <c r="AC169" s="47"/>
      <c r="AD169" s="47"/>
      <c r="AE169" s="47"/>
      <c r="AF169" s="121">
        <v>41000</v>
      </c>
      <c r="AG169" s="48">
        <v>4352.3999999999996</v>
      </c>
      <c r="AH169" s="48">
        <v>705418.9</v>
      </c>
      <c r="AI169" s="48">
        <v>0.621</v>
      </c>
      <c r="AJ169" s="47">
        <v>7.4219999999999997</v>
      </c>
      <c r="AK169" s="47">
        <v>16</v>
      </c>
      <c r="AL169" s="47">
        <v>37.5</v>
      </c>
      <c r="AM169" s="47">
        <v>1.0409999999999999</v>
      </c>
      <c r="AN169" s="47"/>
      <c r="AO169" s="47"/>
      <c r="AP169" s="47"/>
      <c r="AQ169" s="47"/>
      <c r="AR169" s="47"/>
      <c r="AS169" s="48"/>
      <c r="AT169" s="48"/>
      <c r="AU169" s="48"/>
      <c r="AV169" s="47"/>
      <c r="AW169" s="47"/>
      <c r="AX169" s="47"/>
      <c r="AY169" s="47"/>
      <c r="AZ169" s="47"/>
      <c r="BA169" s="47"/>
    </row>
    <row r="170" spans="8:53" x14ac:dyDescent="0.25">
      <c r="H170" s="121">
        <v>40269</v>
      </c>
      <c r="I170" s="48">
        <v>3814.47</v>
      </c>
      <c r="J170" s="48">
        <v>318245.05</v>
      </c>
      <c r="K170" s="48">
        <v>1.2130000000000001</v>
      </c>
      <c r="L170" s="47">
        <v>2.6419999999999999</v>
      </c>
      <c r="M170" s="47">
        <v>20</v>
      </c>
      <c r="N170" s="47">
        <v>40</v>
      </c>
      <c r="O170" s="47">
        <v>1.202</v>
      </c>
      <c r="P170" s="47"/>
      <c r="Q170" s="47"/>
      <c r="R170" s="47"/>
      <c r="S170" s="47"/>
      <c r="T170" s="121">
        <v>40575</v>
      </c>
      <c r="U170" s="48">
        <v>-5370.2</v>
      </c>
      <c r="V170" s="48">
        <v>362215.66</v>
      </c>
      <c r="W170" s="48">
        <v>-1.4610000000000001</v>
      </c>
      <c r="X170" s="47">
        <v>4.1260000000000003</v>
      </c>
      <c r="Y170" s="47">
        <v>17</v>
      </c>
      <c r="Z170" s="47">
        <v>35.29</v>
      </c>
      <c r="AA170" s="47">
        <v>0.73099999999999998</v>
      </c>
      <c r="AB170" s="47"/>
      <c r="AC170" s="47"/>
      <c r="AD170" s="47"/>
      <c r="AE170" s="47"/>
      <c r="AF170" s="121">
        <v>40969</v>
      </c>
      <c r="AG170" s="48">
        <v>57893.85</v>
      </c>
      <c r="AH170" s="48">
        <v>701066.5</v>
      </c>
      <c r="AI170" s="48">
        <v>9.0009999999999994</v>
      </c>
      <c r="AJ170" s="47">
        <v>2.0049999999999999</v>
      </c>
      <c r="AK170" s="47">
        <v>21</v>
      </c>
      <c r="AL170" s="47">
        <v>52.38</v>
      </c>
      <c r="AM170" s="47">
        <v>2.1190000000000002</v>
      </c>
      <c r="AN170" s="47"/>
      <c r="AO170" s="47"/>
      <c r="AP170" s="47"/>
      <c r="AQ170" s="47"/>
      <c r="AR170" s="47"/>
      <c r="AS170" s="47"/>
      <c r="AT170" s="47"/>
      <c r="AU170" s="47"/>
      <c r="AV170" s="47"/>
      <c r="AW170" s="47"/>
      <c r="AX170" s="47"/>
      <c r="AY170" s="47"/>
      <c r="AZ170" s="47"/>
      <c r="BA170" s="47"/>
    </row>
    <row r="171" spans="8:53" x14ac:dyDescent="0.25">
      <c r="H171" s="121">
        <v>40238</v>
      </c>
      <c r="I171" s="48">
        <v>1773.72</v>
      </c>
      <c r="J171" s="48">
        <v>314430.58</v>
      </c>
      <c r="K171" s="48">
        <v>0.56699999999999995</v>
      </c>
      <c r="L171" s="47">
        <v>3.2389999999999999</v>
      </c>
      <c r="M171" s="47">
        <v>19</v>
      </c>
      <c r="N171" s="47">
        <v>36.840000000000003</v>
      </c>
      <c r="O171" s="47">
        <v>1.1319999999999999</v>
      </c>
      <c r="P171" s="47"/>
      <c r="Q171" s="47"/>
      <c r="R171" s="47"/>
      <c r="S171" s="47"/>
      <c r="T171" s="121">
        <v>40544</v>
      </c>
      <c r="U171" s="48">
        <v>5177.84</v>
      </c>
      <c r="V171" s="48">
        <v>367585.86</v>
      </c>
      <c r="W171" s="48">
        <v>1.429</v>
      </c>
      <c r="X171" s="47">
        <v>2.19</v>
      </c>
      <c r="Y171" s="47">
        <v>10</v>
      </c>
      <c r="Z171" s="47">
        <v>30</v>
      </c>
      <c r="AA171" s="47">
        <v>1.36</v>
      </c>
      <c r="AB171" s="47"/>
      <c r="AC171" s="47"/>
      <c r="AD171" s="47"/>
      <c r="AE171" s="47"/>
      <c r="AF171" s="121">
        <v>40940</v>
      </c>
      <c r="AG171" s="48">
        <v>-20505.5</v>
      </c>
      <c r="AH171" s="48">
        <v>643172.65</v>
      </c>
      <c r="AI171" s="48">
        <v>-3.09</v>
      </c>
      <c r="AJ171" s="47">
        <v>9.0690000000000008</v>
      </c>
      <c r="AK171" s="47">
        <v>21</v>
      </c>
      <c r="AL171" s="47">
        <v>33.33</v>
      </c>
      <c r="AM171" s="47">
        <v>0.81200000000000006</v>
      </c>
      <c r="AN171" s="47"/>
      <c r="AO171" s="47"/>
      <c r="AP171" s="47"/>
      <c r="AQ171" s="47"/>
      <c r="AR171" s="47"/>
      <c r="AS171" s="48"/>
      <c r="AT171" s="48"/>
      <c r="AU171" s="48"/>
      <c r="AV171" s="47"/>
      <c r="AW171" s="47"/>
      <c r="AX171" s="47"/>
      <c r="AY171" s="47"/>
      <c r="AZ171" s="47"/>
      <c r="BA171" s="47"/>
    </row>
    <row r="172" spans="8:53" x14ac:dyDescent="0.25">
      <c r="H172" s="121">
        <v>40210</v>
      </c>
      <c r="I172" s="48">
        <v>-2080.04</v>
      </c>
      <c r="J172" s="48">
        <v>312656.86</v>
      </c>
      <c r="K172" s="48">
        <v>-0.66100000000000003</v>
      </c>
      <c r="L172" s="47">
        <v>4.5599999999999996</v>
      </c>
      <c r="M172" s="47">
        <v>17</v>
      </c>
      <c r="N172" s="47">
        <v>35.29</v>
      </c>
      <c r="O172" s="47">
        <v>0.88800000000000001</v>
      </c>
      <c r="P172" s="47"/>
      <c r="Q172" s="47"/>
      <c r="R172" s="47"/>
      <c r="S172" s="47"/>
      <c r="T172" s="121">
        <v>40513</v>
      </c>
      <c r="U172" s="48">
        <v>28822.02</v>
      </c>
      <c r="V172" s="48">
        <v>362408.02</v>
      </c>
      <c r="W172" s="48">
        <v>8.64</v>
      </c>
      <c r="X172" s="47">
        <v>0</v>
      </c>
      <c r="Y172" s="47">
        <v>1</v>
      </c>
      <c r="Z172" s="47">
        <v>100</v>
      </c>
      <c r="AA172" s="47">
        <v>100</v>
      </c>
      <c r="AB172" s="47"/>
      <c r="AC172" s="47"/>
      <c r="AD172" s="47"/>
      <c r="AE172" s="47"/>
      <c r="AF172" s="121">
        <v>40909</v>
      </c>
      <c r="AG172" s="48">
        <v>-13709.4</v>
      </c>
      <c r="AH172" s="48">
        <v>663678.15</v>
      </c>
      <c r="AI172" s="48">
        <v>-2.024</v>
      </c>
      <c r="AJ172" s="47">
        <v>4.8769999999999998</v>
      </c>
      <c r="AK172" s="47">
        <v>11</v>
      </c>
      <c r="AL172" s="47">
        <v>27.27</v>
      </c>
      <c r="AM172" s="47">
        <v>0.59699999999999998</v>
      </c>
      <c r="AN172" s="47"/>
      <c r="AO172" s="47"/>
      <c r="AP172" s="47"/>
      <c r="AQ172" s="47"/>
      <c r="AR172" s="47"/>
      <c r="AS172" s="48"/>
      <c r="AT172" s="48"/>
      <c r="AU172" s="48"/>
      <c r="AV172" s="47"/>
      <c r="AW172" s="47"/>
      <c r="AX172" s="47"/>
      <c r="AY172" s="47"/>
      <c r="AZ172" s="47"/>
      <c r="BA172" s="47"/>
    </row>
    <row r="173" spans="8:53" x14ac:dyDescent="0.25">
      <c r="H173" s="121">
        <v>40179</v>
      </c>
      <c r="I173" s="48">
        <v>15228.9</v>
      </c>
      <c r="J173" s="48">
        <v>314736.90000000002</v>
      </c>
      <c r="K173" s="48">
        <v>5.085</v>
      </c>
      <c r="L173" s="47">
        <v>0.48599999999999999</v>
      </c>
      <c r="M173" s="47">
        <v>8</v>
      </c>
      <c r="N173" s="47">
        <v>62.5</v>
      </c>
      <c r="O173" s="47">
        <v>9.3309999999999995</v>
      </c>
      <c r="P173" s="47"/>
      <c r="Q173" s="47"/>
      <c r="R173" s="47"/>
      <c r="S173" s="47"/>
      <c r="T173" s="47"/>
      <c r="U173" s="48"/>
      <c r="V173" s="48"/>
      <c r="W173" s="48"/>
      <c r="X173" s="47"/>
      <c r="Y173" s="47"/>
      <c r="Z173" s="47"/>
      <c r="AA173" s="47"/>
      <c r="AB173" s="47"/>
      <c r="AC173" s="47"/>
      <c r="AD173" s="47"/>
      <c r="AE173" s="47"/>
      <c r="AF173" s="121">
        <v>40878</v>
      </c>
      <c r="AG173" s="48">
        <v>21842.55</v>
      </c>
      <c r="AH173" s="48">
        <v>677387.55</v>
      </c>
      <c r="AI173" s="48">
        <v>3.3319999999999999</v>
      </c>
      <c r="AJ173" s="47">
        <v>0</v>
      </c>
      <c r="AK173" s="47">
        <v>1</v>
      </c>
      <c r="AL173" s="47">
        <v>100</v>
      </c>
      <c r="AM173" s="47">
        <v>100</v>
      </c>
      <c r="AN173" s="47"/>
      <c r="AO173" s="47"/>
      <c r="AP173" s="47"/>
      <c r="AQ173" s="47"/>
      <c r="AR173" s="47"/>
      <c r="AS173" s="47"/>
      <c r="AT173" s="47"/>
      <c r="AU173" s="47"/>
      <c r="AV173" s="47"/>
      <c r="AW173" s="47"/>
      <c r="AX173" s="47"/>
      <c r="AY173" s="47"/>
      <c r="AZ173" s="47"/>
      <c r="BA173" s="47"/>
    </row>
    <row r="174" spans="8:53" x14ac:dyDescent="0.25">
      <c r="H174" s="121">
        <v>40148</v>
      </c>
      <c r="I174" s="48">
        <v>-492</v>
      </c>
      <c r="J174" s="48">
        <v>299508</v>
      </c>
      <c r="K174" s="48">
        <v>-0.16400000000000001</v>
      </c>
      <c r="L174" s="47">
        <v>0.16400000000000001</v>
      </c>
      <c r="M174" s="47">
        <v>1</v>
      </c>
      <c r="N174" s="47">
        <v>0</v>
      </c>
      <c r="O174" s="47">
        <v>0</v>
      </c>
      <c r="P174" s="47"/>
      <c r="Q174" s="47"/>
      <c r="R174" s="47"/>
      <c r="S174" s="47"/>
      <c r="T174" s="47" t="s">
        <v>76</v>
      </c>
      <c r="U174" s="48">
        <v>24766.11</v>
      </c>
      <c r="V174" s="48">
        <v>441418.33</v>
      </c>
      <c r="W174" s="47">
        <v>5.9630000000000001</v>
      </c>
      <c r="X174" s="47">
        <v>6.6840000000000002</v>
      </c>
      <c r="Y174" s="47">
        <v>15.46</v>
      </c>
      <c r="Z174" s="47">
        <v>40.590000000000003</v>
      </c>
      <c r="AA174" s="47">
        <v>9.1839999999999993</v>
      </c>
      <c r="AB174" s="47"/>
      <c r="AC174" s="47"/>
      <c r="AD174" s="47"/>
      <c r="AE174" s="47"/>
      <c r="AF174" s="47"/>
      <c r="AG174" s="47"/>
      <c r="AH174" s="47"/>
      <c r="AI174" s="47"/>
      <c r="AJ174" s="47"/>
      <c r="AK174" s="47"/>
      <c r="AL174" s="47"/>
      <c r="AM174" s="47"/>
      <c r="AN174" s="47"/>
      <c r="AO174" s="47"/>
      <c r="AP174" s="47"/>
      <c r="AQ174" s="47"/>
      <c r="AR174" s="47"/>
      <c r="AS174" s="47"/>
      <c r="AT174" s="47"/>
      <c r="AU174" s="47"/>
      <c r="AV174" s="47"/>
      <c r="AW174" s="47"/>
      <c r="AX174" s="47"/>
      <c r="AY174" s="47"/>
      <c r="AZ174" s="47"/>
      <c r="BA174" s="47"/>
    </row>
    <row r="175" spans="8:53" x14ac:dyDescent="0.25">
      <c r="H175" s="47"/>
      <c r="I175" s="48"/>
      <c r="J175" s="48"/>
      <c r="K175" s="47"/>
      <c r="L175" s="47"/>
      <c r="M175" s="47"/>
      <c r="N175" s="47"/>
      <c r="O175" s="47"/>
      <c r="P175" s="47"/>
      <c r="Q175" s="47"/>
      <c r="R175" s="47"/>
      <c r="S175" s="47"/>
      <c r="T175" s="47" t="s">
        <v>77</v>
      </c>
      <c r="U175" s="48">
        <v>51102.13</v>
      </c>
      <c r="V175" s="48">
        <v>129892.19</v>
      </c>
      <c r="W175" s="47">
        <v>12.75</v>
      </c>
      <c r="X175" s="47">
        <v>4.59</v>
      </c>
      <c r="Y175" s="47">
        <v>5.6509999999999998</v>
      </c>
      <c r="Z175" s="47">
        <v>19.45</v>
      </c>
      <c r="AA175" s="47">
        <v>27.32</v>
      </c>
      <c r="AB175" s="47"/>
      <c r="AC175" s="47"/>
      <c r="AD175" s="47"/>
      <c r="AE175" s="47"/>
      <c r="AF175" s="47" t="s">
        <v>76</v>
      </c>
      <c r="AG175" s="48">
        <v>35528.910000000003</v>
      </c>
      <c r="AH175" s="48">
        <v>855681.08</v>
      </c>
      <c r="AI175" s="47">
        <v>4.4889999999999999</v>
      </c>
      <c r="AJ175" s="47">
        <v>5.2679999999999998</v>
      </c>
      <c r="AK175" s="47">
        <v>15.64</v>
      </c>
      <c r="AL175" s="47">
        <v>44.38</v>
      </c>
      <c r="AM175" s="47">
        <v>9.4420000000000002</v>
      </c>
      <c r="AN175" s="47"/>
      <c r="AO175" s="47"/>
      <c r="AP175" s="47"/>
      <c r="AQ175" s="47"/>
      <c r="AR175" s="47"/>
      <c r="AS175" s="47"/>
      <c r="AT175" s="47"/>
      <c r="AU175" s="47"/>
      <c r="AV175" s="47"/>
      <c r="AW175" s="47"/>
      <c r="AX175" s="47"/>
      <c r="AY175" s="47"/>
      <c r="AZ175" s="47"/>
      <c r="BA175" s="47"/>
    </row>
    <row r="176" spans="8:53" x14ac:dyDescent="0.25">
      <c r="H176" s="47" t="s">
        <v>76</v>
      </c>
      <c r="I176" s="48">
        <v>2399.02</v>
      </c>
      <c r="J176" s="48">
        <v>320076.99</v>
      </c>
      <c r="K176" s="48">
        <v>0.80300000000000005</v>
      </c>
      <c r="L176" s="47">
        <v>2.9590000000000001</v>
      </c>
      <c r="M176" s="47">
        <v>15.71</v>
      </c>
      <c r="N176" s="47">
        <v>33.67</v>
      </c>
      <c r="O176" s="47">
        <v>1.609</v>
      </c>
      <c r="P176" s="47"/>
      <c r="Q176" s="47"/>
      <c r="R176" s="47"/>
      <c r="S176" s="47"/>
      <c r="T176" s="121"/>
      <c r="U176" s="48"/>
      <c r="V176" s="48"/>
      <c r="W176" s="48"/>
      <c r="X176" s="47"/>
      <c r="Y176" s="47"/>
      <c r="Z176" s="47"/>
      <c r="AA176" s="47"/>
      <c r="AB176" s="47"/>
      <c r="AC176" s="47"/>
      <c r="AD176" s="47"/>
      <c r="AE176" s="47"/>
      <c r="AF176" s="121" t="s">
        <v>77</v>
      </c>
      <c r="AG176" s="48">
        <v>76654.13</v>
      </c>
      <c r="AH176" s="48">
        <v>190323.82</v>
      </c>
      <c r="AI176" s="48">
        <v>9.3279999999999994</v>
      </c>
      <c r="AJ176" s="47">
        <v>4.1509999999999998</v>
      </c>
      <c r="AK176" s="47">
        <v>6.6289999999999996</v>
      </c>
      <c r="AL176" s="47">
        <v>17.690000000000001</v>
      </c>
      <c r="AM176" s="47">
        <v>26.21</v>
      </c>
      <c r="AN176" s="47"/>
      <c r="AO176" s="47"/>
      <c r="AP176" s="47"/>
      <c r="AQ176" s="47"/>
      <c r="AR176" s="121"/>
      <c r="AS176" s="48"/>
      <c r="AT176" s="48"/>
      <c r="AU176" s="48"/>
      <c r="AV176" s="47"/>
      <c r="AW176" s="47"/>
      <c r="AX176" s="47"/>
      <c r="AY176" s="47"/>
      <c r="AZ176" s="47"/>
      <c r="BA176" s="47"/>
    </row>
    <row r="177" spans="8:53" x14ac:dyDescent="0.25">
      <c r="H177" s="121" t="s">
        <v>77</v>
      </c>
      <c r="I177" s="48">
        <v>9654.09</v>
      </c>
      <c r="J177" s="48">
        <v>10019.84</v>
      </c>
      <c r="K177" s="48">
        <v>3.0219999999999998</v>
      </c>
      <c r="L177" s="47">
        <v>2.2709999999999999</v>
      </c>
      <c r="M177" s="47">
        <v>7.0970000000000004</v>
      </c>
      <c r="N177" s="47">
        <v>16.52</v>
      </c>
      <c r="O177" s="47">
        <v>2.3180000000000001</v>
      </c>
      <c r="P177" s="47"/>
      <c r="Q177" s="47"/>
      <c r="R177" s="47"/>
      <c r="S177" s="47"/>
      <c r="T177" s="121" t="s">
        <v>78</v>
      </c>
      <c r="U177" s="48"/>
      <c r="V177" s="48"/>
      <c r="W177" s="48"/>
      <c r="X177" s="47"/>
      <c r="Y177" s="47"/>
      <c r="Z177" s="47"/>
      <c r="AA177" s="47"/>
      <c r="AB177" s="47"/>
      <c r="AC177" s="47"/>
      <c r="AD177" s="47"/>
      <c r="AE177" s="47"/>
      <c r="AF177" s="121"/>
      <c r="AG177" s="48"/>
      <c r="AH177" s="48"/>
      <c r="AI177" s="48"/>
      <c r="AJ177" s="47"/>
      <c r="AK177" s="47"/>
      <c r="AL177" s="47"/>
      <c r="AM177" s="47"/>
      <c r="AN177" s="47"/>
      <c r="AO177" s="47"/>
      <c r="AP177" s="47"/>
      <c r="AQ177" s="47"/>
      <c r="AR177" s="121"/>
      <c r="AS177" s="48"/>
      <c r="AT177" s="48"/>
      <c r="AU177" s="48"/>
      <c r="AV177" s="47"/>
      <c r="AW177" s="47"/>
      <c r="AX177" s="47"/>
      <c r="AY177" s="47"/>
      <c r="AZ177" s="47"/>
      <c r="BA177" s="47"/>
    </row>
    <row r="178" spans="8:53" x14ac:dyDescent="0.25">
      <c r="H178" s="121"/>
      <c r="I178" s="48"/>
      <c r="J178" s="48"/>
      <c r="K178" s="48"/>
      <c r="L178" s="47"/>
      <c r="M178" s="47"/>
      <c r="N178" s="47"/>
      <c r="O178" s="47"/>
      <c r="P178" s="47"/>
      <c r="Q178" s="47"/>
      <c r="R178" s="47"/>
      <c r="S178" s="47"/>
      <c r="T178" s="121" t="s">
        <v>79</v>
      </c>
      <c r="U178" s="48" t="s">
        <v>64</v>
      </c>
      <c r="V178" s="48" t="s">
        <v>65</v>
      </c>
      <c r="W178" s="48" t="s">
        <v>66</v>
      </c>
      <c r="X178" s="47" t="s">
        <v>67</v>
      </c>
      <c r="Y178" s="47" t="s">
        <v>68</v>
      </c>
      <c r="Z178" s="47" t="s">
        <v>69</v>
      </c>
      <c r="AA178" s="47" t="s">
        <v>70</v>
      </c>
      <c r="AB178" s="47"/>
      <c r="AC178" s="47"/>
      <c r="AD178" s="47"/>
      <c r="AE178" s="47"/>
      <c r="AF178" s="121" t="s">
        <v>78</v>
      </c>
      <c r="AG178" s="48"/>
      <c r="AH178" s="48"/>
      <c r="AI178" s="48"/>
      <c r="AJ178" s="47"/>
      <c r="AK178" s="47"/>
      <c r="AL178" s="47"/>
      <c r="AM178" s="47"/>
      <c r="AN178" s="47"/>
      <c r="AO178" s="47"/>
      <c r="AP178" s="47"/>
      <c r="AQ178" s="47"/>
      <c r="AR178" s="121"/>
      <c r="AS178" s="48"/>
      <c r="AT178" s="48"/>
      <c r="AU178" s="48"/>
      <c r="AV178" s="47"/>
      <c r="AW178" s="47"/>
      <c r="AX178" s="47"/>
      <c r="AY178" s="47"/>
      <c r="AZ178" s="47"/>
      <c r="BA178" s="47"/>
    </row>
    <row r="179" spans="8:53" x14ac:dyDescent="0.25">
      <c r="H179" s="121" t="s">
        <v>78</v>
      </c>
      <c r="I179" s="48"/>
      <c r="J179" s="48"/>
      <c r="K179" s="48"/>
      <c r="L179" s="47"/>
      <c r="M179" s="47"/>
      <c r="N179" s="47"/>
      <c r="O179" s="47"/>
      <c r="P179" s="47"/>
      <c r="Q179" s="47"/>
      <c r="R179" s="47"/>
      <c r="S179" s="47"/>
      <c r="T179" s="121" t="s">
        <v>535</v>
      </c>
      <c r="U179" s="48">
        <v>27536.1</v>
      </c>
      <c r="V179" s="48">
        <v>655545.46</v>
      </c>
      <c r="W179" s="48">
        <v>4.3849999999999998</v>
      </c>
      <c r="X179" s="47">
        <v>1.085</v>
      </c>
      <c r="Y179" s="47">
        <v>3</v>
      </c>
      <c r="Z179" s="47">
        <v>66.67</v>
      </c>
      <c r="AA179" s="47">
        <v>4.9610000000000003</v>
      </c>
      <c r="AB179" s="47"/>
      <c r="AC179" s="47"/>
      <c r="AD179" s="47"/>
      <c r="AE179" s="47"/>
      <c r="AF179" s="121" t="s">
        <v>79</v>
      </c>
      <c r="AG179" s="48" t="s">
        <v>64</v>
      </c>
      <c r="AH179" s="48" t="s">
        <v>100</v>
      </c>
      <c r="AI179" s="48" t="s">
        <v>66</v>
      </c>
      <c r="AJ179" s="47" t="s">
        <v>67</v>
      </c>
      <c r="AK179" s="47" t="s">
        <v>68</v>
      </c>
      <c r="AL179" s="47" t="s">
        <v>69</v>
      </c>
      <c r="AM179" s="47" t="s">
        <v>70</v>
      </c>
      <c r="AN179" s="47"/>
      <c r="AO179" s="47"/>
      <c r="AP179" s="47"/>
      <c r="AQ179" s="47"/>
      <c r="AR179" s="121"/>
      <c r="AS179" s="48"/>
      <c r="AT179" s="48"/>
      <c r="AU179" s="48"/>
      <c r="AV179" s="47"/>
      <c r="AW179" s="47"/>
      <c r="AX179" s="47"/>
      <c r="AY179" s="47"/>
      <c r="AZ179" s="47"/>
      <c r="BA179" s="47"/>
    </row>
    <row r="180" spans="8:53" x14ac:dyDescent="0.25">
      <c r="H180" s="121" t="s">
        <v>79</v>
      </c>
      <c r="I180" s="48" t="s">
        <v>64</v>
      </c>
      <c r="J180" s="48" t="s">
        <v>65</v>
      </c>
      <c r="K180" s="48" t="s">
        <v>66</v>
      </c>
      <c r="L180" s="47" t="s">
        <v>67</v>
      </c>
      <c r="M180" s="47" t="s">
        <v>68</v>
      </c>
      <c r="N180" s="47" t="s">
        <v>69</v>
      </c>
      <c r="O180" s="47" t="s">
        <v>70</v>
      </c>
      <c r="P180" s="47"/>
      <c r="Q180" s="47"/>
      <c r="R180" s="47"/>
      <c r="S180" s="47"/>
      <c r="T180" s="121" t="s">
        <v>245</v>
      </c>
      <c r="U180" s="48">
        <v>-34447.800000000003</v>
      </c>
      <c r="V180" s="48">
        <v>628009.36</v>
      </c>
      <c r="W180" s="48">
        <v>-5.2</v>
      </c>
      <c r="X180" s="47">
        <v>5.2</v>
      </c>
      <c r="Y180" s="47">
        <v>5</v>
      </c>
      <c r="Z180" s="47">
        <v>0</v>
      </c>
      <c r="AA180" s="47">
        <v>0</v>
      </c>
      <c r="AB180" s="47"/>
      <c r="AC180" s="47"/>
      <c r="AD180" s="47"/>
      <c r="AE180" s="47"/>
      <c r="AF180" s="121">
        <v>41306</v>
      </c>
      <c r="AG180" s="48">
        <v>4136.58</v>
      </c>
      <c r="AH180" s="48">
        <v>1152949.8</v>
      </c>
      <c r="AI180" s="48">
        <v>0.36</v>
      </c>
      <c r="AJ180" s="47">
        <v>0.38700000000000001</v>
      </c>
      <c r="AK180" s="47">
        <v>2</v>
      </c>
      <c r="AL180" s="47">
        <v>50</v>
      </c>
      <c r="AM180" s="47">
        <v>1.923</v>
      </c>
      <c r="AN180" s="47"/>
      <c r="AO180" s="47"/>
      <c r="AP180" s="47"/>
      <c r="AQ180" s="47"/>
      <c r="AR180" s="121"/>
      <c r="AS180" s="48"/>
      <c r="AT180" s="48"/>
      <c r="AU180" s="48"/>
      <c r="AV180" s="47"/>
      <c r="AW180" s="47"/>
      <c r="AX180" s="47"/>
      <c r="AY180" s="47"/>
      <c r="AZ180" s="47"/>
      <c r="BA180" s="47"/>
    </row>
    <row r="181" spans="8:53" x14ac:dyDescent="0.25">
      <c r="H181" s="121">
        <v>40603</v>
      </c>
      <c r="I181" s="48">
        <v>-2842.96</v>
      </c>
      <c r="J181" s="48">
        <v>333586.28999999998</v>
      </c>
      <c r="K181" s="48">
        <v>-0.84499999999999997</v>
      </c>
      <c r="L181" s="47">
        <v>0.84499999999999997</v>
      </c>
      <c r="M181" s="47">
        <v>1</v>
      </c>
      <c r="N181" s="47">
        <v>0</v>
      </c>
      <c r="O181" s="47">
        <v>0</v>
      </c>
      <c r="P181" s="47"/>
      <c r="Q181" s="47"/>
      <c r="R181" s="47"/>
      <c r="S181" s="47"/>
      <c r="T181" s="121">
        <v>40889</v>
      </c>
      <c r="U181" s="48">
        <v>-1862.4</v>
      </c>
      <c r="V181" s="48">
        <v>662457.16</v>
      </c>
      <c r="W181" s="48">
        <v>-0.28000000000000003</v>
      </c>
      <c r="X181" s="47">
        <v>2.4049999999999998</v>
      </c>
      <c r="Y181" s="47">
        <v>5</v>
      </c>
      <c r="Z181" s="47">
        <v>40</v>
      </c>
      <c r="AA181" s="47">
        <v>0.88600000000000001</v>
      </c>
      <c r="AB181" s="47"/>
      <c r="AC181" s="47"/>
      <c r="AD181" s="47"/>
      <c r="AE181" s="47"/>
      <c r="AF181" s="121" t="s">
        <v>391</v>
      </c>
      <c r="AG181" s="48">
        <v>60347.07</v>
      </c>
      <c r="AH181" s="48">
        <v>1148813.22</v>
      </c>
      <c r="AI181" s="48">
        <v>5.5439999999999996</v>
      </c>
      <c r="AJ181" s="47">
        <v>0.16500000000000001</v>
      </c>
      <c r="AK181" s="47">
        <v>2</v>
      </c>
      <c r="AL181" s="47">
        <v>50</v>
      </c>
      <c r="AM181" s="47">
        <v>34.68</v>
      </c>
      <c r="AN181" s="47"/>
      <c r="AO181" s="47"/>
      <c r="AP181" s="47"/>
      <c r="AQ181" s="47"/>
      <c r="AR181" s="121"/>
      <c r="AS181" s="48"/>
      <c r="AT181" s="48"/>
      <c r="AU181" s="48"/>
      <c r="AV181" s="47"/>
      <c r="AW181" s="47"/>
      <c r="AX181" s="47"/>
      <c r="AY181" s="47"/>
      <c r="AZ181" s="47"/>
      <c r="BA181" s="47"/>
    </row>
    <row r="182" spans="8:53" x14ac:dyDescent="0.25">
      <c r="H182" s="121" t="s">
        <v>102</v>
      </c>
      <c r="I182" s="48">
        <v>14411.01</v>
      </c>
      <c r="J182" s="48">
        <v>336429.25</v>
      </c>
      <c r="K182" s="48">
        <v>4.4749999999999996</v>
      </c>
      <c r="L182" s="47">
        <v>0</v>
      </c>
      <c r="M182" s="47">
        <v>1</v>
      </c>
      <c r="N182" s="47">
        <v>100</v>
      </c>
      <c r="O182" s="47">
        <v>100</v>
      </c>
      <c r="P182" s="47"/>
      <c r="Q182" s="47"/>
      <c r="R182" s="47"/>
      <c r="S182" s="47"/>
      <c r="T182" s="121">
        <v>40736</v>
      </c>
      <c r="U182" s="48">
        <v>-9252.85</v>
      </c>
      <c r="V182" s="48">
        <v>664319.56000000006</v>
      </c>
      <c r="W182" s="48">
        <v>-1.3740000000000001</v>
      </c>
      <c r="X182" s="47">
        <v>3.7040000000000002</v>
      </c>
      <c r="Y182" s="47">
        <v>3</v>
      </c>
      <c r="Z182" s="47">
        <v>33.33</v>
      </c>
      <c r="AA182" s="47">
        <v>0.63800000000000001</v>
      </c>
      <c r="AB182" s="47"/>
      <c r="AC182" s="47"/>
      <c r="AD182" s="47"/>
      <c r="AE182" s="47"/>
      <c r="AF182" s="121" t="s">
        <v>392</v>
      </c>
      <c r="AG182" s="48">
        <v>-11863.95</v>
      </c>
      <c r="AH182" s="48">
        <v>1088466.1499999999</v>
      </c>
      <c r="AI182" s="48">
        <v>-1.0780000000000001</v>
      </c>
      <c r="AJ182" s="47">
        <v>1.0780000000000001</v>
      </c>
      <c r="AK182" s="47">
        <v>3</v>
      </c>
      <c r="AL182" s="47">
        <v>0</v>
      </c>
      <c r="AM182" s="47">
        <v>0</v>
      </c>
      <c r="AN182" s="47"/>
      <c r="AO182" s="47"/>
      <c r="AP182" s="47"/>
      <c r="AQ182" s="47"/>
      <c r="AR182" s="121"/>
      <c r="AS182" s="48"/>
      <c r="AT182" s="48"/>
      <c r="AU182" s="48"/>
      <c r="AV182" s="47"/>
      <c r="AW182" s="47"/>
      <c r="AX182" s="47"/>
      <c r="AY182" s="47"/>
      <c r="AZ182" s="47"/>
      <c r="BA182" s="47"/>
    </row>
    <row r="183" spans="8:53" x14ac:dyDescent="0.25">
      <c r="H183" s="121" t="s">
        <v>484</v>
      </c>
      <c r="I183" s="48">
        <v>-1165.6400000000001</v>
      </c>
      <c r="J183" s="48">
        <v>322018.24</v>
      </c>
      <c r="K183" s="48">
        <v>-0.36099999999999999</v>
      </c>
      <c r="L183" s="47">
        <v>0.63500000000000001</v>
      </c>
      <c r="M183" s="47">
        <v>4</v>
      </c>
      <c r="N183" s="47">
        <v>50</v>
      </c>
      <c r="O183" s="47">
        <v>0.49299999999999999</v>
      </c>
      <c r="P183" s="47"/>
      <c r="Q183" s="47"/>
      <c r="R183" s="47"/>
      <c r="S183" s="47"/>
      <c r="T183" s="121" t="s">
        <v>251</v>
      </c>
      <c r="U183" s="48">
        <v>136713.73000000001</v>
      </c>
      <c r="V183" s="48">
        <v>673572.41</v>
      </c>
      <c r="W183" s="48">
        <v>25.47</v>
      </c>
      <c r="X183" s="47">
        <v>1.5189999999999999</v>
      </c>
      <c r="Y183" s="47">
        <v>5</v>
      </c>
      <c r="Z183" s="47">
        <v>80</v>
      </c>
      <c r="AA183" s="47">
        <v>14.16</v>
      </c>
      <c r="AB183" s="47"/>
      <c r="AC183" s="47"/>
      <c r="AD183" s="47"/>
      <c r="AE183" s="47"/>
      <c r="AF183" s="121" t="s">
        <v>393</v>
      </c>
      <c r="AG183" s="48">
        <v>-4843.8599999999997</v>
      </c>
      <c r="AH183" s="48">
        <v>1100330.1000000001</v>
      </c>
      <c r="AI183" s="48">
        <v>-0.438</v>
      </c>
      <c r="AJ183" s="47">
        <v>1.6439999999999999</v>
      </c>
      <c r="AK183" s="47">
        <v>3</v>
      </c>
      <c r="AL183" s="47">
        <v>66.67</v>
      </c>
      <c r="AM183" s="47">
        <v>0.73599999999999999</v>
      </c>
      <c r="AN183" s="47"/>
      <c r="AO183" s="47"/>
      <c r="AP183" s="47"/>
      <c r="AQ183" s="47"/>
      <c r="AR183" s="121"/>
      <c r="AS183" s="48"/>
      <c r="AT183" s="48"/>
      <c r="AU183" s="48"/>
      <c r="AV183" s="47"/>
      <c r="AW183" s="47"/>
      <c r="AX183" s="47"/>
      <c r="AY183" s="47"/>
      <c r="AZ183" s="47"/>
      <c r="BA183" s="47"/>
    </row>
    <row r="184" spans="8:53" x14ac:dyDescent="0.25">
      <c r="H184" s="121" t="s">
        <v>107</v>
      </c>
      <c r="I184" s="48">
        <v>-519.69000000000005</v>
      </c>
      <c r="J184" s="48">
        <v>323183.88</v>
      </c>
      <c r="K184" s="48">
        <v>-0.161</v>
      </c>
      <c r="L184" s="47">
        <v>0.68200000000000005</v>
      </c>
      <c r="M184" s="47">
        <v>4</v>
      </c>
      <c r="N184" s="47">
        <v>50</v>
      </c>
      <c r="O184" s="47">
        <v>0.76400000000000001</v>
      </c>
      <c r="P184" s="47"/>
      <c r="Q184" s="47"/>
      <c r="R184" s="47"/>
      <c r="S184" s="47"/>
      <c r="T184" s="121" t="s">
        <v>254</v>
      </c>
      <c r="U184" s="48">
        <v>1414.24</v>
      </c>
      <c r="V184" s="48">
        <v>536858.68000000005</v>
      </c>
      <c r="W184" s="48">
        <v>0.26400000000000001</v>
      </c>
      <c r="X184" s="47">
        <v>2.1909999999999998</v>
      </c>
      <c r="Y184" s="47">
        <v>3</v>
      </c>
      <c r="Z184" s="47">
        <v>33.33</v>
      </c>
      <c r="AA184" s="47">
        <v>1.1180000000000001</v>
      </c>
      <c r="AB184" s="47"/>
      <c r="AC184" s="47"/>
      <c r="AD184" s="47"/>
      <c r="AE184" s="47"/>
      <c r="AF184" s="121">
        <v>41194</v>
      </c>
      <c r="AG184" s="48">
        <v>79075.289999999994</v>
      </c>
      <c r="AH184" s="48">
        <v>1105173.96</v>
      </c>
      <c r="AI184" s="48">
        <v>7.7060000000000004</v>
      </c>
      <c r="AJ184" s="47">
        <v>0.83299999999999996</v>
      </c>
      <c r="AK184" s="47">
        <v>5</v>
      </c>
      <c r="AL184" s="47">
        <v>80</v>
      </c>
      <c r="AM184" s="47">
        <v>10.18</v>
      </c>
      <c r="AN184" s="47"/>
      <c r="AO184" s="47"/>
      <c r="AP184" s="47"/>
      <c r="AQ184" s="47"/>
      <c r="AR184" s="121"/>
      <c r="AS184" s="48"/>
      <c r="AT184" s="48"/>
      <c r="AU184" s="48"/>
      <c r="AV184" s="47"/>
      <c r="AW184" s="47"/>
      <c r="AX184" s="47"/>
      <c r="AY184" s="47"/>
      <c r="AZ184" s="47"/>
      <c r="BA184" s="47"/>
    </row>
    <row r="185" spans="8:53" x14ac:dyDescent="0.25">
      <c r="H185" s="121">
        <v>40463</v>
      </c>
      <c r="I185" s="48">
        <v>-4476.97</v>
      </c>
      <c r="J185" s="48">
        <v>323703.57</v>
      </c>
      <c r="K185" s="48">
        <v>-1.3640000000000001</v>
      </c>
      <c r="L185" s="47">
        <v>1.84</v>
      </c>
      <c r="M185" s="47">
        <v>4</v>
      </c>
      <c r="N185" s="47">
        <v>25</v>
      </c>
      <c r="O185" s="47">
        <v>0.40400000000000003</v>
      </c>
      <c r="P185" s="47"/>
      <c r="Q185" s="47"/>
      <c r="R185" s="47"/>
      <c r="S185" s="47"/>
      <c r="T185" s="121" t="s">
        <v>259</v>
      </c>
      <c r="U185" s="48">
        <v>-15401.88</v>
      </c>
      <c r="V185" s="48">
        <v>535444.43999999994</v>
      </c>
      <c r="W185" s="48">
        <v>-2.7959999999999998</v>
      </c>
      <c r="X185" s="47">
        <v>2.7959999999999998</v>
      </c>
      <c r="Y185" s="47">
        <v>5</v>
      </c>
      <c r="Z185" s="47">
        <v>0</v>
      </c>
      <c r="AA185" s="47">
        <v>0</v>
      </c>
      <c r="AB185" s="47"/>
      <c r="AC185" s="47"/>
      <c r="AD185" s="47"/>
      <c r="AE185" s="47"/>
      <c r="AF185" s="121">
        <v>40980</v>
      </c>
      <c r="AG185" s="48">
        <v>-80612.77</v>
      </c>
      <c r="AH185" s="48">
        <v>1026098.67</v>
      </c>
      <c r="AI185" s="48">
        <v>-7.2839999999999998</v>
      </c>
      <c r="AJ185" s="47">
        <v>7.2839999999999998</v>
      </c>
      <c r="AK185" s="47">
        <v>5</v>
      </c>
      <c r="AL185" s="47">
        <v>0</v>
      </c>
      <c r="AM185" s="47">
        <v>0</v>
      </c>
      <c r="AN185" s="47"/>
      <c r="AO185" s="47"/>
      <c r="AP185" s="47"/>
      <c r="AQ185" s="47"/>
      <c r="AR185" s="121"/>
      <c r="AS185" s="48"/>
      <c r="AT185" s="48"/>
      <c r="AU185" s="48"/>
      <c r="AV185" s="47"/>
      <c r="AW185" s="47"/>
      <c r="AX185" s="47"/>
      <c r="AY185" s="47"/>
      <c r="AZ185" s="47"/>
      <c r="BA185" s="47"/>
    </row>
    <row r="186" spans="8:53" x14ac:dyDescent="0.25">
      <c r="H186" s="121">
        <v>40371</v>
      </c>
      <c r="I186" s="48">
        <v>3442.01</v>
      </c>
      <c r="J186" s="48">
        <v>328180.53999999998</v>
      </c>
      <c r="K186" s="48">
        <v>1.06</v>
      </c>
      <c r="L186" s="47">
        <v>0.376</v>
      </c>
      <c r="M186" s="47">
        <v>2</v>
      </c>
      <c r="N186" s="47">
        <v>50</v>
      </c>
      <c r="O186" s="47">
        <v>3.8210000000000002</v>
      </c>
      <c r="P186" s="47"/>
      <c r="Q186" s="47"/>
      <c r="R186" s="47"/>
      <c r="S186" s="47"/>
      <c r="T186" s="121">
        <v>40735</v>
      </c>
      <c r="U186" s="48">
        <v>-57584.28</v>
      </c>
      <c r="V186" s="48">
        <v>550846.31999999995</v>
      </c>
      <c r="W186" s="48">
        <v>-9.4640000000000004</v>
      </c>
      <c r="X186" s="47">
        <v>9.4640000000000004</v>
      </c>
      <c r="Y186" s="47">
        <v>5</v>
      </c>
      <c r="Z186" s="47">
        <v>20</v>
      </c>
      <c r="AA186" s="47">
        <v>1.4800000000000001E-2</v>
      </c>
      <c r="AB186" s="47"/>
      <c r="AC186" s="47"/>
      <c r="AD186" s="47"/>
      <c r="AE186" s="47"/>
      <c r="AF186" s="121" t="s">
        <v>394</v>
      </c>
      <c r="AG186" s="48">
        <v>-2437.33</v>
      </c>
      <c r="AH186" s="48">
        <v>1106711.44</v>
      </c>
      <c r="AI186" s="48">
        <v>-0.22</v>
      </c>
      <c r="AJ186" s="47">
        <v>0.81299999999999994</v>
      </c>
      <c r="AK186" s="47">
        <v>5</v>
      </c>
      <c r="AL186" s="47">
        <v>40</v>
      </c>
      <c r="AM186" s="47">
        <v>0.81100000000000005</v>
      </c>
      <c r="AN186" s="47"/>
      <c r="AO186" s="47"/>
      <c r="AP186" s="47"/>
      <c r="AQ186" s="47"/>
      <c r="AR186" s="121"/>
      <c r="AS186" s="48"/>
      <c r="AT186" s="48"/>
      <c r="AU186" s="48"/>
      <c r="AV186" s="47"/>
      <c r="AW186" s="47"/>
      <c r="AX186" s="47"/>
      <c r="AY186" s="47"/>
      <c r="AZ186" s="47"/>
      <c r="BA186" s="47"/>
    </row>
    <row r="187" spans="8:53" x14ac:dyDescent="0.25">
      <c r="H187" s="121" t="s">
        <v>113</v>
      </c>
      <c r="I187" s="48">
        <v>1348.04</v>
      </c>
      <c r="J187" s="48">
        <v>324738.53000000003</v>
      </c>
      <c r="K187" s="48">
        <v>0.41699999999999998</v>
      </c>
      <c r="L187" s="47">
        <v>0.78</v>
      </c>
      <c r="M187" s="47">
        <v>5</v>
      </c>
      <c r="N187" s="47">
        <v>20</v>
      </c>
      <c r="O187" s="47">
        <v>1.337</v>
      </c>
      <c r="P187" s="47"/>
      <c r="Q187" s="47"/>
      <c r="R187" s="47"/>
      <c r="S187" s="47"/>
      <c r="T187" s="121" t="s">
        <v>260</v>
      </c>
      <c r="U187" s="48">
        <v>-31284.32</v>
      </c>
      <c r="V187" s="48">
        <v>608430.6</v>
      </c>
      <c r="W187" s="48">
        <v>-4.8899999999999997</v>
      </c>
      <c r="X187" s="47">
        <v>5.0579999999999998</v>
      </c>
      <c r="Y187" s="47">
        <v>5</v>
      </c>
      <c r="Z187" s="47">
        <v>40</v>
      </c>
      <c r="AA187" s="47">
        <v>3.3599999999999998E-2</v>
      </c>
      <c r="AB187" s="47"/>
      <c r="AC187" s="47"/>
      <c r="AD187" s="47"/>
      <c r="AE187" s="47"/>
      <c r="AF187" s="121" t="s">
        <v>395</v>
      </c>
      <c r="AG187" s="48">
        <v>163976.95999999999</v>
      </c>
      <c r="AH187" s="48">
        <v>1109148.77</v>
      </c>
      <c r="AI187" s="48">
        <v>17.350000000000001</v>
      </c>
      <c r="AJ187" s="47">
        <v>0.192</v>
      </c>
      <c r="AK187" s="47">
        <v>4</v>
      </c>
      <c r="AL187" s="47">
        <v>75</v>
      </c>
      <c r="AM187" s="47">
        <v>77.650000000000006</v>
      </c>
      <c r="AN187" s="47"/>
      <c r="AO187" s="47"/>
      <c r="AP187" s="47"/>
      <c r="AQ187" s="47"/>
      <c r="AR187" s="121"/>
      <c r="AS187" s="48"/>
      <c r="AT187" s="48"/>
      <c r="AU187" s="48"/>
      <c r="AV187" s="47"/>
      <c r="AW187" s="47"/>
      <c r="AX187" s="47"/>
      <c r="AY187" s="47"/>
      <c r="AZ187" s="47"/>
      <c r="BA187" s="47"/>
    </row>
    <row r="188" spans="8:53" x14ac:dyDescent="0.25">
      <c r="H188" s="121" t="s">
        <v>114</v>
      </c>
      <c r="I188" s="48">
        <v>6251.95</v>
      </c>
      <c r="J188" s="48">
        <v>323390.49</v>
      </c>
      <c r="K188" s="48">
        <v>1.9710000000000001</v>
      </c>
      <c r="L188" s="47">
        <v>0.94699999999999995</v>
      </c>
      <c r="M188" s="47">
        <v>5</v>
      </c>
      <c r="N188" s="47">
        <v>60</v>
      </c>
      <c r="O188" s="47">
        <v>2.738</v>
      </c>
      <c r="P188" s="47"/>
      <c r="Q188" s="47"/>
      <c r="R188" s="47"/>
      <c r="S188" s="47"/>
      <c r="T188" s="47" t="s">
        <v>264</v>
      </c>
      <c r="U188" s="48">
        <v>-83623.600000000006</v>
      </c>
      <c r="V188" s="48">
        <v>639714.92000000004</v>
      </c>
      <c r="W188" s="47">
        <v>-11.56</v>
      </c>
      <c r="X188" s="47">
        <v>11.56</v>
      </c>
      <c r="Y188" s="47">
        <v>5</v>
      </c>
      <c r="Z188" s="47">
        <v>0</v>
      </c>
      <c r="AA188" s="47">
        <v>0</v>
      </c>
      <c r="AB188" s="47"/>
      <c r="AC188" s="47"/>
      <c r="AD188" s="47"/>
      <c r="AE188" s="47"/>
      <c r="AF188" s="50">
        <v>41254</v>
      </c>
      <c r="AG188" s="48">
        <v>-22824</v>
      </c>
      <c r="AH188" s="48">
        <v>945171.81</v>
      </c>
      <c r="AI188" s="47">
        <v>-2.3580000000000001</v>
      </c>
      <c r="AJ188" s="47">
        <v>2.3580000000000001</v>
      </c>
      <c r="AK188" s="47">
        <v>5</v>
      </c>
      <c r="AL188" s="47">
        <v>0</v>
      </c>
      <c r="AM188" s="47">
        <v>0</v>
      </c>
      <c r="AN188" s="47"/>
      <c r="AO188" s="47"/>
      <c r="AP188" s="47"/>
      <c r="AQ188" s="47"/>
      <c r="AR188" s="47"/>
      <c r="AS188" s="48"/>
      <c r="AT188" s="48"/>
      <c r="AU188" s="48"/>
      <c r="AV188" s="47"/>
      <c r="AW188" s="47"/>
      <c r="AX188" s="47"/>
      <c r="AY188" s="47"/>
      <c r="AZ188" s="47"/>
      <c r="BA188" s="47"/>
    </row>
    <row r="189" spans="8:53" x14ac:dyDescent="0.25">
      <c r="H189" s="121">
        <v>40523</v>
      </c>
      <c r="I189" s="48">
        <v>-986.7</v>
      </c>
      <c r="J189" s="48">
        <v>317138.53999999998</v>
      </c>
      <c r="K189" s="48">
        <v>-0.31</v>
      </c>
      <c r="L189" s="47">
        <v>1.786</v>
      </c>
      <c r="M189" s="47">
        <v>5</v>
      </c>
      <c r="N189" s="47">
        <v>40</v>
      </c>
      <c r="O189" s="47">
        <v>0.82899999999999996</v>
      </c>
      <c r="P189" s="47"/>
      <c r="Q189" s="47"/>
      <c r="R189" s="47"/>
      <c r="S189" s="47"/>
      <c r="T189" s="47" t="s">
        <v>536</v>
      </c>
      <c r="U189" s="48">
        <v>79547.100000000006</v>
      </c>
      <c r="V189" s="48">
        <v>723338.52</v>
      </c>
      <c r="W189" s="48">
        <v>12.36</v>
      </c>
      <c r="X189" s="47">
        <v>1.9610000000000001</v>
      </c>
      <c r="Y189" s="47">
        <v>5</v>
      </c>
      <c r="Z189" s="47">
        <v>20</v>
      </c>
      <c r="AA189" s="47">
        <v>6.4989999999999997</v>
      </c>
      <c r="AB189" s="47"/>
      <c r="AC189" s="47"/>
      <c r="AD189" s="47"/>
      <c r="AE189" s="47"/>
      <c r="AF189" s="50">
        <v>41040</v>
      </c>
      <c r="AG189" s="48">
        <v>28412.400000000001</v>
      </c>
      <c r="AH189" s="48">
        <v>967995.81</v>
      </c>
      <c r="AI189" s="48">
        <v>3.024</v>
      </c>
      <c r="AJ189" s="47">
        <v>0.439</v>
      </c>
      <c r="AK189" s="47">
        <v>5</v>
      </c>
      <c r="AL189" s="47">
        <v>80</v>
      </c>
      <c r="AM189" s="47">
        <v>7.6509999999999998</v>
      </c>
      <c r="AN189" s="47"/>
      <c r="AO189" s="47"/>
      <c r="AP189" s="47"/>
      <c r="AQ189" s="47"/>
      <c r="AR189" s="47"/>
      <c r="AS189" s="48"/>
      <c r="AT189" s="48"/>
      <c r="AU189" s="48"/>
      <c r="AV189" s="47"/>
      <c r="AW189" s="47"/>
      <c r="AX189" s="47"/>
      <c r="AY189" s="47"/>
      <c r="AZ189" s="47"/>
      <c r="BA189" s="47"/>
    </row>
    <row r="190" spans="8:53" x14ac:dyDescent="0.25">
      <c r="H190" s="121">
        <v>40309</v>
      </c>
      <c r="I190" s="48">
        <v>-2871.49</v>
      </c>
      <c r="J190" s="48">
        <v>318125.24</v>
      </c>
      <c r="K190" s="48">
        <v>-0.89500000000000002</v>
      </c>
      <c r="L190" s="47">
        <v>0.89500000000000002</v>
      </c>
      <c r="M190" s="47">
        <v>5</v>
      </c>
      <c r="N190" s="47">
        <v>20</v>
      </c>
      <c r="O190" s="47">
        <v>0.122</v>
      </c>
      <c r="P190" s="47"/>
      <c r="Q190" s="47"/>
      <c r="R190" s="47"/>
      <c r="S190" s="47"/>
      <c r="T190" s="50">
        <v>40826</v>
      </c>
      <c r="U190" s="48">
        <v>98048.04</v>
      </c>
      <c r="V190" s="48">
        <v>643791.42000000004</v>
      </c>
      <c r="W190" s="48">
        <v>17.97</v>
      </c>
      <c r="X190" s="47">
        <v>0</v>
      </c>
      <c r="Y190" s="47">
        <v>3</v>
      </c>
      <c r="Z190" s="47">
        <v>100</v>
      </c>
      <c r="AA190" s="47">
        <v>100</v>
      </c>
      <c r="AB190" s="47"/>
      <c r="AC190" s="47"/>
      <c r="AD190" s="47"/>
      <c r="AE190" s="47"/>
      <c r="AF190" s="47" t="s">
        <v>396</v>
      </c>
      <c r="AG190" s="48">
        <v>-37382.82</v>
      </c>
      <c r="AH190" s="48">
        <v>939583.41</v>
      </c>
      <c r="AI190" s="48">
        <v>-3.8260000000000001</v>
      </c>
      <c r="AJ190" s="47">
        <v>3.8260000000000001</v>
      </c>
      <c r="AK190" s="47">
        <v>5</v>
      </c>
      <c r="AL190" s="47">
        <v>0</v>
      </c>
      <c r="AM190" s="47">
        <v>0</v>
      </c>
      <c r="AN190" s="47"/>
      <c r="AO190" s="47"/>
      <c r="AP190" s="47"/>
      <c r="AQ190" s="47"/>
      <c r="AR190" s="50"/>
      <c r="AS190" s="48"/>
      <c r="AT190" s="48"/>
      <c r="AU190" s="48"/>
      <c r="AV190" s="47"/>
      <c r="AW190" s="47"/>
      <c r="AX190" s="47"/>
      <c r="AY190" s="47"/>
      <c r="AZ190" s="47"/>
      <c r="BA190" s="47"/>
    </row>
    <row r="191" spans="8:53" x14ac:dyDescent="0.25">
      <c r="H191" s="50" t="s">
        <v>117</v>
      </c>
      <c r="I191" s="48">
        <v>9467.3799999999992</v>
      </c>
      <c r="J191" s="48">
        <v>320996.73</v>
      </c>
      <c r="K191" s="48">
        <v>3.0390000000000001</v>
      </c>
      <c r="L191" s="47">
        <v>0.95</v>
      </c>
      <c r="M191" s="47">
        <v>5</v>
      </c>
      <c r="N191" s="47">
        <v>60</v>
      </c>
      <c r="O191" s="47">
        <v>3.6269999999999998</v>
      </c>
      <c r="P191" s="47"/>
      <c r="Q191" s="47"/>
      <c r="R191" s="47"/>
      <c r="S191" s="47"/>
      <c r="T191" s="50">
        <v>40612</v>
      </c>
      <c r="U191" s="48">
        <v>27492.84</v>
      </c>
      <c r="V191" s="48">
        <v>545743.38</v>
      </c>
      <c r="W191" s="48">
        <v>5.3049999999999997</v>
      </c>
      <c r="X191" s="47">
        <v>2.8180000000000001</v>
      </c>
      <c r="Y191" s="47">
        <v>4</v>
      </c>
      <c r="Z191" s="47">
        <v>50</v>
      </c>
      <c r="AA191" s="47">
        <v>2.883</v>
      </c>
      <c r="AB191" s="47"/>
      <c r="AC191" s="47"/>
      <c r="AD191" s="47"/>
      <c r="AE191" s="47"/>
      <c r="AF191" s="47" t="s">
        <v>397</v>
      </c>
      <c r="AG191" s="48">
        <v>-2611.6</v>
      </c>
      <c r="AH191" s="48">
        <v>976966.23</v>
      </c>
      <c r="AI191" s="48">
        <v>-0.26700000000000002</v>
      </c>
      <c r="AJ191" s="47">
        <v>1.3580000000000001</v>
      </c>
      <c r="AK191" s="47">
        <v>5</v>
      </c>
      <c r="AL191" s="47">
        <v>40</v>
      </c>
      <c r="AM191" s="47">
        <v>0.83399999999999996</v>
      </c>
      <c r="AN191" s="47"/>
      <c r="AO191" s="47"/>
      <c r="AP191" s="47"/>
      <c r="AQ191" s="47"/>
      <c r="AR191" s="50"/>
      <c r="AS191" s="48"/>
      <c r="AT191" s="48"/>
      <c r="AU191" s="48"/>
      <c r="AV191" s="47"/>
      <c r="AW191" s="47"/>
      <c r="AX191" s="47"/>
      <c r="AY191" s="47"/>
      <c r="AZ191" s="47"/>
      <c r="BA191" s="47"/>
    </row>
    <row r="192" spans="8:53" x14ac:dyDescent="0.25">
      <c r="H192" s="47" t="s">
        <v>122</v>
      </c>
      <c r="I192" s="48">
        <v>-2895</v>
      </c>
      <c r="J192" s="48">
        <v>311529.34999999998</v>
      </c>
      <c r="K192" s="48">
        <v>-0.92100000000000004</v>
      </c>
      <c r="L192" s="47">
        <v>0.92100000000000004</v>
      </c>
      <c r="M192" s="47">
        <v>5</v>
      </c>
      <c r="N192" s="47">
        <v>0</v>
      </c>
      <c r="O192" s="47">
        <v>0</v>
      </c>
      <c r="P192" s="47"/>
      <c r="Q192" s="47"/>
      <c r="R192" s="47"/>
      <c r="S192" s="47"/>
      <c r="T192" s="50" t="s">
        <v>273</v>
      </c>
      <c r="U192" s="48">
        <v>289.60000000000002</v>
      </c>
      <c r="V192" s="48">
        <v>518250.54</v>
      </c>
      <c r="W192" s="48">
        <v>5.5899999999999998E-2</v>
      </c>
      <c r="X192" s="47">
        <v>3.202</v>
      </c>
      <c r="Y192" s="47">
        <v>4</v>
      </c>
      <c r="Z192" s="47">
        <v>50</v>
      </c>
      <c r="AA192" s="47">
        <v>1.0169999999999999</v>
      </c>
      <c r="AB192" s="47"/>
      <c r="AC192" s="47"/>
      <c r="AD192" s="47"/>
      <c r="AE192" s="47"/>
      <c r="AF192" s="47" t="s">
        <v>398</v>
      </c>
      <c r="AG192" s="48">
        <v>34661.46</v>
      </c>
      <c r="AH192" s="48">
        <v>979577.83</v>
      </c>
      <c r="AI192" s="48">
        <v>3.6680000000000001</v>
      </c>
      <c r="AJ192" s="47">
        <v>2.004</v>
      </c>
      <c r="AK192" s="47">
        <v>4</v>
      </c>
      <c r="AL192" s="47">
        <v>75</v>
      </c>
      <c r="AM192" s="47">
        <v>2.831</v>
      </c>
      <c r="AN192" s="47"/>
      <c r="AO192" s="47"/>
      <c r="AP192" s="47"/>
      <c r="AQ192" s="47"/>
      <c r="AR192" s="47"/>
      <c r="AS192" s="48"/>
      <c r="AT192" s="48"/>
      <c r="AU192" s="48"/>
      <c r="AV192" s="47"/>
      <c r="AW192" s="47"/>
      <c r="AX192" s="47"/>
      <c r="AY192" s="47"/>
      <c r="AZ192" s="47"/>
      <c r="BA192" s="47"/>
    </row>
    <row r="193" spans="8:53" x14ac:dyDescent="0.25">
      <c r="H193" s="47" t="s">
        <v>127</v>
      </c>
      <c r="I193" s="48">
        <v>2273.0100000000002</v>
      </c>
      <c r="J193" s="48">
        <v>314424.34999999998</v>
      </c>
      <c r="K193" s="48">
        <v>0.72799999999999998</v>
      </c>
      <c r="L193" s="47">
        <v>0.55300000000000005</v>
      </c>
      <c r="M193" s="47">
        <v>5</v>
      </c>
      <c r="N193" s="47">
        <v>20</v>
      </c>
      <c r="O193" s="47">
        <v>1.7090000000000001</v>
      </c>
      <c r="P193" s="47"/>
      <c r="Q193" s="47"/>
      <c r="R193" s="47"/>
      <c r="S193" s="47"/>
      <c r="T193" s="47" t="s">
        <v>276</v>
      </c>
      <c r="U193" s="48">
        <v>-15128.4</v>
      </c>
      <c r="V193" s="48">
        <v>517960.94</v>
      </c>
      <c r="W193" s="48">
        <v>-2.8380000000000001</v>
      </c>
      <c r="X193" s="47">
        <v>3.3029999999999999</v>
      </c>
      <c r="Y193" s="47">
        <v>4</v>
      </c>
      <c r="Z193" s="47">
        <v>50</v>
      </c>
      <c r="AA193" s="47">
        <v>0.14099999999999999</v>
      </c>
      <c r="AB193" s="47"/>
      <c r="AC193" s="47"/>
      <c r="AD193" s="47"/>
      <c r="AE193" s="47"/>
      <c r="AF193" s="50">
        <v>41131</v>
      </c>
      <c r="AG193" s="48">
        <v>-47848.75</v>
      </c>
      <c r="AH193" s="48">
        <v>944916.37</v>
      </c>
      <c r="AI193" s="48">
        <v>-4.82</v>
      </c>
      <c r="AJ193" s="47">
        <v>4.82</v>
      </c>
      <c r="AK193" s="47">
        <v>4</v>
      </c>
      <c r="AL193" s="47">
        <v>0</v>
      </c>
      <c r="AM193" s="47">
        <v>0</v>
      </c>
      <c r="AN193" s="47"/>
      <c r="AO193" s="47"/>
      <c r="AP193" s="47"/>
      <c r="AQ193" s="47"/>
      <c r="AR193" s="47"/>
      <c r="AS193" s="48"/>
      <c r="AT193" s="48"/>
      <c r="AU193" s="48"/>
      <c r="AV193" s="47"/>
      <c r="AW193" s="47"/>
      <c r="AX193" s="47"/>
      <c r="AY193" s="47"/>
      <c r="AZ193" s="47"/>
      <c r="BA193" s="47"/>
    </row>
    <row r="194" spans="8:53" x14ac:dyDescent="0.25">
      <c r="H194" s="50">
        <v>40400</v>
      </c>
      <c r="I194" s="48">
        <v>138.91999999999999</v>
      </c>
      <c r="J194" s="48">
        <v>312151.34000000003</v>
      </c>
      <c r="K194" s="48">
        <v>4.4499999999999998E-2</v>
      </c>
      <c r="L194" s="47">
        <v>1.0880000000000001</v>
      </c>
      <c r="M194" s="47">
        <v>5</v>
      </c>
      <c r="N194" s="47">
        <v>60</v>
      </c>
      <c r="O194" s="47">
        <v>1.0409999999999999</v>
      </c>
      <c r="P194" s="47"/>
      <c r="Q194" s="47"/>
      <c r="R194" s="47"/>
      <c r="S194" s="47"/>
      <c r="T194" s="47" t="s">
        <v>278</v>
      </c>
      <c r="U194" s="48">
        <v>-9198.08</v>
      </c>
      <c r="V194" s="48">
        <v>533089.34</v>
      </c>
      <c r="W194" s="48">
        <v>-1.696</v>
      </c>
      <c r="X194" s="47">
        <v>3.2149999999999999</v>
      </c>
      <c r="Y194" s="47">
        <v>3</v>
      </c>
      <c r="Z194" s="47">
        <v>33.33</v>
      </c>
      <c r="AA194" s="47">
        <v>0.48099999999999998</v>
      </c>
      <c r="AB194" s="47"/>
      <c r="AC194" s="47"/>
      <c r="AD194" s="47"/>
      <c r="AE194" s="47"/>
      <c r="AF194" s="50">
        <v>40918</v>
      </c>
      <c r="AG194" s="48">
        <v>-36727.599999999999</v>
      </c>
      <c r="AH194" s="48">
        <v>992765.12</v>
      </c>
      <c r="AI194" s="48">
        <v>-3.5680000000000001</v>
      </c>
      <c r="AJ194" s="47">
        <v>3.738</v>
      </c>
      <c r="AK194" s="47">
        <v>5</v>
      </c>
      <c r="AL194" s="47">
        <v>40</v>
      </c>
      <c r="AM194" s="47">
        <v>6.2199999999999998E-2</v>
      </c>
      <c r="AN194" s="47"/>
      <c r="AO194" s="47"/>
      <c r="AP194" s="47"/>
      <c r="AQ194" s="47"/>
      <c r="AR194" s="47"/>
      <c r="AS194" s="48"/>
      <c r="AT194" s="48"/>
      <c r="AU194" s="48"/>
      <c r="AV194" s="47"/>
      <c r="AW194" s="47"/>
      <c r="AX194" s="47"/>
      <c r="AY194" s="47"/>
      <c r="AZ194" s="47"/>
      <c r="BA194" s="47"/>
    </row>
    <row r="195" spans="8:53" x14ac:dyDescent="0.25">
      <c r="H195" s="50">
        <v>40188</v>
      </c>
      <c r="I195" s="48">
        <v>-7593.97</v>
      </c>
      <c r="J195" s="48">
        <v>312012.42</v>
      </c>
      <c r="K195" s="48">
        <v>-2.3759999999999999</v>
      </c>
      <c r="L195" s="47">
        <v>2.5089999999999999</v>
      </c>
      <c r="M195" s="47">
        <v>5</v>
      </c>
      <c r="N195" s="47">
        <v>20</v>
      </c>
      <c r="O195" s="47">
        <v>5.3100000000000001E-2</v>
      </c>
      <c r="P195" s="47"/>
      <c r="Q195" s="47"/>
      <c r="R195" s="47"/>
      <c r="S195" s="47"/>
      <c r="T195" s="50">
        <v>40733</v>
      </c>
      <c r="U195" s="48">
        <v>15048</v>
      </c>
      <c r="V195" s="48">
        <v>542287.42000000004</v>
      </c>
      <c r="W195" s="48">
        <v>2.8540000000000001</v>
      </c>
      <c r="X195" s="47">
        <v>1.0580000000000001</v>
      </c>
      <c r="Y195" s="47">
        <v>3</v>
      </c>
      <c r="Z195" s="47">
        <v>66.67</v>
      </c>
      <c r="AA195" s="47">
        <v>3.6379999999999999</v>
      </c>
      <c r="AB195" s="47"/>
      <c r="AC195" s="47"/>
      <c r="AD195" s="47"/>
      <c r="AE195" s="47"/>
      <c r="AF195" s="47" t="s">
        <v>399</v>
      </c>
      <c r="AG195" s="48">
        <v>70734.12</v>
      </c>
      <c r="AH195" s="48">
        <v>1029492.72</v>
      </c>
      <c r="AI195" s="48">
        <v>7.3780000000000001</v>
      </c>
      <c r="AJ195" s="47">
        <v>1.117</v>
      </c>
      <c r="AK195" s="47">
        <v>5</v>
      </c>
      <c r="AL195" s="47">
        <v>20</v>
      </c>
      <c r="AM195" s="47">
        <v>7.6029999999999998</v>
      </c>
      <c r="AN195" s="47"/>
      <c r="AO195" s="47"/>
      <c r="AP195" s="47"/>
      <c r="AQ195" s="47"/>
      <c r="AR195" s="50"/>
      <c r="AS195" s="48"/>
      <c r="AT195" s="48"/>
      <c r="AU195" s="48"/>
      <c r="AV195" s="47"/>
      <c r="AW195" s="47"/>
      <c r="AX195" s="47"/>
      <c r="AY195" s="47"/>
      <c r="AZ195" s="47"/>
      <c r="BA195" s="47"/>
    </row>
    <row r="196" spans="8:53" x14ac:dyDescent="0.25">
      <c r="H196" s="50" t="s">
        <v>485</v>
      </c>
      <c r="I196" s="48">
        <v>-21077.279999999999</v>
      </c>
      <c r="J196" s="48">
        <v>319606.39</v>
      </c>
      <c r="K196" s="48">
        <v>-6.1870000000000003</v>
      </c>
      <c r="L196" s="47">
        <v>6.1870000000000003</v>
      </c>
      <c r="M196" s="47">
        <v>5</v>
      </c>
      <c r="N196" s="47">
        <v>40</v>
      </c>
      <c r="O196" s="47">
        <v>0.17299999999999999</v>
      </c>
      <c r="P196" s="47"/>
      <c r="Q196" s="47"/>
      <c r="R196" s="47"/>
      <c r="S196" s="47"/>
      <c r="T196" s="50" t="s">
        <v>280</v>
      </c>
      <c r="U196" s="48">
        <v>9895</v>
      </c>
      <c r="V196" s="48">
        <v>527239.42000000004</v>
      </c>
      <c r="W196" s="48">
        <v>1.913</v>
      </c>
      <c r="X196" s="47">
        <v>3.9990000000000001</v>
      </c>
      <c r="Y196" s="47">
        <v>4</v>
      </c>
      <c r="Z196" s="47">
        <v>25</v>
      </c>
      <c r="AA196" s="47">
        <v>1.478</v>
      </c>
      <c r="AB196" s="47"/>
      <c r="AC196" s="47"/>
      <c r="AD196" s="47"/>
      <c r="AE196" s="47"/>
      <c r="AF196" s="50" t="s">
        <v>400</v>
      </c>
      <c r="AG196" s="48">
        <v>24266.400000000001</v>
      </c>
      <c r="AH196" s="48">
        <v>958758.6</v>
      </c>
      <c r="AI196" s="48">
        <v>2.597</v>
      </c>
      <c r="AJ196" s="47">
        <v>0.68</v>
      </c>
      <c r="AK196" s="47">
        <v>4</v>
      </c>
      <c r="AL196" s="47">
        <v>25</v>
      </c>
      <c r="AM196" s="47">
        <v>3.0569999999999999</v>
      </c>
      <c r="AN196" s="47"/>
      <c r="AO196" s="47"/>
      <c r="AP196" s="47"/>
      <c r="AQ196" s="47"/>
      <c r="AR196" s="50"/>
      <c r="AS196" s="48"/>
      <c r="AT196" s="48"/>
      <c r="AU196" s="48"/>
      <c r="AV196" s="47"/>
      <c r="AW196" s="47"/>
      <c r="AX196" s="47"/>
      <c r="AY196" s="47"/>
      <c r="AZ196" s="47"/>
      <c r="BA196" s="47"/>
    </row>
    <row r="197" spans="8:53" x14ac:dyDescent="0.25">
      <c r="H197" s="47" t="s">
        <v>486</v>
      </c>
      <c r="I197" s="48">
        <v>-1509</v>
      </c>
      <c r="J197" s="48">
        <v>340683.67</v>
      </c>
      <c r="K197" s="48">
        <v>-0.441</v>
      </c>
      <c r="L197" s="47">
        <v>0.97399999999999998</v>
      </c>
      <c r="M197" s="47">
        <v>5</v>
      </c>
      <c r="N197" s="47">
        <v>40</v>
      </c>
      <c r="O197" s="47">
        <v>0.67900000000000005</v>
      </c>
      <c r="P197" s="47"/>
      <c r="Q197" s="47"/>
      <c r="R197" s="47"/>
      <c r="S197" s="47"/>
      <c r="T197" s="50" t="s">
        <v>284</v>
      </c>
      <c r="U197" s="48">
        <v>-12000</v>
      </c>
      <c r="V197" s="48">
        <v>517344.42</v>
      </c>
      <c r="W197" s="48">
        <v>-2.2669999999999999</v>
      </c>
      <c r="X197" s="47">
        <v>2.2669999999999999</v>
      </c>
      <c r="Y197" s="47">
        <v>4</v>
      </c>
      <c r="Z197" s="47">
        <v>0</v>
      </c>
      <c r="AA197" s="47">
        <v>0</v>
      </c>
      <c r="AB197" s="47"/>
      <c r="AC197" s="47"/>
      <c r="AD197" s="47"/>
      <c r="AE197" s="47"/>
      <c r="AF197" s="50">
        <v>41191</v>
      </c>
      <c r="AG197" s="48">
        <v>24990.06</v>
      </c>
      <c r="AH197" s="48">
        <v>934492.2</v>
      </c>
      <c r="AI197" s="48">
        <v>2.7480000000000002</v>
      </c>
      <c r="AJ197" s="47">
        <v>0</v>
      </c>
      <c r="AK197" s="47">
        <v>3</v>
      </c>
      <c r="AL197" s="47">
        <v>100</v>
      </c>
      <c r="AM197" s="47">
        <v>100</v>
      </c>
      <c r="AN197" s="47"/>
      <c r="AO197" s="47"/>
      <c r="AP197" s="47"/>
      <c r="AQ197" s="47"/>
      <c r="AR197" s="50"/>
      <c r="AS197" s="48"/>
      <c r="AT197" s="48"/>
      <c r="AU197" s="48"/>
      <c r="AV197" s="47"/>
      <c r="AW197" s="47"/>
      <c r="AX197" s="47"/>
      <c r="AY197" s="47"/>
      <c r="AZ197" s="47"/>
      <c r="BA197" s="47"/>
    </row>
    <row r="198" spans="8:53" x14ac:dyDescent="0.25">
      <c r="H198" s="50">
        <v>40460</v>
      </c>
      <c r="I198" s="48">
        <v>-2245.9</v>
      </c>
      <c r="J198" s="48">
        <v>342192.67</v>
      </c>
      <c r="K198" s="48">
        <v>-0.65200000000000002</v>
      </c>
      <c r="L198" s="47">
        <v>2.726</v>
      </c>
      <c r="M198" s="47">
        <v>5</v>
      </c>
      <c r="N198" s="47">
        <v>40</v>
      </c>
      <c r="O198" s="47">
        <v>0.76600000000000001</v>
      </c>
      <c r="P198" s="47"/>
      <c r="Q198" s="47"/>
      <c r="R198" s="47"/>
      <c r="S198" s="47"/>
      <c r="T198" s="47" t="s">
        <v>287</v>
      </c>
      <c r="U198" s="48">
        <v>40</v>
      </c>
      <c r="V198" s="48">
        <v>529344.42000000004</v>
      </c>
      <c r="W198" s="48">
        <v>7.5599999999999999E-3</v>
      </c>
      <c r="X198" s="47">
        <v>1.36</v>
      </c>
      <c r="Y198" s="47">
        <v>3</v>
      </c>
      <c r="Z198" s="47">
        <v>33.33</v>
      </c>
      <c r="AA198" s="47">
        <v>1.006</v>
      </c>
      <c r="AB198" s="47"/>
      <c r="AC198" s="47"/>
      <c r="AD198" s="47"/>
      <c r="AE198" s="47"/>
      <c r="AF198" s="50">
        <v>40977</v>
      </c>
      <c r="AG198" s="48">
        <v>30853.8</v>
      </c>
      <c r="AH198" s="48">
        <v>909502.14</v>
      </c>
      <c r="AI198" s="48">
        <v>3.512</v>
      </c>
      <c r="AJ198" s="47">
        <v>1.0229999999999999</v>
      </c>
      <c r="AK198" s="47">
        <v>5</v>
      </c>
      <c r="AL198" s="47">
        <v>60</v>
      </c>
      <c r="AM198" s="47">
        <v>4.1820000000000004</v>
      </c>
      <c r="AN198" s="47"/>
      <c r="AO198" s="47"/>
      <c r="AP198" s="47"/>
      <c r="AQ198" s="47"/>
      <c r="AR198" s="47"/>
      <c r="AS198" s="48"/>
      <c r="AT198" s="48"/>
      <c r="AU198" s="48"/>
      <c r="AV198" s="47"/>
      <c r="AW198" s="47"/>
      <c r="AX198" s="47"/>
      <c r="AY198" s="47"/>
      <c r="AZ198" s="47"/>
      <c r="BA198" s="47"/>
    </row>
    <row r="199" spans="8:53" x14ac:dyDescent="0.25">
      <c r="H199" s="50">
        <v>40368</v>
      </c>
      <c r="I199" s="48">
        <v>3614.8</v>
      </c>
      <c r="J199" s="48">
        <v>344438.57</v>
      </c>
      <c r="K199" s="48">
        <v>1.0609999999999999</v>
      </c>
      <c r="L199" s="47">
        <v>1.7500000000000002E-2</v>
      </c>
      <c r="M199" s="47">
        <v>3</v>
      </c>
      <c r="N199" s="47">
        <v>66.67</v>
      </c>
      <c r="O199" s="47">
        <v>61.25</v>
      </c>
      <c r="P199" s="47"/>
      <c r="Q199" s="47"/>
      <c r="R199" s="47"/>
      <c r="S199" s="47"/>
      <c r="T199" s="50">
        <v>40824</v>
      </c>
      <c r="U199" s="48">
        <v>46872</v>
      </c>
      <c r="V199" s="48">
        <v>529304.42000000004</v>
      </c>
      <c r="W199" s="48">
        <v>9.7159999999999993</v>
      </c>
      <c r="X199" s="47">
        <v>0</v>
      </c>
      <c r="Y199" s="47">
        <v>1</v>
      </c>
      <c r="Z199" s="47">
        <v>100</v>
      </c>
      <c r="AA199" s="47">
        <v>100</v>
      </c>
      <c r="AB199" s="47"/>
      <c r="AC199" s="47"/>
      <c r="AD199" s="47"/>
      <c r="AE199" s="47"/>
      <c r="AF199" s="50" t="s">
        <v>401</v>
      </c>
      <c r="AG199" s="48">
        <v>-51699.42</v>
      </c>
      <c r="AH199" s="48">
        <v>878648.34</v>
      </c>
      <c r="AI199" s="48">
        <v>-5.5570000000000004</v>
      </c>
      <c r="AJ199" s="47">
        <v>5.5570000000000004</v>
      </c>
      <c r="AK199" s="47">
        <v>5</v>
      </c>
      <c r="AL199" s="47">
        <v>0</v>
      </c>
      <c r="AM199" s="47">
        <v>0</v>
      </c>
      <c r="AN199" s="47"/>
      <c r="AO199" s="47"/>
      <c r="AP199" s="47"/>
      <c r="AQ199" s="47"/>
      <c r="AR199" s="50"/>
      <c r="AS199" s="48"/>
      <c r="AT199" s="48"/>
      <c r="AU199" s="48"/>
      <c r="AV199" s="47"/>
      <c r="AW199" s="47"/>
      <c r="AX199" s="47"/>
      <c r="AY199" s="47"/>
      <c r="AZ199" s="47"/>
      <c r="BA199" s="47"/>
    </row>
    <row r="200" spans="8:53" x14ac:dyDescent="0.25">
      <c r="H200" s="50" t="s">
        <v>487</v>
      </c>
      <c r="I200" s="48">
        <v>22499.48</v>
      </c>
      <c r="J200" s="48">
        <v>340823.77</v>
      </c>
      <c r="K200" s="48">
        <v>7.0679999999999996</v>
      </c>
      <c r="L200" s="47">
        <v>0.97299999999999998</v>
      </c>
      <c r="M200" s="47">
        <v>5</v>
      </c>
      <c r="N200" s="47">
        <v>40</v>
      </c>
      <c r="O200" s="47">
        <v>6.0739999999999998</v>
      </c>
      <c r="P200" s="47"/>
      <c r="Q200" s="47"/>
      <c r="R200" s="47"/>
      <c r="S200" s="47"/>
      <c r="T200" s="50">
        <v>40551</v>
      </c>
      <c r="U200" s="48">
        <v>121719.2</v>
      </c>
      <c r="V200" s="48">
        <v>482432.42</v>
      </c>
      <c r="W200" s="48">
        <v>33.74</v>
      </c>
      <c r="X200" s="47">
        <v>0</v>
      </c>
      <c r="Y200" s="47">
        <v>2</v>
      </c>
      <c r="Z200" s="47">
        <v>100</v>
      </c>
      <c r="AA200" s="47">
        <v>100</v>
      </c>
      <c r="AB200" s="47"/>
      <c r="AC200" s="47"/>
      <c r="AD200" s="47"/>
      <c r="AE200" s="47"/>
      <c r="AF200" s="50" t="s">
        <v>402</v>
      </c>
      <c r="AG200" s="48">
        <v>22320.06</v>
      </c>
      <c r="AH200" s="48">
        <v>930347.76</v>
      </c>
      <c r="AI200" s="48">
        <v>2.4580000000000002</v>
      </c>
      <c r="AJ200" s="47">
        <v>1.321</v>
      </c>
      <c r="AK200" s="47">
        <v>4</v>
      </c>
      <c r="AL200" s="47">
        <v>50</v>
      </c>
      <c r="AM200" s="47">
        <v>2.653</v>
      </c>
      <c r="AN200" s="47"/>
      <c r="AO200" s="47"/>
      <c r="AP200" s="47"/>
      <c r="AQ200" s="47"/>
      <c r="AR200" s="50"/>
      <c r="AS200" s="48"/>
      <c r="AT200" s="48"/>
      <c r="AU200" s="48"/>
      <c r="AV200" s="47"/>
      <c r="AW200" s="47"/>
      <c r="AX200" s="47"/>
      <c r="AY200" s="47"/>
      <c r="AZ200" s="47"/>
      <c r="BA200" s="47"/>
    </row>
    <row r="201" spans="8:53" x14ac:dyDescent="0.25">
      <c r="H201" s="47" t="s">
        <v>488</v>
      </c>
      <c r="I201" s="48">
        <v>1959.04</v>
      </c>
      <c r="J201" s="48">
        <v>318324.28999999998</v>
      </c>
      <c r="K201" s="48">
        <v>0.61899999999999999</v>
      </c>
      <c r="L201" s="47">
        <v>0.70599999999999996</v>
      </c>
      <c r="M201" s="47">
        <v>3</v>
      </c>
      <c r="N201" s="47">
        <v>33.33</v>
      </c>
      <c r="O201" s="47">
        <v>1.865</v>
      </c>
      <c r="P201" s="47"/>
      <c r="Q201" s="47"/>
      <c r="R201" s="47"/>
      <c r="S201" s="47"/>
      <c r="T201" s="50" t="s">
        <v>288</v>
      </c>
      <c r="U201" s="48">
        <v>-3937.2</v>
      </c>
      <c r="V201" s="48">
        <v>360713.22</v>
      </c>
      <c r="W201" s="48">
        <v>-1.08</v>
      </c>
      <c r="X201" s="47">
        <v>2.2160000000000002</v>
      </c>
      <c r="Y201" s="47">
        <v>3</v>
      </c>
      <c r="Z201" s="47">
        <v>33.33</v>
      </c>
      <c r="AA201" s="47">
        <v>0.51300000000000001</v>
      </c>
      <c r="AB201" s="47"/>
      <c r="AC201" s="47"/>
      <c r="AD201" s="47"/>
      <c r="AE201" s="47"/>
      <c r="AF201" s="50" t="s">
        <v>403</v>
      </c>
      <c r="AG201" s="48">
        <v>9108</v>
      </c>
      <c r="AH201" s="48">
        <v>908027.7</v>
      </c>
      <c r="AI201" s="48">
        <v>1.0129999999999999</v>
      </c>
      <c r="AJ201" s="47">
        <v>0.86799999999999999</v>
      </c>
      <c r="AK201" s="47">
        <v>4</v>
      </c>
      <c r="AL201" s="47">
        <v>25</v>
      </c>
      <c r="AM201" s="47">
        <v>2.153</v>
      </c>
      <c r="AN201" s="47"/>
      <c r="AO201" s="47"/>
      <c r="AP201" s="47"/>
      <c r="AQ201" s="47"/>
      <c r="AR201" s="50"/>
      <c r="AS201" s="48"/>
      <c r="AT201" s="48"/>
      <c r="AU201" s="48"/>
      <c r="AV201" s="47"/>
      <c r="AW201" s="47"/>
      <c r="AX201" s="47"/>
      <c r="AY201" s="47"/>
      <c r="AZ201" s="47"/>
      <c r="BA201" s="47"/>
    </row>
    <row r="202" spans="8:53" x14ac:dyDescent="0.25">
      <c r="H202" s="50" t="s">
        <v>489</v>
      </c>
      <c r="I202" s="48">
        <v>-4690.71</v>
      </c>
      <c r="J202" s="48">
        <v>316365.25</v>
      </c>
      <c r="K202" s="48">
        <v>-1.4610000000000001</v>
      </c>
      <c r="L202" s="47">
        <v>1.4610000000000001</v>
      </c>
      <c r="M202" s="47">
        <v>5</v>
      </c>
      <c r="N202" s="47">
        <v>0</v>
      </c>
      <c r="O202" s="47">
        <v>0</v>
      </c>
      <c r="P202" s="47"/>
      <c r="Q202" s="47"/>
      <c r="R202" s="47"/>
      <c r="S202" s="47"/>
      <c r="T202" s="47" t="s">
        <v>291</v>
      </c>
      <c r="U202" s="48">
        <v>32998.800000000003</v>
      </c>
      <c r="V202" s="48">
        <v>364650.42</v>
      </c>
      <c r="W202" s="48">
        <v>9.9499999999999993</v>
      </c>
      <c r="X202" s="47">
        <v>0.59299999999999997</v>
      </c>
      <c r="Y202" s="47">
        <v>4</v>
      </c>
      <c r="Z202" s="47">
        <v>75</v>
      </c>
      <c r="AA202" s="47">
        <v>16.170000000000002</v>
      </c>
      <c r="AB202" s="47"/>
      <c r="AC202" s="47"/>
      <c r="AD202" s="47"/>
      <c r="AE202" s="47"/>
      <c r="AF202" s="50">
        <v>41129</v>
      </c>
      <c r="AG202" s="48">
        <v>16248</v>
      </c>
      <c r="AH202" s="48">
        <v>898919.7</v>
      </c>
      <c r="AI202" s="48">
        <v>1.841</v>
      </c>
      <c r="AJ202" s="47">
        <v>0</v>
      </c>
      <c r="AK202" s="47">
        <v>2</v>
      </c>
      <c r="AL202" s="47">
        <v>100</v>
      </c>
      <c r="AM202" s="47">
        <v>100</v>
      </c>
      <c r="AN202" s="47"/>
      <c r="AO202" s="47"/>
      <c r="AP202" s="47"/>
      <c r="AQ202" s="47"/>
      <c r="AR202" s="47"/>
      <c r="AS202" s="48"/>
      <c r="AT202" s="48"/>
      <c r="AU202" s="48"/>
      <c r="AV202" s="47"/>
      <c r="AW202" s="47"/>
      <c r="AX202" s="47"/>
      <c r="AY202" s="47"/>
      <c r="AZ202" s="47"/>
      <c r="BA202" s="47"/>
    </row>
    <row r="203" spans="8:53" x14ac:dyDescent="0.25">
      <c r="H203" s="50">
        <v>40337</v>
      </c>
      <c r="I203" s="48">
        <v>458</v>
      </c>
      <c r="J203" s="48">
        <v>321055.96000000002</v>
      </c>
      <c r="K203" s="48">
        <v>0.14299999999999999</v>
      </c>
      <c r="L203" s="47">
        <v>1.1879999999999999</v>
      </c>
      <c r="M203" s="47">
        <v>4</v>
      </c>
      <c r="N203" s="47">
        <v>25</v>
      </c>
      <c r="O203" s="47">
        <v>1.1200000000000001</v>
      </c>
      <c r="P203" s="47"/>
      <c r="Q203" s="47"/>
      <c r="R203" s="47"/>
      <c r="S203" s="47"/>
      <c r="T203" s="50">
        <v>40670</v>
      </c>
      <c r="U203" s="48">
        <v>-5852.2</v>
      </c>
      <c r="V203" s="48">
        <v>331651.62</v>
      </c>
      <c r="W203" s="48">
        <v>-1.734</v>
      </c>
      <c r="X203" s="47">
        <v>1.819</v>
      </c>
      <c r="Y203" s="47">
        <v>4</v>
      </c>
      <c r="Z203" s="47">
        <v>25</v>
      </c>
      <c r="AA203" s="47">
        <v>4.6899999999999997E-2</v>
      </c>
      <c r="AB203" s="47"/>
      <c r="AC203" s="47"/>
      <c r="AD203" s="47"/>
      <c r="AE203" s="47"/>
      <c r="AF203" s="50" t="s">
        <v>404</v>
      </c>
      <c r="AG203" s="48">
        <v>31328.400000000001</v>
      </c>
      <c r="AH203" s="48">
        <v>882671.7</v>
      </c>
      <c r="AI203" s="48">
        <v>3.68</v>
      </c>
      <c r="AJ203" s="47">
        <v>1.1910000000000001</v>
      </c>
      <c r="AK203" s="47">
        <v>3</v>
      </c>
      <c r="AL203" s="47">
        <v>66.67</v>
      </c>
      <c r="AM203" s="47">
        <v>4.0149999999999997</v>
      </c>
      <c r="AN203" s="47"/>
      <c r="AO203" s="47"/>
      <c r="AP203" s="47"/>
      <c r="AQ203" s="47"/>
      <c r="AR203" s="50"/>
      <c r="AS203" s="48"/>
      <c r="AT203" s="48"/>
      <c r="AU203" s="48"/>
      <c r="AV203" s="47"/>
      <c r="AW203" s="47"/>
      <c r="AX203" s="47"/>
      <c r="AY203" s="47"/>
      <c r="AZ203" s="47"/>
      <c r="BA203" s="47"/>
    </row>
    <row r="204" spans="8:53" x14ac:dyDescent="0.25">
      <c r="H204" s="50" t="s">
        <v>490</v>
      </c>
      <c r="I204" s="48">
        <v>2547.6999999999998</v>
      </c>
      <c r="J204" s="48">
        <v>320597.96000000002</v>
      </c>
      <c r="K204" s="48">
        <v>0.80100000000000005</v>
      </c>
      <c r="L204" s="47">
        <v>0.81100000000000005</v>
      </c>
      <c r="M204" s="47">
        <v>5</v>
      </c>
      <c r="N204" s="47">
        <v>60</v>
      </c>
      <c r="O204" s="47">
        <v>1.8340000000000001</v>
      </c>
      <c r="P204" s="47"/>
      <c r="Q204" s="47"/>
      <c r="R204" s="47"/>
      <c r="S204" s="47"/>
      <c r="T204" s="50" t="s">
        <v>224</v>
      </c>
      <c r="U204" s="48">
        <v>22551.279999999999</v>
      </c>
      <c r="V204" s="48">
        <v>337503.82</v>
      </c>
      <c r="W204" s="48">
        <v>7.16</v>
      </c>
      <c r="X204" s="47">
        <v>1.151</v>
      </c>
      <c r="Y204" s="47">
        <v>4</v>
      </c>
      <c r="Z204" s="47">
        <v>75</v>
      </c>
      <c r="AA204" s="47">
        <v>6.9470000000000001</v>
      </c>
      <c r="AB204" s="47"/>
      <c r="AC204" s="47"/>
      <c r="AD204" s="47"/>
      <c r="AE204" s="47"/>
      <c r="AF204" s="50" t="s">
        <v>405</v>
      </c>
      <c r="AG204" s="48">
        <v>105915.4</v>
      </c>
      <c r="AH204" s="48">
        <v>851343.3</v>
      </c>
      <c r="AI204" s="48">
        <v>14.21</v>
      </c>
      <c r="AJ204" s="47">
        <v>0.59599999999999997</v>
      </c>
      <c r="AK204" s="47">
        <v>4</v>
      </c>
      <c r="AL204" s="47">
        <v>50</v>
      </c>
      <c r="AM204" s="47">
        <v>22.74</v>
      </c>
      <c r="AN204" s="47"/>
      <c r="AO204" s="47"/>
      <c r="AP204" s="47"/>
      <c r="AQ204" s="47"/>
      <c r="AR204" s="50"/>
      <c r="AS204" s="48"/>
      <c r="AT204" s="48"/>
      <c r="AU204" s="48"/>
      <c r="AV204" s="47"/>
      <c r="AW204" s="47"/>
      <c r="AX204" s="47"/>
      <c r="AY204" s="47"/>
      <c r="AZ204" s="47"/>
      <c r="BA204" s="47"/>
    </row>
    <row r="205" spans="8:53" x14ac:dyDescent="0.25">
      <c r="H205" s="47" t="s">
        <v>491</v>
      </c>
      <c r="I205" s="48">
        <v>3292.3</v>
      </c>
      <c r="J205" s="48">
        <v>318050.26</v>
      </c>
      <c r="K205" s="48">
        <v>1.046</v>
      </c>
      <c r="L205" s="47">
        <v>0.21199999999999999</v>
      </c>
      <c r="M205" s="47">
        <v>5</v>
      </c>
      <c r="N205" s="47">
        <v>60</v>
      </c>
      <c r="O205" s="47">
        <v>3.577</v>
      </c>
      <c r="P205" s="47"/>
      <c r="Q205" s="47"/>
      <c r="R205" s="47"/>
      <c r="S205" s="47"/>
      <c r="T205" s="50" t="s">
        <v>225</v>
      </c>
      <c r="U205" s="48">
        <v>-2417.98</v>
      </c>
      <c r="V205" s="48">
        <v>314952.53999999998</v>
      </c>
      <c r="W205" s="48">
        <v>-0.76200000000000001</v>
      </c>
      <c r="X205" s="47">
        <v>1.52</v>
      </c>
      <c r="Y205" s="47">
        <v>5</v>
      </c>
      <c r="Z205" s="47">
        <v>20</v>
      </c>
      <c r="AA205" s="47">
        <v>0.70199999999999996</v>
      </c>
      <c r="AB205" s="47"/>
      <c r="AC205" s="47"/>
      <c r="AD205" s="47"/>
      <c r="AE205" s="47"/>
      <c r="AF205" s="50" t="s">
        <v>406</v>
      </c>
      <c r="AG205" s="48">
        <v>33210</v>
      </c>
      <c r="AH205" s="48">
        <v>745427.9</v>
      </c>
      <c r="AI205" s="48">
        <v>4.6630000000000003</v>
      </c>
      <c r="AJ205" s="47">
        <v>0.23</v>
      </c>
      <c r="AK205" s="47">
        <v>3</v>
      </c>
      <c r="AL205" s="47">
        <v>66.67</v>
      </c>
      <c r="AM205" s="47">
        <v>21.13</v>
      </c>
      <c r="AN205" s="47"/>
      <c r="AO205" s="47"/>
      <c r="AP205" s="47"/>
      <c r="AQ205" s="47"/>
      <c r="AR205" s="50"/>
      <c r="AS205" s="48"/>
      <c r="AT205" s="48"/>
      <c r="AU205" s="48"/>
      <c r="AV205" s="47"/>
      <c r="AW205" s="47"/>
      <c r="AX205" s="47"/>
      <c r="AY205" s="47"/>
      <c r="AZ205" s="47"/>
      <c r="BA205" s="47"/>
    </row>
    <row r="206" spans="8:53" x14ac:dyDescent="0.25">
      <c r="H206" s="47" t="s">
        <v>492</v>
      </c>
      <c r="I206" s="48">
        <v>-1853.98</v>
      </c>
      <c r="J206" s="48">
        <v>314757.96000000002</v>
      </c>
      <c r="K206" s="48">
        <v>-0.58599999999999997</v>
      </c>
      <c r="L206" s="47">
        <v>2.1110000000000002</v>
      </c>
      <c r="M206" s="47">
        <v>5</v>
      </c>
      <c r="N206" s="47">
        <v>20</v>
      </c>
      <c r="O206" s="47">
        <v>0.72299999999999998</v>
      </c>
      <c r="P206" s="47"/>
      <c r="Q206" s="47"/>
      <c r="R206" s="47"/>
      <c r="S206" s="47"/>
      <c r="T206" s="47" t="s">
        <v>226</v>
      </c>
      <c r="U206" s="48">
        <v>-4709.2</v>
      </c>
      <c r="V206" s="48">
        <v>317370.52</v>
      </c>
      <c r="W206" s="48">
        <v>-1.462</v>
      </c>
      <c r="X206" s="47">
        <v>1.462</v>
      </c>
      <c r="Y206" s="47">
        <v>4</v>
      </c>
      <c r="Z206" s="47">
        <v>25</v>
      </c>
      <c r="AA206" s="47">
        <v>0.13400000000000001</v>
      </c>
      <c r="AB206" s="47"/>
      <c r="AC206" s="47"/>
      <c r="AD206" s="47"/>
      <c r="AE206" s="47"/>
      <c r="AF206" s="50">
        <v>41189</v>
      </c>
      <c r="AG206" s="48">
        <v>-8600</v>
      </c>
      <c r="AH206" s="48">
        <v>712217.9</v>
      </c>
      <c r="AI206" s="48">
        <v>-1.1930000000000001</v>
      </c>
      <c r="AJ206" s="47">
        <v>1.1930000000000001</v>
      </c>
      <c r="AK206" s="47">
        <v>4</v>
      </c>
      <c r="AL206" s="47">
        <v>0</v>
      </c>
      <c r="AM206" s="47">
        <v>0</v>
      </c>
      <c r="AN206" s="47"/>
      <c r="AO206" s="47"/>
      <c r="AP206" s="47"/>
      <c r="AQ206" s="47"/>
      <c r="AR206" s="47"/>
      <c r="AS206" s="48"/>
      <c r="AT206" s="48"/>
      <c r="AU206" s="48"/>
      <c r="AV206" s="47"/>
      <c r="AW206" s="47"/>
      <c r="AX206" s="47"/>
      <c r="AY206" s="47"/>
      <c r="AZ206" s="47"/>
      <c r="BA206" s="47"/>
    </row>
    <row r="207" spans="8:53" x14ac:dyDescent="0.25">
      <c r="H207" s="50">
        <v>40428</v>
      </c>
      <c r="I207" s="48">
        <v>-4746.43</v>
      </c>
      <c r="J207" s="48">
        <v>316611.94</v>
      </c>
      <c r="K207" s="48">
        <v>-1.4770000000000001</v>
      </c>
      <c r="L207" s="47">
        <v>1.4770000000000001</v>
      </c>
      <c r="M207" s="47">
        <v>4</v>
      </c>
      <c r="N207" s="47">
        <v>0</v>
      </c>
      <c r="O207" s="47">
        <v>0</v>
      </c>
      <c r="P207" s="47"/>
      <c r="Q207" s="47"/>
      <c r="R207" s="47"/>
      <c r="S207" s="47"/>
      <c r="T207" s="50">
        <v>40700</v>
      </c>
      <c r="U207" s="48">
        <v>-2578.7800000000002</v>
      </c>
      <c r="V207" s="48">
        <v>322079.71999999997</v>
      </c>
      <c r="W207" s="48">
        <v>-0.79400000000000004</v>
      </c>
      <c r="X207" s="47">
        <v>3.726</v>
      </c>
      <c r="Y207" s="47">
        <v>5</v>
      </c>
      <c r="Z207" s="47">
        <v>60</v>
      </c>
      <c r="AA207" s="47">
        <v>0.79200000000000004</v>
      </c>
      <c r="AB207" s="47"/>
      <c r="AC207" s="47"/>
      <c r="AD207" s="47"/>
      <c r="AE207" s="47"/>
      <c r="AF207" s="50">
        <v>41006</v>
      </c>
      <c r="AG207" s="48">
        <v>16032</v>
      </c>
      <c r="AH207" s="48">
        <v>720817.9</v>
      </c>
      <c r="AI207" s="48">
        <v>2.2749999999999999</v>
      </c>
      <c r="AJ207" s="47">
        <v>0.20200000000000001</v>
      </c>
      <c r="AK207" s="47">
        <v>3</v>
      </c>
      <c r="AL207" s="47">
        <v>33.33</v>
      </c>
      <c r="AM207" s="47">
        <v>7.1950000000000003</v>
      </c>
      <c r="AN207" s="47"/>
      <c r="AO207" s="47"/>
      <c r="AP207" s="47"/>
      <c r="AQ207" s="47"/>
      <c r="AR207" s="47"/>
      <c r="AS207" s="48"/>
      <c r="AT207" s="48"/>
      <c r="AU207" s="48"/>
      <c r="AV207" s="47"/>
      <c r="AW207" s="47"/>
      <c r="AX207" s="47"/>
      <c r="AY207" s="47"/>
      <c r="AZ207" s="47"/>
      <c r="BA207" s="47"/>
    </row>
    <row r="208" spans="8:53" x14ac:dyDescent="0.25">
      <c r="H208" s="50" t="s">
        <v>128</v>
      </c>
      <c r="I208" s="48">
        <v>6659.38</v>
      </c>
      <c r="J208" s="48">
        <v>321358.37</v>
      </c>
      <c r="K208" s="48">
        <v>2.1160000000000001</v>
      </c>
      <c r="L208" s="47">
        <v>1.536</v>
      </c>
      <c r="M208" s="47">
        <v>5</v>
      </c>
      <c r="N208" s="47">
        <v>60</v>
      </c>
      <c r="O208" s="47">
        <v>2.3780000000000001</v>
      </c>
      <c r="P208" s="47"/>
      <c r="Q208" s="47"/>
      <c r="R208" s="47"/>
      <c r="S208" s="47"/>
      <c r="T208" s="47" t="s">
        <v>227</v>
      </c>
      <c r="U208" s="48">
        <v>-8729.94</v>
      </c>
      <c r="V208" s="48">
        <v>324658.5</v>
      </c>
      <c r="W208" s="48">
        <v>-2.6190000000000002</v>
      </c>
      <c r="X208" s="47">
        <v>2.6190000000000002</v>
      </c>
      <c r="Y208" s="47">
        <v>4</v>
      </c>
      <c r="Z208" s="47">
        <v>25</v>
      </c>
      <c r="AA208" s="47">
        <v>5.4600000000000003E-2</v>
      </c>
      <c r="AB208" s="47"/>
      <c r="AC208" s="47"/>
      <c r="AD208" s="47"/>
      <c r="AE208" s="47"/>
      <c r="AF208" s="47" t="s">
        <v>407</v>
      </c>
      <c r="AG208" s="48">
        <v>16967.75</v>
      </c>
      <c r="AH208" s="48">
        <v>704785.9</v>
      </c>
      <c r="AI208" s="48">
        <v>2.4670000000000001</v>
      </c>
      <c r="AJ208" s="47">
        <v>4.8010000000000002</v>
      </c>
      <c r="AK208" s="47">
        <v>5</v>
      </c>
      <c r="AL208" s="47">
        <v>40</v>
      </c>
      <c r="AM208" s="47">
        <v>1.512</v>
      </c>
      <c r="AN208" s="47"/>
      <c r="AO208" s="47"/>
      <c r="AP208" s="47"/>
      <c r="AQ208" s="47"/>
      <c r="AR208" s="50"/>
      <c r="AS208" s="48"/>
      <c r="AT208" s="48"/>
      <c r="AU208" s="48"/>
      <c r="AV208" s="47"/>
      <c r="AW208" s="47"/>
      <c r="AX208" s="47"/>
      <c r="AY208" s="47"/>
      <c r="AZ208" s="47"/>
      <c r="BA208" s="47"/>
    </row>
    <row r="209" spans="8:53" x14ac:dyDescent="0.25">
      <c r="H209" s="47" t="s">
        <v>129</v>
      </c>
      <c r="I209" s="48">
        <v>-4325.88</v>
      </c>
      <c r="J209" s="48">
        <v>314698.99</v>
      </c>
      <c r="K209" s="48">
        <v>-1.3560000000000001</v>
      </c>
      <c r="L209" s="47">
        <v>1.3560000000000001</v>
      </c>
      <c r="M209" s="47">
        <v>5</v>
      </c>
      <c r="N209" s="47">
        <v>20</v>
      </c>
      <c r="O209" s="47">
        <v>3.61E-2</v>
      </c>
      <c r="P209" s="47"/>
      <c r="Q209" s="47"/>
      <c r="R209" s="47"/>
      <c r="S209" s="47"/>
      <c r="T209" s="50" t="s">
        <v>228</v>
      </c>
      <c r="U209" s="48">
        <v>1370.06</v>
      </c>
      <c r="V209" s="48">
        <v>333388.44</v>
      </c>
      <c r="W209" s="48">
        <v>0.41299999999999998</v>
      </c>
      <c r="X209" s="47">
        <v>1.5980000000000001</v>
      </c>
      <c r="Y209" s="47">
        <v>5</v>
      </c>
      <c r="Z209" s="47">
        <v>40</v>
      </c>
      <c r="AA209" s="47">
        <v>1.218</v>
      </c>
      <c r="AB209" s="47"/>
      <c r="AC209" s="47"/>
      <c r="AD209" s="47"/>
      <c r="AE209" s="47"/>
      <c r="AF209" s="50" t="s">
        <v>408</v>
      </c>
      <c r="AG209" s="48">
        <v>9992.65</v>
      </c>
      <c r="AH209" s="48">
        <v>687818.15</v>
      </c>
      <c r="AI209" s="48">
        <v>1.474</v>
      </c>
      <c r="AJ209" s="47">
        <v>1.032</v>
      </c>
      <c r="AK209" s="47">
        <v>4</v>
      </c>
      <c r="AL209" s="47">
        <v>50</v>
      </c>
      <c r="AM209" s="47">
        <v>2.4289999999999998</v>
      </c>
      <c r="AN209" s="47"/>
      <c r="AO209" s="47"/>
      <c r="AP209" s="47"/>
      <c r="AQ209" s="47"/>
      <c r="AR209" s="50"/>
      <c r="AS209" s="48"/>
      <c r="AT209" s="48"/>
      <c r="AU209" s="48"/>
      <c r="AV209" s="47"/>
      <c r="AW209" s="47"/>
      <c r="AX209" s="47"/>
      <c r="AY209" s="47"/>
      <c r="AZ209" s="47"/>
      <c r="BA209" s="47"/>
    </row>
    <row r="210" spans="8:53" x14ac:dyDescent="0.25">
      <c r="H210" s="50">
        <v>40488</v>
      </c>
      <c r="I210" s="48">
        <v>-6330.41</v>
      </c>
      <c r="J210" s="48">
        <v>319024.87</v>
      </c>
      <c r="K210" s="48">
        <v>-1.946</v>
      </c>
      <c r="L210" s="47">
        <v>1.954</v>
      </c>
      <c r="M210" s="47">
        <v>5</v>
      </c>
      <c r="N210" s="47">
        <v>20</v>
      </c>
      <c r="O210" s="47">
        <v>4.4099999999999999E-3</v>
      </c>
      <c r="P210" s="47"/>
      <c r="Q210" s="47"/>
      <c r="R210" s="47"/>
      <c r="S210" s="47"/>
      <c r="T210" s="50" t="s">
        <v>229</v>
      </c>
      <c r="U210" s="48">
        <v>2387.6999999999998</v>
      </c>
      <c r="V210" s="48">
        <v>332018.38</v>
      </c>
      <c r="W210" s="48">
        <v>0.72399999999999998</v>
      </c>
      <c r="X210" s="47">
        <v>2.1019999999999999</v>
      </c>
      <c r="Y210" s="47">
        <v>5</v>
      </c>
      <c r="Z210" s="47">
        <v>60</v>
      </c>
      <c r="AA210" s="47">
        <v>1.345</v>
      </c>
      <c r="AB210" s="47"/>
      <c r="AC210" s="47"/>
      <c r="AD210" s="47"/>
      <c r="AE210" s="47"/>
      <c r="AF210" s="50">
        <v>41219</v>
      </c>
      <c r="AG210" s="48">
        <v>-65494.85</v>
      </c>
      <c r="AH210" s="48">
        <v>677825.5</v>
      </c>
      <c r="AI210" s="48">
        <v>-8.8109999999999999</v>
      </c>
      <c r="AJ210" s="47">
        <v>9.6440000000000001</v>
      </c>
      <c r="AK210" s="47">
        <v>5</v>
      </c>
      <c r="AL210" s="47">
        <v>20</v>
      </c>
      <c r="AM210" s="47">
        <v>8.6300000000000002E-2</v>
      </c>
      <c r="AN210" s="47"/>
      <c r="AO210" s="47"/>
      <c r="AP210" s="47"/>
      <c r="AQ210" s="47"/>
      <c r="AR210" s="47"/>
      <c r="AS210" s="48"/>
      <c r="AT210" s="48"/>
      <c r="AU210" s="48"/>
      <c r="AV210" s="47"/>
      <c r="AW210" s="47"/>
      <c r="AX210" s="47"/>
      <c r="AY210" s="47"/>
      <c r="AZ210" s="47"/>
      <c r="BA210" s="47"/>
    </row>
    <row r="211" spans="8:53" x14ac:dyDescent="0.25">
      <c r="H211" s="50">
        <v>40274</v>
      </c>
      <c r="I211" s="48">
        <v>13083.52</v>
      </c>
      <c r="J211" s="48">
        <v>325355.28000000003</v>
      </c>
      <c r="K211" s="48">
        <v>4.1900000000000004</v>
      </c>
      <c r="L211" s="47">
        <v>0</v>
      </c>
      <c r="M211" s="47">
        <v>4</v>
      </c>
      <c r="N211" s="47">
        <v>100</v>
      </c>
      <c r="O211" s="47">
        <v>100</v>
      </c>
      <c r="P211" s="47"/>
      <c r="Q211" s="47"/>
      <c r="R211" s="47"/>
      <c r="S211" s="47"/>
      <c r="T211" s="50">
        <v>40791</v>
      </c>
      <c r="U211" s="48">
        <v>-2013.96</v>
      </c>
      <c r="V211" s="48">
        <v>329630.68</v>
      </c>
      <c r="W211" s="48">
        <v>-0.60699999999999998</v>
      </c>
      <c r="X211" s="47">
        <v>2.7469999999999999</v>
      </c>
      <c r="Y211" s="47">
        <v>5</v>
      </c>
      <c r="Z211" s="47">
        <v>20</v>
      </c>
      <c r="AA211" s="47">
        <v>0.80100000000000005</v>
      </c>
      <c r="AB211" s="47"/>
      <c r="AC211" s="47"/>
      <c r="AD211" s="47"/>
      <c r="AE211" s="47"/>
      <c r="AF211" s="50">
        <v>41035</v>
      </c>
      <c r="AG211" s="48">
        <v>-5626.55</v>
      </c>
      <c r="AH211" s="48">
        <v>743320.35</v>
      </c>
      <c r="AI211" s="48">
        <v>-0.751</v>
      </c>
      <c r="AJ211" s="47">
        <v>2.9329999999999998</v>
      </c>
      <c r="AK211" s="47">
        <v>4</v>
      </c>
      <c r="AL211" s="47">
        <v>25</v>
      </c>
      <c r="AM211" s="47">
        <v>0.749</v>
      </c>
      <c r="AN211" s="47"/>
      <c r="AO211" s="47"/>
      <c r="AP211" s="47"/>
      <c r="AQ211" s="47"/>
      <c r="AR211" s="47"/>
      <c r="AS211" s="48"/>
      <c r="AT211" s="48"/>
      <c r="AU211" s="48"/>
      <c r="AV211" s="47"/>
      <c r="AW211" s="47"/>
      <c r="AX211" s="47"/>
      <c r="AY211" s="47"/>
      <c r="AZ211" s="47"/>
      <c r="BA211" s="47"/>
    </row>
    <row r="212" spans="8:53" x14ac:dyDescent="0.25">
      <c r="H212" s="50" t="s">
        <v>130</v>
      </c>
      <c r="I212" s="48">
        <v>-8030.48</v>
      </c>
      <c r="J212" s="48">
        <v>312271.76</v>
      </c>
      <c r="K212" s="48">
        <v>-2.5070000000000001</v>
      </c>
      <c r="L212" s="47">
        <v>2.5070000000000001</v>
      </c>
      <c r="M212" s="47">
        <v>5</v>
      </c>
      <c r="N212" s="47">
        <v>0</v>
      </c>
      <c r="O212" s="47">
        <v>0</v>
      </c>
      <c r="P212" s="47"/>
      <c r="Q212" s="47"/>
      <c r="R212" s="47"/>
      <c r="S212" s="47"/>
      <c r="T212" s="50">
        <v>40579</v>
      </c>
      <c r="U212" s="48">
        <v>-1585.96</v>
      </c>
      <c r="V212" s="48">
        <v>331644.64</v>
      </c>
      <c r="W212" s="48">
        <v>-0.47599999999999998</v>
      </c>
      <c r="X212" s="47">
        <v>0.71099999999999997</v>
      </c>
      <c r="Y212" s="47">
        <v>5</v>
      </c>
      <c r="Z212" s="47">
        <v>40</v>
      </c>
      <c r="AA212" s="47">
        <v>0.65700000000000003</v>
      </c>
      <c r="AB212" s="47"/>
      <c r="AC212" s="47"/>
      <c r="AD212" s="47"/>
      <c r="AE212" s="47"/>
      <c r="AF212" s="47" t="s">
        <v>409</v>
      </c>
      <c r="AG212" s="48">
        <v>25027.65</v>
      </c>
      <c r="AH212" s="48">
        <v>748946.9</v>
      </c>
      <c r="AI212" s="48">
        <v>3.4569999999999999</v>
      </c>
      <c r="AJ212" s="47">
        <v>1.637</v>
      </c>
      <c r="AK212" s="47">
        <v>3</v>
      </c>
      <c r="AL212" s="47">
        <v>66.67</v>
      </c>
      <c r="AM212" s="47">
        <v>3.1040000000000001</v>
      </c>
      <c r="AN212" s="47"/>
      <c r="AO212" s="47"/>
      <c r="AP212" s="47"/>
      <c r="AQ212" s="47"/>
      <c r="AR212" s="50"/>
      <c r="AS212" s="48"/>
      <c r="AT212" s="48"/>
      <c r="AU212" s="48"/>
      <c r="AV212" s="47"/>
      <c r="AW212" s="47"/>
      <c r="AX212" s="47"/>
      <c r="AY212" s="47"/>
      <c r="AZ212" s="47"/>
      <c r="BA212" s="47"/>
    </row>
    <row r="213" spans="8:53" x14ac:dyDescent="0.25">
      <c r="H213" s="47" t="s">
        <v>209</v>
      </c>
      <c r="I213" s="48">
        <v>-1896.91</v>
      </c>
      <c r="J213" s="48">
        <v>320302.24</v>
      </c>
      <c r="K213" s="48">
        <v>-0.58899999999999997</v>
      </c>
      <c r="L213" s="47">
        <v>1.841</v>
      </c>
      <c r="M213" s="47">
        <v>4</v>
      </c>
      <c r="N213" s="47">
        <v>25</v>
      </c>
      <c r="O213" s="47">
        <v>0.68400000000000005</v>
      </c>
      <c r="P213" s="47"/>
      <c r="Q213" s="47"/>
      <c r="R213" s="47"/>
      <c r="S213" s="47"/>
      <c r="T213" s="50" t="s">
        <v>230</v>
      </c>
      <c r="U213" s="48">
        <v>-173.14</v>
      </c>
      <c r="V213" s="48">
        <v>333230.59999999998</v>
      </c>
      <c r="W213" s="48">
        <v>-5.1900000000000002E-2</v>
      </c>
      <c r="X213" s="47">
        <v>2.4609999999999999</v>
      </c>
      <c r="Y213" s="47">
        <v>4</v>
      </c>
      <c r="Z213" s="47">
        <v>25</v>
      </c>
      <c r="AA213" s="47">
        <v>0.98</v>
      </c>
      <c r="AB213" s="47"/>
      <c r="AC213" s="47"/>
      <c r="AD213" s="47"/>
      <c r="AE213" s="47"/>
      <c r="AF213" s="50" t="s">
        <v>410</v>
      </c>
      <c r="AG213" s="48">
        <v>-17639.95</v>
      </c>
      <c r="AH213" s="48">
        <v>723919.25</v>
      </c>
      <c r="AI213" s="48">
        <v>-2.379</v>
      </c>
      <c r="AJ213" s="47">
        <v>2.379</v>
      </c>
      <c r="AK213" s="47">
        <v>5</v>
      </c>
      <c r="AL213" s="47">
        <v>20</v>
      </c>
      <c r="AM213" s="47">
        <v>0.22900000000000001</v>
      </c>
      <c r="AN213" s="47"/>
      <c r="AO213" s="47"/>
      <c r="AP213" s="47"/>
      <c r="AQ213" s="47"/>
      <c r="AR213" s="50"/>
      <c r="AS213" s="48"/>
      <c r="AT213" s="48"/>
      <c r="AU213" s="48"/>
      <c r="AV213" s="47"/>
      <c r="AW213" s="47"/>
      <c r="AX213" s="47"/>
      <c r="AY213" s="47"/>
      <c r="AZ213" s="47"/>
      <c r="BA213" s="47"/>
    </row>
    <row r="214" spans="8:53" x14ac:dyDescent="0.25">
      <c r="H214" s="47" t="s">
        <v>210</v>
      </c>
      <c r="I214" s="48">
        <v>4193.0200000000004</v>
      </c>
      <c r="J214" s="48">
        <v>322199.15000000002</v>
      </c>
      <c r="K214" s="48">
        <v>1.319</v>
      </c>
      <c r="L214" s="47">
        <v>0.89700000000000002</v>
      </c>
      <c r="M214" s="47">
        <v>5</v>
      </c>
      <c r="N214" s="47">
        <v>60</v>
      </c>
      <c r="O214" s="47">
        <v>2.46</v>
      </c>
      <c r="P214" s="47"/>
      <c r="Q214" s="47"/>
      <c r="R214" s="47"/>
      <c r="S214" s="47"/>
      <c r="T214" s="50" t="s">
        <v>231</v>
      </c>
      <c r="U214" s="48">
        <v>28670.06</v>
      </c>
      <c r="V214" s="48">
        <v>333403.74</v>
      </c>
      <c r="W214" s="48">
        <v>9.4079999999999995</v>
      </c>
      <c r="X214" s="47">
        <v>1.014</v>
      </c>
      <c r="Y214" s="47">
        <v>4</v>
      </c>
      <c r="Z214" s="47">
        <v>50</v>
      </c>
      <c r="AA214" s="47">
        <v>5.4509999999999996</v>
      </c>
      <c r="AB214" s="47"/>
      <c r="AC214" s="47"/>
      <c r="AD214" s="47"/>
      <c r="AE214" s="47"/>
      <c r="AF214" s="50" t="s">
        <v>411</v>
      </c>
      <c r="AG214" s="48">
        <v>2920.15</v>
      </c>
      <c r="AH214" s="48">
        <v>741559.2</v>
      </c>
      <c r="AI214" s="48">
        <v>0.39500000000000002</v>
      </c>
      <c r="AJ214" s="47">
        <v>1.1519999999999999</v>
      </c>
      <c r="AK214" s="47">
        <v>4</v>
      </c>
      <c r="AL214" s="47">
        <v>50</v>
      </c>
      <c r="AM214" s="47">
        <v>1.298</v>
      </c>
      <c r="AN214" s="47"/>
      <c r="AO214" s="47"/>
      <c r="AP214" s="47"/>
      <c r="AQ214" s="47"/>
      <c r="AR214" s="50"/>
      <c r="AS214" s="48"/>
      <c r="AT214" s="48"/>
      <c r="AU214" s="48"/>
      <c r="AV214" s="47"/>
      <c r="AW214" s="47"/>
      <c r="AX214" s="47"/>
      <c r="AY214" s="47"/>
      <c r="AZ214" s="47"/>
      <c r="BA214" s="47"/>
    </row>
    <row r="215" spans="8:53" x14ac:dyDescent="0.25">
      <c r="H215" s="50">
        <v>40456</v>
      </c>
      <c r="I215" s="48">
        <v>-3540.97</v>
      </c>
      <c r="J215" s="48">
        <v>318006.13</v>
      </c>
      <c r="K215" s="48">
        <v>-1.101</v>
      </c>
      <c r="L215" s="47">
        <v>2.387</v>
      </c>
      <c r="M215" s="47">
        <v>4</v>
      </c>
      <c r="N215" s="47">
        <v>50</v>
      </c>
      <c r="O215" s="47">
        <v>0.622</v>
      </c>
      <c r="P215" s="47"/>
      <c r="Q215" s="47"/>
      <c r="R215" s="47"/>
      <c r="S215" s="47"/>
      <c r="T215" s="50">
        <v>40851</v>
      </c>
      <c r="U215" s="48">
        <v>-6334.98</v>
      </c>
      <c r="V215" s="48">
        <v>304733.68</v>
      </c>
      <c r="W215" s="48">
        <v>-2.0369999999999999</v>
      </c>
      <c r="X215" s="47">
        <v>2.0369999999999999</v>
      </c>
      <c r="Y215" s="47">
        <v>4</v>
      </c>
      <c r="Z215" s="47">
        <v>0</v>
      </c>
      <c r="AA215" s="47">
        <v>0</v>
      </c>
      <c r="AB215" s="47"/>
      <c r="AC215" s="47"/>
      <c r="AD215" s="47"/>
      <c r="AE215" s="47"/>
      <c r="AF215" s="50">
        <v>41095</v>
      </c>
      <c r="AG215" s="48">
        <v>-8404.9</v>
      </c>
      <c r="AH215" s="48">
        <v>738639.05</v>
      </c>
      <c r="AI215" s="48">
        <v>-1.125</v>
      </c>
      <c r="AJ215" s="47">
        <v>2.3820000000000001</v>
      </c>
      <c r="AK215" s="47">
        <v>5</v>
      </c>
      <c r="AL215" s="47">
        <v>40</v>
      </c>
      <c r="AM215" s="47">
        <v>0.63</v>
      </c>
      <c r="AN215" s="47"/>
      <c r="AO215" s="47"/>
      <c r="AP215" s="47"/>
      <c r="AQ215" s="47"/>
      <c r="AR215" s="47"/>
      <c r="AS215" s="48"/>
      <c r="AT215" s="48"/>
      <c r="AU215" s="48"/>
      <c r="AV215" s="47"/>
      <c r="AW215" s="47"/>
      <c r="AX215" s="47"/>
      <c r="AY215" s="47"/>
      <c r="AZ215" s="47"/>
      <c r="BA215" s="47"/>
    </row>
    <row r="216" spans="8:53" x14ac:dyDescent="0.25">
      <c r="H216" s="50" t="s">
        <v>211</v>
      </c>
      <c r="I216" s="48">
        <v>1563.06</v>
      </c>
      <c r="J216" s="48">
        <v>321547.09999999998</v>
      </c>
      <c r="K216" s="48">
        <v>0.48799999999999999</v>
      </c>
      <c r="L216" s="47">
        <v>0.92500000000000004</v>
      </c>
      <c r="M216" s="47">
        <v>4</v>
      </c>
      <c r="N216" s="47">
        <v>25</v>
      </c>
      <c r="O216" s="47">
        <v>1.4039999999999999</v>
      </c>
      <c r="P216" s="47"/>
      <c r="Q216" s="47"/>
      <c r="R216" s="47"/>
      <c r="S216" s="47"/>
      <c r="T216" s="50">
        <v>40637</v>
      </c>
      <c r="U216" s="48">
        <v>-18687.82</v>
      </c>
      <c r="V216" s="48">
        <v>311068.65999999997</v>
      </c>
      <c r="W216" s="48">
        <v>-5.6669999999999998</v>
      </c>
      <c r="X216" s="47">
        <v>6.1180000000000003</v>
      </c>
      <c r="Y216" s="47">
        <v>5</v>
      </c>
      <c r="Z216" s="47">
        <v>20</v>
      </c>
      <c r="AA216" s="47">
        <v>7.8100000000000003E-2</v>
      </c>
      <c r="AB216" s="47"/>
      <c r="AC216" s="47"/>
      <c r="AD216" s="47"/>
      <c r="AE216" s="47"/>
      <c r="AF216" s="50" t="s">
        <v>412</v>
      </c>
      <c r="AG216" s="48">
        <v>38145.050000000003</v>
      </c>
      <c r="AH216" s="48">
        <v>747043.95</v>
      </c>
      <c r="AI216" s="48">
        <v>5.3810000000000002</v>
      </c>
      <c r="AJ216" s="47">
        <v>0.49099999999999999</v>
      </c>
      <c r="AK216" s="47">
        <v>4</v>
      </c>
      <c r="AL216" s="47">
        <v>75</v>
      </c>
      <c r="AM216" s="47">
        <v>11.96</v>
      </c>
      <c r="AN216" s="47"/>
      <c r="AO216" s="47"/>
      <c r="AP216" s="47"/>
      <c r="AQ216" s="47"/>
      <c r="AR216" s="47"/>
      <c r="AS216" s="48"/>
      <c r="AT216" s="48"/>
      <c r="AU216" s="48"/>
      <c r="AV216" s="47"/>
      <c r="AW216" s="47"/>
      <c r="AX216" s="47"/>
      <c r="AY216" s="47"/>
      <c r="AZ216" s="47"/>
      <c r="BA216" s="47"/>
    </row>
    <row r="217" spans="8:53" x14ac:dyDescent="0.25">
      <c r="H217" s="50" t="s">
        <v>212</v>
      </c>
      <c r="I217" s="48">
        <v>11594.53</v>
      </c>
      <c r="J217" s="48">
        <v>319984.03999999998</v>
      </c>
      <c r="K217" s="48">
        <v>3.76</v>
      </c>
      <c r="L217" s="47">
        <v>0.33200000000000002</v>
      </c>
      <c r="M217" s="47">
        <v>5</v>
      </c>
      <c r="N217" s="47">
        <v>80</v>
      </c>
      <c r="O217" s="47">
        <v>11.89</v>
      </c>
      <c r="P217" s="47"/>
      <c r="Q217" s="47"/>
      <c r="R217" s="47"/>
      <c r="S217" s="47"/>
      <c r="T217" s="47" t="s">
        <v>232</v>
      </c>
      <c r="U217" s="48">
        <v>-846.96</v>
      </c>
      <c r="V217" s="48">
        <v>329756.48</v>
      </c>
      <c r="W217" s="48">
        <v>-0.25600000000000001</v>
      </c>
      <c r="X217" s="47">
        <v>2.407</v>
      </c>
      <c r="Y217" s="47">
        <v>5</v>
      </c>
      <c r="Z217" s="47">
        <v>20</v>
      </c>
      <c r="AA217" s="47">
        <v>0.90400000000000003</v>
      </c>
      <c r="AB217" s="47"/>
      <c r="AC217" s="47"/>
      <c r="AD217" s="47"/>
      <c r="AE217" s="47"/>
      <c r="AF217" s="47" t="s">
        <v>413</v>
      </c>
      <c r="AG217" s="48">
        <v>9340</v>
      </c>
      <c r="AH217" s="48">
        <v>708898.9</v>
      </c>
      <c r="AI217" s="48">
        <v>1.335</v>
      </c>
      <c r="AJ217" s="47">
        <v>2.2530000000000001</v>
      </c>
      <c r="AK217" s="47">
        <v>5</v>
      </c>
      <c r="AL217" s="47">
        <v>40</v>
      </c>
      <c r="AM217" s="47">
        <v>1.5720000000000001</v>
      </c>
      <c r="AN217" s="47"/>
      <c r="AO217" s="47"/>
      <c r="AP217" s="47"/>
      <c r="AQ217" s="47"/>
      <c r="AR217" s="50"/>
      <c r="AS217" s="48"/>
      <c r="AT217" s="48"/>
      <c r="AU217" s="48"/>
      <c r="AV217" s="47"/>
      <c r="AW217" s="47"/>
      <c r="AX217" s="47"/>
      <c r="AY217" s="47"/>
      <c r="AZ217" s="47"/>
      <c r="BA217" s="47"/>
    </row>
    <row r="218" spans="8:53" x14ac:dyDescent="0.25">
      <c r="H218" s="47" t="s">
        <v>131</v>
      </c>
      <c r="I218" s="48">
        <v>2264.9</v>
      </c>
      <c r="J218" s="48">
        <v>308389.51</v>
      </c>
      <c r="K218" s="48">
        <v>0.74</v>
      </c>
      <c r="L218" s="47">
        <v>0.52500000000000002</v>
      </c>
      <c r="M218" s="47">
        <v>5</v>
      </c>
      <c r="N218" s="47">
        <v>60</v>
      </c>
      <c r="O218" s="47">
        <v>1.9670000000000001</v>
      </c>
      <c r="P218" s="47"/>
      <c r="Q218" s="47"/>
      <c r="R218" s="47"/>
      <c r="S218" s="47"/>
      <c r="T218" s="50" t="s">
        <v>233</v>
      </c>
      <c r="U218" s="48">
        <v>-10622.78</v>
      </c>
      <c r="V218" s="48">
        <v>330603.44</v>
      </c>
      <c r="W218" s="48">
        <v>-3.113</v>
      </c>
      <c r="X218" s="47">
        <v>3.113</v>
      </c>
      <c r="Y218" s="47">
        <v>4</v>
      </c>
      <c r="Z218" s="47">
        <v>25</v>
      </c>
      <c r="AA218" s="47">
        <v>0.17699999999999999</v>
      </c>
      <c r="AB218" s="47"/>
      <c r="AC218" s="47"/>
      <c r="AD218" s="47"/>
      <c r="AE218" s="47"/>
      <c r="AF218" s="50" t="s">
        <v>414</v>
      </c>
      <c r="AG218" s="48">
        <v>-56082.2</v>
      </c>
      <c r="AH218" s="48">
        <v>699558.9</v>
      </c>
      <c r="AI218" s="48">
        <v>-7.4219999999999997</v>
      </c>
      <c r="AJ218" s="47">
        <v>7.4219999999999997</v>
      </c>
      <c r="AK218" s="47">
        <v>5</v>
      </c>
      <c r="AL218" s="47">
        <v>0</v>
      </c>
      <c r="AM218" s="47">
        <v>0</v>
      </c>
      <c r="AN218" s="47"/>
      <c r="AO218" s="47"/>
      <c r="AP218" s="47"/>
      <c r="AQ218" s="47"/>
      <c r="AR218" s="50"/>
      <c r="AS218" s="48"/>
      <c r="AT218" s="48"/>
      <c r="AU218" s="48"/>
      <c r="AV218" s="47"/>
      <c r="AW218" s="47"/>
      <c r="AX218" s="47"/>
      <c r="AY218" s="47"/>
      <c r="AZ218" s="47"/>
      <c r="BA218" s="47"/>
    </row>
    <row r="219" spans="8:53" x14ac:dyDescent="0.25">
      <c r="H219" s="50">
        <v>40425</v>
      </c>
      <c r="I219" s="48">
        <v>-7942.13</v>
      </c>
      <c r="J219" s="48">
        <v>306124.61</v>
      </c>
      <c r="K219" s="48">
        <v>-2.5289999999999999</v>
      </c>
      <c r="L219" s="47">
        <v>2.5289999999999999</v>
      </c>
      <c r="M219" s="47">
        <v>5</v>
      </c>
      <c r="N219" s="47">
        <v>0</v>
      </c>
      <c r="O219" s="47">
        <v>0</v>
      </c>
      <c r="P219" s="47"/>
      <c r="Q219" s="47"/>
      <c r="R219" s="47"/>
      <c r="S219" s="47"/>
      <c r="T219" s="47" t="s">
        <v>234</v>
      </c>
      <c r="U219" s="48">
        <v>-7409.86</v>
      </c>
      <c r="V219" s="48">
        <v>341226.22</v>
      </c>
      <c r="W219" s="48">
        <v>-2.125</v>
      </c>
      <c r="X219" s="47">
        <v>3.3359999999999999</v>
      </c>
      <c r="Y219" s="47">
        <v>4</v>
      </c>
      <c r="Z219" s="47">
        <v>50</v>
      </c>
      <c r="AA219" s="47">
        <v>0.52800000000000002</v>
      </c>
      <c r="AB219" s="47"/>
      <c r="AC219" s="47"/>
      <c r="AD219" s="47"/>
      <c r="AE219" s="47"/>
      <c r="AF219" s="50">
        <v>41186</v>
      </c>
      <c r="AG219" s="48">
        <v>51590.1</v>
      </c>
      <c r="AH219" s="48">
        <v>755641.1</v>
      </c>
      <c r="AI219" s="48">
        <v>7.3280000000000003</v>
      </c>
      <c r="AJ219" s="47">
        <v>0</v>
      </c>
      <c r="AK219" s="47">
        <v>3</v>
      </c>
      <c r="AL219" s="47">
        <v>100</v>
      </c>
      <c r="AM219" s="47">
        <v>100</v>
      </c>
      <c r="AN219" s="47"/>
      <c r="AO219" s="47"/>
      <c r="AP219" s="47"/>
      <c r="AQ219" s="47"/>
      <c r="AR219" s="47"/>
      <c r="AS219" s="48"/>
      <c r="AT219" s="48"/>
      <c r="AU219" s="48"/>
      <c r="AV219" s="47"/>
      <c r="AW219" s="47"/>
      <c r="AX219" s="47"/>
      <c r="AY219" s="47"/>
      <c r="AZ219" s="47"/>
      <c r="BA219" s="47"/>
    </row>
    <row r="220" spans="8:53" x14ac:dyDescent="0.25">
      <c r="H220" s="50">
        <v>40333</v>
      </c>
      <c r="I220" s="48">
        <v>556.76</v>
      </c>
      <c r="J220" s="48">
        <v>314066.74</v>
      </c>
      <c r="K220" s="48">
        <v>0.17799999999999999</v>
      </c>
      <c r="L220" s="47">
        <v>1.552</v>
      </c>
      <c r="M220" s="47">
        <v>3</v>
      </c>
      <c r="N220" s="47">
        <v>33.33</v>
      </c>
      <c r="O220" s="47">
        <v>1.1140000000000001</v>
      </c>
      <c r="P220" s="47"/>
      <c r="Q220" s="47"/>
      <c r="R220" s="47"/>
      <c r="S220" s="47"/>
      <c r="T220" s="50">
        <v>40727</v>
      </c>
      <c r="U220" s="48">
        <v>-6614.66</v>
      </c>
      <c r="V220" s="48">
        <v>348636.08</v>
      </c>
      <c r="W220" s="48">
        <v>-1.8620000000000001</v>
      </c>
      <c r="X220" s="47">
        <v>1.87</v>
      </c>
      <c r="Y220" s="47">
        <v>3</v>
      </c>
      <c r="Z220" s="47">
        <v>33.33</v>
      </c>
      <c r="AA220" s="47">
        <v>4.2199999999999998E-3</v>
      </c>
      <c r="AB220" s="47"/>
      <c r="AC220" s="47"/>
      <c r="AD220" s="47"/>
      <c r="AE220" s="47"/>
      <c r="AF220" s="50">
        <v>40943</v>
      </c>
      <c r="AG220" s="48">
        <v>2984.5</v>
      </c>
      <c r="AH220" s="48">
        <v>704051</v>
      </c>
      <c r="AI220" s="48">
        <v>0.42599999999999999</v>
      </c>
      <c r="AJ220" s="47">
        <v>4.3789999999999996</v>
      </c>
      <c r="AK220" s="47">
        <v>2</v>
      </c>
      <c r="AL220" s="47">
        <v>50</v>
      </c>
      <c r="AM220" s="47">
        <v>1.097</v>
      </c>
      <c r="AN220" s="47"/>
      <c r="AO220" s="47"/>
      <c r="AP220" s="47"/>
      <c r="AQ220" s="47"/>
      <c r="AR220" s="47"/>
      <c r="AS220" s="48"/>
      <c r="AT220" s="48"/>
      <c r="AU220" s="48"/>
      <c r="AV220" s="47"/>
      <c r="AW220" s="47"/>
      <c r="AX220" s="47"/>
      <c r="AY220" s="47"/>
      <c r="AZ220" s="47"/>
      <c r="BA220" s="47"/>
    </row>
    <row r="221" spans="8:53" x14ac:dyDescent="0.25">
      <c r="H221" s="50" t="s">
        <v>132</v>
      </c>
      <c r="I221" s="48">
        <v>-5103.6099999999997</v>
      </c>
      <c r="J221" s="48">
        <v>313509.98</v>
      </c>
      <c r="K221" s="48">
        <v>-1.6020000000000001</v>
      </c>
      <c r="L221" s="47">
        <v>1.899</v>
      </c>
      <c r="M221" s="47">
        <v>5</v>
      </c>
      <c r="N221" s="47">
        <v>20</v>
      </c>
      <c r="O221" s="47">
        <v>0.159</v>
      </c>
      <c r="P221" s="47"/>
      <c r="Q221" s="47"/>
      <c r="R221" s="47"/>
      <c r="S221" s="47"/>
      <c r="T221" s="50" t="s">
        <v>235</v>
      </c>
      <c r="U221" s="48">
        <v>-7356.92</v>
      </c>
      <c r="V221" s="48">
        <v>355250.74</v>
      </c>
      <c r="W221" s="48">
        <v>-2.0289999999999999</v>
      </c>
      <c r="X221" s="47">
        <v>2.0289999999999999</v>
      </c>
      <c r="Y221" s="47">
        <v>4</v>
      </c>
      <c r="Z221" s="47">
        <v>0</v>
      </c>
      <c r="AA221" s="47">
        <v>0</v>
      </c>
      <c r="AB221" s="47"/>
      <c r="AC221" s="47"/>
      <c r="AD221" s="47"/>
      <c r="AE221" s="47"/>
      <c r="AF221" s="47" t="s">
        <v>415</v>
      </c>
      <c r="AG221" s="48">
        <v>4322.3500000000004</v>
      </c>
      <c r="AH221" s="48">
        <v>701066.5</v>
      </c>
      <c r="AI221" s="48">
        <v>0.62</v>
      </c>
      <c r="AJ221" s="47">
        <v>2.0049999999999999</v>
      </c>
      <c r="AK221" s="47">
        <v>5</v>
      </c>
      <c r="AL221" s="47">
        <v>40</v>
      </c>
      <c r="AM221" s="47">
        <v>1.248</v>
      </c>
      <c r="AN221" s="47"/>
      <c r="AO221" s="47"/>
      <c r="AP221" s="47"/>
      <c r="AQ221" s="47"/>
      <c r="AR221" s="47"/>
      <c r="AS221" s="48"/>
      <c r="AT221" s="48"/>
      <c r="AU221" s="48"/>
      <c r="AV221" s="47"/>
      <c r="AW221" s="47"/>
      <c r="AX221" s="47"/>
      <c r="AY221" s="47"/>
      <c r="AZ221" s="47"/>
      <c r="BA221" s="47"/>
    </row>
    <row r="222" spans="8:53" x14ac:dyDescent="0.25">
      <c r="H222" s="50" t="s">
        <v>133</v>
      </c>
      <c r="I222" s="48">
        <v>-5978.11</v>
      </c>
      <c r="J222" s="48">
        <v>318613.59000000003</v>
      </c>
      <c r="K222" s="48">
        <v>-1.8420000000000001</v>
      </c>
      <c r="L222" s="47">
        <v>1.8420000000000001</v>
      </c>
      <c r="M222" s="47">
        <v>5</v>
      </c>
      <c r="N222" s="47">
        <v>0</v>
      </c>
      <c r="O222" s="47">
        <v>0</v>
      </c>
      <c r="P222" s="47"/>
      <c r="Q222" s="47"/>
      <c r="R222" s="47"/>
      <c r="S222" s="47"/>
      <c r="T222" s="50" t="s">
        <v>236</v>
      </c>
      <c r="U222" s="48">
        <v>4415</v>
      </c>
      <c r="V222" s="48">
        <v>362607.66</v>
      </c>
      <c r="W222" s="48">
        <v>1.2330000000000001</v>
      </c>
      <c r="X222" s="47">
        <v>0.98899999999999999</v>
      </c>
      <c r="Y222" s="47">
        <v>4</v>
      </c>
      <c r="Z222" s="47">
        <v>50</v>
      </c>
      <c r="AA222" s="47">
        <v>2.246</v>
      </c>
      <c r="AB222" s="47"/>
      <c r="AC222" s="47"/>
      <c r="AD222" s="47"/>
      <c r="AE222" s="47"/>
      <c r="AF222" s="47" t="s">
        <v>416</v>
      </c>
      <c r="AG222" s="48">
        <v>9015.1</v>
      </c>
      <c r="AH222" s="48">
        <v>696744.15</v>
      </c>
      <c r="AI222" s="48">
        <v>1.3109999999999999</v>
      </c>
      <c r="AJ222" s="47">
        <v>1.3</v>
      </c>
      <c r="AK222" s="47">
        <v>5</v>
      </c>
      <c r="AL222" s="47">
        <v>60</v>
      </c>
      <c r="AM222" s="47">
        <v>1.8360000000000001</v>
      </c>
      <c r="AN222" s="47"/>
      <c r="AO222" s="47"/>
      <c r="AP222" s="47"/>
      <c r="AQ222" s="47"/>
      <c r="AR222" s="50"/>
      <c r="AS222" s="48"/>
      <c r="AT222" s="48"/>
      <c r="AU222" s="48"/>
      <c r="AV222" s="47"/>
      <c r="AW222" s="47"/>
      <c r="AX222" s="47"/>
      <c r="AY222" s="47"/>
      <c r="AZ222" s="47"/>
      <c r="BA222" s="47"/>
    </row>
    <row r="223" spans="8:53" x14ac:dyDescent="0.25">
      <c r="H223" s="50">
        <v>40515</v>
      </c>
      <c r="I223" s="48">
        <v>-363.98</v>
      </c>
      <c r="J223" s="48">
        <v>324591.7</v>
      </c>
      <c r="K223" s="48">
        <v>-0.112</v>
      </c>
      <c r="L223" s="47">
        <v>0.38300000000000001</v>
      </c>
      <c r="M223" s="47">
        <v>4</v>
      </c>
      <c r="N223" s="47">
        <v>50</v>
      </c>
      <c r="O223" s="47">
        <v>0.70799999999999996</v>
      </c>
      <c r="P223" s="47"/>
      <c r="Q223" s="47"/>
      <c r="R223" s="47"/>
      <c r="S223" s="47"/>
      <c r="T223" s="47" t="s">
        <v>537</v>
      </c>
      <c r="U223" s="48">
        <v>-7877.2</v>
      </c>
      <c r="V223" s="48">
        <v>358192.66</v>
      </c>
      <c r="W223" s="48">
        <v>-2.1520000000000001</v>
      </c>
      <c r="X223" s="47">
        <v>2.4689999999999999</v>
      </c>
      <c r="Y223" s="47">
        <v>5</v>
      </c>
      <c r="Z223" s="47">
        <v>20</v>
      </c>
      <c r="AA223" s="47">
        <v>0.129</v>
      </c>
      <c r="AB223" s="47"/>
      <c r="AC223" s="47"/>
      <c r="AD223" s="47"/>
      <c r="AE223" s="47"/>
      <c r="AF223" s="50">
        <v>41246</v>
      </c>
      <c r="AG223" s="48">
        <v>-6759.9</v>
      </c>
      <c r="AH223" s="48">
        <v>687729.05</v>
      </c>
      <c r="AI223" s="48">
        <v>-0.97299999999999998</v>
      </c>
      <c r="AJ223" s="47">
        <v>1.18</v>
      </c>
      <c r="AK223" s="47">
        <v>4</v>
      </c>
      <c r="AL223" s="47">
        <v>50</v>
      </c>
      <c r="AM223" s="47">
        <v>0.17599999999999999</v>
      </c>
      <c r="AN223" s="47"/>
      <c r="AO223" s="47"/>
      <c r="AP223" s="47"/>
      <c r="AQ223" s="47"/>
      <c r="AR223" s="47"/>
      <c r="AS223" s="48"/>
      <c r="AT223" s="48"/>
      <c r="AU223" s="48"/>
      <c r="AV223" s="47"/>
      <c r="AW223" s="47"/>
      <c r="AX223" s="47"/>
      <c r="AY223" s="47"/>
      <c r="AZ223" s="47"/>
      <c r="BA223" s="47"/>
    </row>
    <row r="224" spans="8:53" x14ac:dyDescent="0.25">
      <c r="H224" s="50">
        <v>40393</v>
      </c>
      <c r="I224" s="48">
        <v>3829.42</v>
      </c>
      <c r="J224" s="48">
        <v>324955.68</v>
      </c>
      <c r="K224" s="48">
        <v>1.1919999999999999</v>
      </c>
      <c r="L224" s="47">
        <v>0.21099999999999999</v>
      </c>
      <c r="M224" s="47">
        <v>4</v>
      </c>
      <c r="N224" s="47">
        <v>50</v>
      </c>
      <c r="O224" s="47">
        <v>4.6790000000000003</v>
      </c>
      <c r="P224" s="47"/>
      <c r="Q224" s="47"/>
      <c r="R224" s="47"/>
      <c r="S224" s="47"/>
      <c r="T224" s="50">
        <v>40726</v>
      </c>
      <c r="U224" s="48">
        <v>-580</v>
      </c>
      <c r="V224" s="48">
        <v>366069.86</v>
      </c>
      <c r="W224" s="48">
        <v>-0.158</v>
      </c>
      <c r="X224" s="47">
        <v>0.60499999999999998</v>
      </c>
      <c r="Y224" s="47">
        <v>4</v>
      </c>
      <c r="Z224" s="47">
        <v>25</v>
      </c>
      <c r="AA224" s="47">
        <v>0.84399999999999997</v>
      </c>
      <c r="AB224" s="47"/>
      <c r="AC224" s="47"/>
      <c r="AD224" s="47"/>
      <c r="AE224" s="47"/>
      <c r="AF224" s="50">
        <v>41032</v>
      </c>
      <c r="AG224" s="48">
        <v>40256.800000000003</v>
      </c>
      <c r="AH224" s="48">
        <v>694488.95</v>
      </c>
      <c r="AI224" s="48">
        <v>6.1529999999999996</v>
      </c>
      <c r="AJ224" s="47">
        <v>1.8220000000000001</v>
      </c>
      <c r="AK224" s="47">
        <v>5</v>
      </c>
      <c r="AL224" s="47">
        <v>60</v>
      </c>
      <c r="AM224" s="47">
        <v>4.2610000000000001</v>
      </c>
      <c r="AN224" s="47"/>
      <c r="AO224" s="47"/>
      <c r="AP224" s="47"/>
      <c r="AQ224" s="47"/>
      <c r="AR224" s="47"/>
      <c r="AS224" s="48"/>
      <c r="AT224" s="48"/>
      <c r="AU224" s="48"/>
      <c r="AV224" s="47"/>
      <c r="AW224" s="47"/>
      <c r="AX224" s="47"/>
      <c r="AY224" s="47"/>
      <c r="AZ224" s="47"/>
      <c r="BA224" s="47"/>
    </row>
    <row r="225" spans="8:53" x14ac:dyDescent="0.25">
      <c r="H225" s="50" t="s">
        <v>213</v>
      </c>
      <c r="I225" s="48">
        <v>9740.9</v>
      </c>
      <c r="J225" s="48">
        <v>321126.26</v>
      </c>
      <c r="K225" s="48">
        <v>3.1280000000000001</v>
      </c>
      <c r="L225" s="47">
        <v>0</v>
      </c>
      <c r="M225" s="47">
        <v>3</v>
      </c>
      <c r="N225" s="47">
        <v>100</v>
      </c>
      <c r="O225" s="47">
        <v>100</v>
      </c>
      <c r="P225" s="47"/>
      <c r="Q225" s="47"/>
      <c r="R225" s="47"/>
      <c r="S225" s="47"/>
      <c r="T225" s="50" t="s">
        <v>237</v>
      </c>
      <c r="U225" s="48">
        <v>-2308</v>
      </c>
      <c r="V225" s="48">
        <v>366649.86</v>
      </c>
      <c r="W225" s="48">
        <v>-0.626</v>
      </c>
      <c r="X225" s="47">
        <v>0.88200000000000001</v>
      </c>
      <c r="Y225" s="47">
        <v>4</v>
      </c>
      <c r="Z225" s="47">
        <v>50</v>
      </c>
      <c r="AA225" s="47">
        <v>0.502</v>
      </c>
      <c r="AB225" s="47"/>
      <c r="AC225" s="47"/>
      <c r="AD225" s="47"/>
      <c r="AE225" s="47"/>
      <c r="AF225" s="50" t="s">
        <v>417</v>
      </c>
      <c r="AG225" s="48">
        <v>-6038</v>
      </c>
      <c r="AH225" s="48">
        <v>654232.15</v>
      </c>
      <c r="AI225" s="48">
        <v>-0.91400000000000003</v>
      </c>
      <c r="AJ225" s="47">
        <v>2.589</v>
      </c>
      <c r="AK225" s="47">
        <v>5</v>
      </c>
      <c r="AL225" s="47">
        <v>20</v>
      </c>
      <c r="AM225" s="47">
        <v>0.7</v>
      </c>
      <c r="AN225" s="47"/>
      <c r="AO225" s="47"/>
      <c r="AP225" s="47"/>
      <c r="AQ225" s="47"/>
      <c r="AR225" s="47"/>
      <c r="AS225" s="48"/>
      <c r="AT225" s="48"/>
      <c r="AU225" s="48"/>
      <c r="AV225" s="47"/>
      <c r="AW225" s="47"/>
      <c r="AX225" s="47"/>
      <c r="AY225" s="47"/>
      <c r="AZ225" s="47"/>
      <c r="BA225" s="47"/>
    </row>
    <row r="226" spans="8:53" x14ac:dyDescent="0.25">
      <c r="H226" s="50" t="s">
        <v>375</v>
      </c>
      <c r="I226" s="48">
        <v>68.09</v>
      </c>
      <c r="J226" s="48">
        <v>311385.36</v>
      </c>
      <c r="K226" s="48">
        <v>2.1899999999999999E-2</v>
      </c>
      <c r="L226" s="47">
        <v>0.81699999999999995</v>
      </c>
      <c r="M226" s="47">
        <v>4</v>
      </c>
      <c r="N226" s="47">
        <v>50</v>
      </c>
      <c r="O226" s="47">
        <v>1.0269999999999999</v>
      </c>
      <c r="P226" s="47"/>
      <c r="Q226" s="47"/>
      <c r="R226" s="47"/>
      <c r="S226" s="47"/>
      <c r="T226" s="50" t="s">
        <v>238</v>
      </c>
      <c r="U226" s="48">
        <v>12758</v>
      </c>
      <c r="V226" s="48">
        <v>368957.86</v>
      </c>
      <c r="W226" s="48">
        <v>3.5819999999999999</v>
      </c>
      <c r="X226" s="47">
        <v>1.1659999999999999</v>
      </c>
      <c r="Y226" s="47">
        <v>5</v>
      </c>
      <c r="Z226" s="47">
        <v>40</v>
      </c>
      <c r="AA226" s="47">
        <v>3.508</v>
      </c>
      <c r="AB226" s="47"/>
      <c r="AC226" s="47"/>
      <c r="AD226" s="47"/>
      <c r="AE226" s="47"/>
      <c r="AF226" s="47" t="s">
        <v>418</v>
      </c>
      <c r="AG226" s="48">
        <v>7294.5</v>
      </c>
      <c r="AH226" s="48">
        <v>660270.15</v>
      </c>
      <c r="AI226" s="48">
        <v>1.117</v>
      </c>
      <c r="AJ226" s="47">
        <v>1.8120000000000001</v>
      </c>
      <c r="AK226" s="47">
        <v>5</v>
      </c>
      <c r="AL226" s="47">
        <v>40</v>
      </c>
      <c r="AM226" s="47">
        <v>1.5569999999999999</v>
      </c>
      <c r="AN226" s="47"/>
      <c r="AO226" s="47"/>
      <c r="AP226" s="47"/>
      <c r="AQ226" s="47"/>
      <c r="AR226" s="50"/>
      <c r="AS226" s="48"/>
      <c r="AT226" s="48"/>
      <c r="AU226" s="48"/>
      <c r="AV226" s="47"/>
      <c r="AW226" s="47"/>
      <c r="AX226" s="47"/>
      <c r="AY226" s="47"/>
      <c r="AZ226" s="47"/>
      <c r="BA226" s="47"/>
    </row>
    <row r="227" spans="8:53" x14ac:dyDescent="0.25">
      <c r="H227" s="50">
        <v>40514</v>
      </c>
      <c r="I227" s="48">
        <v>-9832.77</v>
      </c>
      <c r="J227" s="48">
        <v>311317.27</v>
      </c>
      <c r="K227" s="48">
        <v>-3.0619999999999998</v>
      </c>
      <c r="L227" s="47">
        <v>3.0619999999999998</v>
      </c>
      <c r="M227" s="47">
        <v>5</v>
      </c>
      <c r="N227" s="47">
        <v>0</v>
      </c>
      <c r="O227" s="47">
        <v>0</v>
      </c>
      <c r="P227" s="47"/>
      <c r="Q227" s="47"/>
      <c r="R227" s="47"/>
      <c r="S227" s="47"/>
      <c r="T227" s="47" t="s">
        <v>239</v>
      </c>
      <c r="U227" s="48">
        <v>1728</v>
      </c>
      <c r="V227" s="48">
        <v>356199.86</v>
      </c>
      <c r="W227" s="48">
        <v>0.48699999999999999</v>
      </c>
      <c r="X227" s="47">
        <v>0</v>
      </c>
      <c r="Y227" s="47">
        <v>1</v>
      </c>
      <c r="Z227" s="47">
        <v>100</v>
      </c>
      <c r="AA227" s="47">
        <v>100</v>
      </c>
      <c r="AB227" s="47"/>
      <c r="AC227" s="47"/>
      <c r="AD227" s="47"/>
      <c r="AE227" s="47"/>
      <c r="AF227" s="47" t="s">
        <v>419</v>
      </c>
      <c r="AG227" s="48">
        <v>-35433.35</v>
      </c>
      <c r="AH227" s="48">
        <v>652975.65</v>
      </c>
      <c r="AI227" s="48">
        <v>-5.1470000000000002</v>
      </c>
      <c r="AJ227" s="47">
        <v>5.7439999999999998</v>
      </c>
      <c r="AK227" s="47">
        <v>5</v>
      </c>
      <c r="AL227" s="47">
        <v>20</v>
      </c>
      <c r="AM227" s="47">
        <v>0.221</v>
      </c>
      <c r="AN227" s="47"/>
      <c r="AO227" s="47"/>
      <c r="AP227" s="47"/>
      <c r="AQ227" s="47"/>
      <c r="AR227" s="47"/>
      <c r="AS227" s="48"/>
      <c r="AT227" s="48"/>
      <c r="AU227" s="48"/>
      <c r="AV227" s="47"/>
      <c r="AW227" s="47"/>
      <c r="AX227" s="47"/>
      <c r="AY227" s="47"/>
      <c r="AZ227" s="47"/>
      <c r="BA227" s="47"/>
    </row>
    <row r="228" spans="8:53" x14ac:dyDescent="0.25">
      <c r="H228" s="50">
        <v>40423</v>
      </c>
      <c r="I228" s="48">
        <v>-3204.36</v>
      </c>
      <c r="J228" s="48">
        <v>321150.03999999998</v>
      </c>
      <c r="K228" s="48">
        <v>-0.98799999999999999</v>
      </c>
      <c r="L228" s="47">
        <v>1.546</v>
      </c>
      <c r="M228" s="47">
        <v>3</v>
      </c>
      <c r="N228" s="47">
        <v>33.33</v>
      </c>
      <c r="O228" s="47">
        <v>0.36499999999999999</v>
      </c>
      <c r="P228" s="47"/>
      <c r="Q228" s="47"/>
      <c r="R228" s="47"/>
      <c r="S228" s="47"/>
      <c r="T228" s="50">
        <v>40848</v>
      </c>
      <c r="U228" s="48">
        <v>-5093.2</v>
      </c>
      <c r="V228" s="48">
        <v>354471.86</v>
      </c>
      <c r="W228" s="48">
        <v>-1.4159999999999999</v>
      </c>
      <c r="X228" s="47">
        <v>1.4159999999999999</v>
      </c>
      <c r="Y228" s="47">
        <v>2</v>
      </c>
      <c r="Z228" s="47">
        <v>0</v>
      </c>
      <c r="AA228" s="47">
        <v>0</v>
      </c>
      <c r="AB228" s="47"/>
      <c r="AC228" s="47"/>
      <c r="AD228" s="47"/>
      <c r="AE228" s="47"/>
      <c r="AF228" s="50">
        <v>41062</v>
      </c>
      <c r="AG228" s="48">
        <v>-13179.25</v>
      </c>
      <c r="AH228" s="48">
        <v>688409</v>
      </c>
      <c r="AI228" s="48">
        <v>-1.8779999999999999</v>
      </c>
      <c r="AJ228" s="47">
        <v>3.8279999999999998</v>
      </c>
      <c r="AK228" s="47">
        <v>5</v>
      </c>
      <c r="AL228" s="47">
        <v>40</v>
      </c>
      <c r="AM228" s="47">
        <v>0.52200000000000002</v>
      </c>
      <c r="AN228" s="47"/>
      <c r="AO228" s="47"/>
      <c r="AP228" s="47"/>
      <c r="AQ228" s="47"/>
      <c r="AR228" s="47"/>
      <c r="AS228" s="48"/>
      <c r="AT228" s="48"/>
      <c r="AU228" s="48"/>
      <c r="AV228" s="47"/>
      <c r="AW228" s="47"/>
      <c r="AX228" s="47"/>
      <c r="AY228" s="47"/>
      <c r="AZ228" s="47"/>
      <c r="BA228" s="47"/>
    </row>
    <row r="229" spans="8:53" x14ac:dyDescent="0.25">
      <c r="H229" s="50">
        <v>40180</v>
      </c>
      <c r="I229" s="48">
        <v>9617.5</v>
      </c>
      <c r="J229" s="48">
        <v>324354.40000000002</v>
      </c>
      <c r="K229" s="48">
        <v>3.056</v>
      </c>
      <c r="L229" s="47">
        <v>0.38100000000000001</v>
      </c>
      <c r="M229" s="47">
        <v>4</v>
      </c>
      <c r="N229" s="47">
        <v>50</v>
      </c>
      <c r="O229" s="47">
        <v>9.0150000000000006</v>
      </c>
      <c r="P229" s="47"/>
      <c r="Q229" s="47"/>
      <c r="R229" s="47"/>
      <c r="S229" s="47"/>
      <c r="T229" s="50">
        <v>40603</v>
      </c>
      <c r="U229" s="48">
        <v>-2842.96</v>
      </c>
      <c r="V229" s="48">
        <v>359565.06</v>
      </c>
      <c r="W229" s="48">
        <v>-0.78400000000000003</v>
      </c>
      <c r="X229" s="47">
        <v>0.78400000000000003</v>
      </c>
      <c r="Y229" s="47">
        <v>1</v>
      </c>
      <c r="Z229" s="47">
        <v>0</v>
      </c>
      <c r="AA229" s="47">
        <v>0</v>
      </c>
      <c r="AB229" s="47"/>
      <c r="AC229" s="47"/>
      <c r="AD229" s="47"/>
      <c r="AE229" s="47"/>
      <c r="AF229" s="50" t="s">
        <v>420</v>
      </c>
      <c r="AG229" s="48">
        <v>21262.6</v>
      </c>
      <c r="AH229" s="48">
        <v>701588.25</v>
      </c>
      <c r="AI229" s="48">
        <v>3.125</v>
      </c>
      <c r="AJ229" s="47">
        <v>2.4470000000000001</v>
      </c>
      <c r="AK229" s="47">
        <v>5</v>
      </c>
      <c r="AL229" s="47">
        <v>40</v>
      </c>
      <c r="AM229" s="47">
        <v>1.95</v>
      </c>
      <c r="AN229" s="47"/>
      <c r="AO229" s="47"/>
      <c r="AP229" s="47"/>
      <c r="AQ229" s="47"/>
      <c r="AR229" s="50"/>
      <c r="AS229" s="48"/>
      <c r="AT229" s="48"/>
      <c r="AU229" s="48"/>
      <c r="AV229" s="47"/>
      <c r="AW229" s="47"/>
      <c r="AX229" s="47"/>
      <c r="AY229" s="47"/>
      <c r="AZ229" s="47"/>
      <c r="BA229" s="47"/>
    </row>
    <row r="230" spans="8:53" x14ac:dyDescent="0.25">
      <c r="H230" s="47" t="s">
        <v>134</v>
      </c>
      <c r="I230" s="48">
        <v>10080.4</v>
      </c>
      <c r="J230" s="48">
        <v>314736.90000000002</v>
      </c>
      <c r="K230" s="48">
        <v>3.3090000000000002</v>
      </c>
      <c r="L230" s="47">
        <v>0</v>
      </c>
      <c r="M230" s="47">
        <v>3</v>
      </c>
      <c r="N230" s="47">
        <v>100</v>
      </c>
      <c r="O230" s="47">
        <v>100</v>
      </c>
      <c r="P230" s="47"/>
      <c r="Q230" s="47"/>
      <c r="R230" s="47"/>
      <c r="S230" s="47"/>
      <c r="T230" s="50" t="s">
        <v>102</v>
      </c>
      <c r="U230" s="48">
        <v>28822.02</v>
      </c>
      <c r="V230" s="48">
        <v>362408.02</v>
      </c>
      <c r="W230" s="48">
        <v>8.64</v>
      </c>
      <c r="X230" s="47">
        <v>0</v>
      </c>
      <c r="Y230" s="47">
        <v>1</v>
      </c>
      <c r="Z230" s="47">
        <v>100</v>
      </c>
      <c r="AA230" s="47">
        <v>100</v>
      </c>
      <c r="AB230" s="47"/>
      <c r="AC230" s="47"/>
      <c r="AD230" s="47"/>
      <c r="AE230" s="47"/>
      <c r="AF230" s="47" t="s">
        <v>421</v>
      </c>
      <c r="AG230" s="48">
        <v>-14236</v>
      </c>
      <c r="AH230" s="48">
        <v>680325.65</v>
      </c>
      <c r="AI230" s="48">
        <v>-2.0499999999999998</v>
      </c>
      <c r="AJ230" s="47">
        <v>2.0499999999999998</v>
      </c>
      <c r="AK230" s="47">
        <v>5</v>
      </c>
      <c r="AL230" s="47">
        <v>0</v>
      </c>
      <c r="AM230" s="47">
        <v>0</v>
      </c>
      <c r="AN230" s="47"/>
      <c r="AO230" s="47"/>
      <c r="AP230" s="47"/>
      <c r="AQ230" s="47"/>
      <c r="AR230" s="50"/>
      <c r="AS230" s="48"/>
      <c r="AT230" s="48"/>
      <c r="AU230" s="48"/>
      <c r="AV230" s="47"/>
      <c r="AW230" s="47"/>
      <c r="AX230" s="47"/>
      <c r="AY230" s="47"/>
      <c r="AZ230" s="47"/>
      <c r="BA230" s="47"/>
    </row>
    <row r="231" spans="8:53" x14ac:dyDescent="0.25">
      <c r="H231" s="50">
        <v>40483</v>
      </c>
      <c r="I231" s="48">
        <v>-1487.9</v>
      </c>
      <c r="J231" s="48">
        <v>304656.5</v>
      </c>
      <c r="K231" s="48">
        <v>-0.48599999999999999</v>
      </c>
      <c r="L231" s="47">
        <v>0.48599999999999999</v>
      </c>
      <c r="M231" s="47">
        <v>4</v>
      </c>
      <c r="N231" s="47">
        <v>25</v>
      </c>
      <c r="O231" s="47">
        <v>0.186</v>
      </c>
      <c r="P231" s="47"/>
      <c r="Q231" s="47"/>
      <c r="R231" s="47"/>
      <c r="S231" s="47"/>
      <c r="T231" s="47"/>
      <c r="U231" s="48"/>
      <c r="V231" s="48"/>
      <c r="W231" s="48"/>
      <c r="X231" s="47"/>
      <c r="Y231" s="47"/>
      <c r="Z231" s="47"/>
      <c r="AA231" s="47"/>
      <c r="AB231" s="47"/>
      <c r="AC231" s="47"/>
      <c r="AD231" s="47"/>
      <c r="AE231" s="47"/>
      <c r="AF231" s="47" t="s">
        <v>422</v>
      </c>
      <c r="AG231" s="48">
        <v>17174.099999999999</v>
      </c>
      <c r="AH231" s="48">
        <v>694561.65</v>
      </c>
      <c r="AI231" s="48">
        <v>2.5350000000000001</v>
      </c>
      <c r="AJ231" s="47">
        <v>0.45100000000000001</v>
      </c>
      <c r="AK231" s="47">
        <v>4</v>
      </c>
      <c r="AL231" s="47">
        <v>75</v>
      </c>
      <c r="AM231" s="47">
        <v>6.4589999999999996</v>
      </c>
      <c r="AN231" s="47"/>
      <c r="AO231" s="47"/>
      <c r="AP231" s="47"/>
      <c r="AQ231" s="47"/>
      <c r="AR231" s="50"/>
      <c r="AS231" s="48"/>
      <c r="AT231" s="48"/>
      <c r="AU231" s="48"/>
      <c r="AV231" s="47"/>
      <c r="AW231" s="47"/>
      <c r="AX231" s="47"/>
      <c r="AY231" s="47"/>
      <c r="AZ231" s="47"/>
      <c r="BA231" s="47"/>
    </row>
    <row r="232" spans="8:53" x14ac:dyDescent="0.25">
      <c r="H232" s="50">
        <v>40299</v>
      </c>
      <c r="I232" s="48">
        <v>6636.4</v>
      </c>
      <c r="J232" s="48">
        <v>306144.40000000002</v>
      </c>
      <c r="K232" s="48">
        <v>2.2160000000000002</v>
      </c>
      <c r="L232" s="47">
        <v>0</v>
      </c>
      <c r="M232" s="47">
        <v>1</v>
      </c>
      <c r="N232" s="47">
        <v>100</v>
      </c>
      <c r="O232" s="47">
        <v>100</v>
      </c>
      <c r="P232" s="47"/>
      <c r="Q232" s="47"/>
      <c r="R232" s="47"/>
      <c r="S232" s="47"/>
      <c r="T232" s="47" t="s">
        <v>80</v>
      </c>
      <c r="U232" s="48">
        <v>6191.53</v>
      </c>
      <c r="V232" s="48">
        <v>442473.47</v>
      </c>
      <c r="W232" s="48">
        <v>1.5660000000000001</v>
      </c>
      <c r="X232" s="47">
        <v>2.3679999999999999</v>
      </c>
      <c r="Y232" s="47">
        <v>3.8650000000000002</v>
      </c>
      <c r="Z232" s="47">
        <v>39.39</v>
      </c>
      <c r="AA232" s="47">
        <v>11.22</v>
      </c>
      <c r="AB232" s="47"/>
      <c r="AC232" s="47"/>
      <c r="AD232" s="47"/>
      <c r="AE232" s="47"/>
      <c r="AF232" s="47" t="s">
        <v>240</v>
      </c>
      <c r="AG232" s="48">
        <v>21842.55</v>
      </c>
      <c r="AH232" s="48">
        <v>677387.55</v>
      </c>
      <c r="AI232" s="48">
        <v>3.3319999999999999</v>
      </c>
      <c r="AJ232" s="47">
        <v>0</v>
      </c>
      <c r="AK232" s="47">
        <v>1</v>
      </c>
      <c r="AL232" s="47">
        <v>100</v>
      </c>
      <c r="AM232" s="47">
        <v>100</v>
      </c>
      <c r="AN232" s="47"/>
      <c r="AO232" s="47"/>
      <c r="AP232" s="47"/>
      <c r="AQ232" s="47"/>
      <c r="AR232" s="50"/>
      <c r="AS232" s="48"/>
      <c r="AT232" s="48"/>
      <c r="AU232" s="48"/>
      <c r="AV232" s="47"/>
      <c r="AW232" s="47"/>
      <c r="AX232" s="47"/>
      <c r="AY232" s="47"/>
      <c r="AZ232" s="47"/>
      <c r="BA232" s="47"/>
    </row>
    <row r="233" spans="8:53" x14ac:dyDescent="0.25">
      <c r="H233" s="50" t="s">
        <v>376</v>
      </c>
      <c r="I233" s="48">
        <v>-492</v>
      </c>
      <c r="J233" s="48">
        <v>299508</v>
      </c>
      <c r="K233" s="48">
        <v>-0.16400000000000001</v>
      </c>
      <c r="L233" s="47">
        <v>0.16400000000000001</v>
      </c>
      <c r="M233" s="47">
        <v>1</v>
      </c>
      <c r="N233" s="47">
        <v>0</v>
      </c>
      <c r="O233" s="47">
        <v>0</v>
      </c>
      <c r="P233" s="47"/>
      <c r="Q233" s="47"/>
      <c r="R233" s="47"/>
      <c r="S233" s="47"/>
      <c r="T233" s="47" t="s">
        <v>81</v>
      </c>
      <c r="U233" s="48">
        <v>36813.550000000003</v>
      </c>
      <c r="V233" s="48">
        <v>127732.27</v>
      </c>
      <c r="W233" s="48">
        <v>7.6669999999999998</v>
      </c>
      <c r="X233" s="47">
        <v>2.1349999999999998</v>
      </c>
      <c r="Y233" s="47">
        <v>1.1719999999999999</v>
      </c>
      <c r="Z233" s="47">
        <v>28.83</v>
      </c>
      <c r="AA233" s="47">
        <v>29.41</v>
      </c>
      <c r="AB233" s="47"/>
      <c r="AC233" s="47"/>
      <c r="AD233" s="47"/>
      <c r="AE233" s="47"/>
      <c r="AF233" s="50"/>
      <c r="AG233" s="48"/>
      <c r="AH233" s="48"/>
      <c r="AI233" s="48"/>
      <c r="AJ233" s="47"/>
      <c r="AK233" s="47"/>
      <c r="AL233" s="47"/>
      <c r="AM233" s="47"/>
      <c r="AN233" s="47"/>
      <c r="AO233" s="47"/>
      <c r="AP233" s="47"/>
      <c r="AQ233" s="47"/>
      <c r="AR233" s="50"/>
      <c r="AS233" s="48"/>
      <c r="AT233" s="48"/>
      <c r="AU233" s="48"/>
      <c r="AV233" s="47"/>
      <c r="AW233" s="47"/>
      <c r="AX233" s="47"/>
      <c r="AY233" s="47"/>
      <c r="AZ233" s="47"/>
      <c r="BA233" s="47"/>
    </row>
    <row r="234" spans="8:53" x14ac:dyDescent="0.25">
      <c r="H234" s="47"/>
      <c r="I234" s="48"/>
      <c r="J234" s="48"/>
      <c r="K234" s="48"/>
      <c r="L234" s="47"/>
      <c r="M234" s="47"/>
      <c r="N234" s="47"/>
      <c r="O234" s="47"/>
      <c r="P234" s="47"/>
      <c r="Q234" s="47"/>
      <c r="R234" s="47"/>
      <c r="S234" s="47"/>
      <c r="T234" s="50"/>
      <c r="U234" s="48"/>
      <c r="V234" s="48"/>
      <c r="W234" s="48"/>
      <c r="X234" s="47"/>
      <c r="Y234" s="47"/>
      <c r="Z234" s="47"/>
      <c r="AA234" s="47"/>
      <c r="AB234" s="47"/>
      <c r="AC234" s="47"/>
      <c r="AD234" s="47"/>
      <c r="AE234" s="47"/>
      <c r="AF234" s="50" t="s">
        <v>80</v>
      </c>
      <c r="AG234" s="48">
        <v>9385</v>
      </c>
      <c r="AH234" s="48">
        <v>839945.72</v>
      </c>
      <c r="AI234" s="48">
        <v>1.1779999999999999</v>
      </c>
      <c r="AJ234" s="47">
        <v>2.0880000000000001</v>
      </c>
      <c r="AK234" s="47">
        <v>4.1319999999999997</v>
      </c>
      <c r="AL234" s="47">
        <v>43.68</v>
      </c>
      <c r="AM234" s="47">
        <v>12.37</v>
      </c>
      <c r="AN234" s="47"/>
      <c r="AO234" s="47"/>
      <c r="AP234" s="47"/>
      <c r="AQ234" s="47"/>
      <c r="AR234" s="50"/>
      <c r="AS234" s="48"/>
      <c r="AT234" s="48"/>
      <c r="AU234" s="48"/>
      <c r="AV234" s="47"/>
      <c r="AW234" s="47"/>
      <c r="AX234" s="47"/>
      <c r="AY234" s="47"/>
      <c r="AZ234" s="47"/>
      <c r="BA234" s="47"/>
    </row>
    <row r="235" spans="8:53" x14ac:dyDescent="0.25">
      <c r="H235" s="50" t="s">
        <v>80</v>
      </c>
      <c r="I235" s="48">
        <v>633.70000000000005</v>
      </c>
      <c r="J235" s="48">
        <v>319896.15999999997</v>
      </c>
      <c r="K235" s="48">
        <v>0.224</v>
      </c>
      <c r="L235" s="47">
        <v>1.1850000000000001</v>
      </c>
      <c r="M235" s="47">
        <v>4.1509999999999998</v>
      </c>
      <c r="N235" s="47">
        <v>39.840000000000003</v>
      </c>
      <c r="O235" s="47">
        <v>11.96</v>
      </c>
      <c r="P235" s="47"/>
      <c r="Q235" s="47"/>
      <c r="R235" s="47"/>
      <c r="S235" s="47"/>
      <c r="T235" s="50" t="s">
        <v>82</v>
      </c>
      <c r="U235" s="48"/>
      <c r="V235" s="48"/>
      <c r="W235" s="48"/>
      <c r="X235" s="47"/>
      <c r="Y235" s="47"/>
      <c r="Z235" s="47"/>
      <c r="AA235" s="47"/>
      <c r="AB235" s="47"/>
      <c r="AC235" s="47"/>
      <c r="AD235" s="47"/>
      <c r="AE235" s="47"/>
      <c r="AF235" s="47" t="s">
        <v>81</v>
      </c>
      <c r="AG235" s="48">
        <v>41251.72</v>
      </c>
      <c r="AH235" s="48">
        <v>157834.5</v>
      </c>
      <c r="AI235" s="48">
        <v>4.7370000000000001</v>
      </c>
      <c r="AJ235" s="47">
        <v>2.101</v>
      </c>
      <c r="AK235" s="47">
        <v>1.0569999999999999</v>
      </c>
      <c r="AL235" s="47">
        <v>29</v>
      </c>
      <c r="AM235" s="47">
        <v>27.96</v>
      </c>
      <c r="AN235" s="47"/>
      <c r="AO235" s="47"/>
      <c r="AP235" s="47"/>
      <c r="AQ235" s="47"/>
      <c r="AR235" s="50"/>
      <c r="AS235" s="48"/>
      <c r="AT235" s="48"/>
      <c r="AU235" s="48"/>
      <c r="AV235" s="47"/>
      <c r="AW235" s="47"/>
      <c r="AX235" s="47"/>
      <c r="AY235" s="47"/>
      <c r="AZ235" s="47"/>
      <c r="BA235" s="47"/>
    </row>
    <row r="236" spans="8:53" x14ac:dyDescent="0.25">
      <c r="H236" s="50" t="s">
        <v>81</v>
      </c>
      <c r="I236" s="48">
        <v>7038.55</v>
      </c>
      <c r="J236" s="48">
        <v>9265.6</v>
      </c>
      <c r="K236" s="48">
        <v>2.1960000000000002</v>
      </c>
      <c r="L236" s="47">
        <v>1.0649999999999999</v>
      </c>
      <c r="M236" s="47">
        <v>1.1830000000000001</v>
      </c>
      <c r="N236" s="47">
        <v>28.81</v>
      </c>
      <c r="O236" s="47">
        <v>29.92</v>
      </c>
      <c r="P236" s="47"/>
      <c r="Q236" s="47"/>
      <c r="R236" s="47"/>
      <c r="S236" s="47"/>
      <c r="T236" s="50" t="s">
        <v>83</v>
      </c>
      <c r="U236" s="48" t="s">
        <v>64</v>
      </c>
      <c r="V236" s="48" t="s">
        <v>65</v>
      </c>
      <c r="W236" s="48" t="s">
        <v>66</v>
      </c>
      <c r="X236" s="47" t="s">
        <v>67</v>
      </c>
      <c r="Y236" s="47" t="s">
        <v>68</v>
      </c>
      <c r="Z236" s="47" t="s">
        <v>69</v>
      </c>
      <c r="AA236" s="47" t="s">
        <v>70</v>
      </c>
      <c r="AB236" s="47"/>
      <c r="AC236" s="47"/>
      <c r="AD236" s="47"/>
      <c r="AE236" s="47"/>
      <c r="AF236" s="47"/>
      <c r="AG236" s="48"/>
      <c r="AH236" s="48"/>
      <c r="AI236" s="48"/>
      <c r="AJ236" s="47"/>
      <c r="AK236" s="47"/>
      <c r="AL236" s="47"/>
      <c r="AM236" s="47"/>
      <c r="AN236" s="47"/>
      <c r="AO236" s="47"/>
      <c r="AP236" s="47"/>
      <c r="AQ236" s="47"/>
      <c r="AR236" s="50"/>
      <c r="AS236" s="48"/>
      <c r="AT236" s="48"/>
      <c r="AU236" s="48"/>
      <c r="AV236" s="47"/>
      <c r="AW236" s="47"/>
      <c r="AX236" s="47"/>
      <c r="AY236" s="47"/>
      <c r="AZ236" s="47"/>
      <c r="BA236" s="47"/>
    </row>
    <row r="237" spans="8:53" x14ac:dyDescent="0.25">
      <c r="H237" s="50"/>
      <c r="I237" s="48"/>
      <c r="J237" s="48"/>
      <c r="K237" s="48"/>
      <c r="L237" s="47"/>
      <c r="M237" s="47"/>
      <c r="N237" s="47"/>
      <c r="O237" s="47"/>
      <c r="P237" s="47"/>
      <c r="Q237" s="47"/>
      <c r="R237" s="47"/>
      <c r="S237" s="47"/>
      <c r="T237" s="50" t="s">
        <v>240</v>
      </c>
      <c r="U237" s="48">
        <v>21842.55</v>
      </c>
      <c r="V237" s="48">
        <v>655545.46</v>
      </c>
      <c r="W237" s="48">
        <v>3.4470000000000001</v>
      </c>
      <c r="X237" s="47">
        <v>0</v>
      </c>
      <c r="Y237" s="47">
        <v>1</v>
      </c>
      <c r="Z237" s="47">
        <v>100</v>
      </c>
      <c r="AA237" s="47">
        <v>100</v>
      </c>
      <c r="AB237" s="47"/>
      <c r="AC237" s="47"/>
      <c r="AD237" s="47"/>
      <c r="AE237" s="47"/>
      <c r="AF237" s="50" t="s">
        <v>82</v>
      </c>
      <c r="AG237" s="48"/>
      <c r="AH237" s="48"/>
      <c r="AI237" s="48"/>
      <c r="AJ237" s="47"/>
      <c r="AK237" s="47"/>
      <c r="AL237" s="47"/>
      <c r="AM237" s="47"/>
      <c r="AN237" s="47"/>
      <c r="AO237" s="47"/>
      <c r="AP237" s="47"/>
      <c r="AQ237" s="47"/>
      <c r="AR237" s="50"/>
      <c r="AS237" s="48"/>
      <c r="AT237" s="48"/>
      <c r="AU237" s="48"/>
      <c r="AV237" s="47"/>
      <c r="AW237" s="47"/>
      <c r="AX237" s="47"/>
      <c r="AY237" s="47"/>
      <c r="AZ237" s="47"/>
      <c r="BA237" s="47"/>
    </row>
    <row r="238" spans="8:53" x14ac:dyDescent="0.25">
      <c r="H238" s="50" t="s">
        <v>82</v>
      </c>
      <c r="I238" s="48"/>
      <c r="J238" s="48"/>
      <c r="K238" s="48"/>
      <c r="L238" s="47"/>
      <c r="M238" s="47"/>
      <c r="N238" s="47"/>
      <c r="O238" s="47"/>
      <c r="P238" s="47"/>
      <c r="Q238" s="47"/>
      <c r="R238" s="47"/>
      <c r="S238" s="47"/>
      <c r="T238" s="50" t="s">
        <v>241</v>
      </c>
      <c r="U238" s="48">
        <v>-6952.45</v>
      </c>
      <c r="V238" s="48">
        <v>633702.91</v>
      </c>
      <c r="W238" s="48">
        <v>-1.085</v>
      </c>
      <c r="X238" s="47">
        <v>1.085</v>
      </c>
      <c r="Y238" s="47">
        <v>1</v>
      </c>
      <c r="Z238" s="47">
        <v>0</v>
      </c>
      <c r="AA238" s="47">
        <v>0</v>
      </c>
      <c r="AB238" s="47"/>
      <c r="AC238" s="47"/>
      <c r="AD238" s="47"/>
      <c r="AE238" s="47"/>
      <c r="AF238" s="50" t="s">
        <v>83</v>
      </c>
      <c r="AG238" s="48" t="s">
        <v>64</v>
      </c>
      <c r="AH238" s="48" t="s">
        <v>100</v>
      </c>
      <c r="AI238" s="48" t="s">
        <v>66</v>
      </c>
      <c r="AJ238" s="47" t="s">
        <v>67</v>
      </c>
      <c r="AK238" s="47" t="s">
        <v>68</v>
      </c>
      <c r="AL238" s="47" t="s">
        <v>69</v>
      </c>
      <c r="AM238" s="47" t="s">
        <v>70</v>
      </c>
      <c r="AN238" s="47"/>
      <c r="AO238" s="47"/>
      <c r="AP238" s="47"/>
      <c r="AQ238" s="47"/>
      <c r="AR238" s="50"/>
      <c r="AS238" s="48"/>
      <c r="AT238" s="48"/>
      <c r="AU238" s="48"/>
      <c r="AV238" s="47"/>
      <c r="AW238" s="47"/>
      <c r="AX238" s="47"/>
      <c r="AY238" s="47"/>
      <c r="AZ238" s="47"/>
      <c r="BA238" s="47"/>
    </row>
    <row r="239" spans="8:53" x14ac:dyDescent="0.25">
      <c r="H239" s="50" t="s">
        <v>83</v>
      </c>
      <c r="I239" s="48" t="s">
        <v>64</v>
      </c>
      <c r="J239" s="48" t="s">
        <v>65</v>
      </c>
      <c r="K239" s="48" t="s">
        <v>66</v>
      </c>
      <c r="L239" s="47" t="s">
        <v>67</v>
      </c>
      <c r="M239" s="47" t="s">
        <v>68</v>
      </c>
      <c r="N239" s="47" t="s">
        <v>69</v>
      </c>
      <c r="O239" s="47" t="s">
        <v>70</v>
      </c>
      <c r="P239" s="47"/>
      <c r="Q239" s="47"/>
      <c r="R239" s="47"/>
      <c r="S239" s="47"/>
      <c r="T239" s="50" t="s">
        <v>535</v>
      </c>
      <c r="U239" s="48">
        <v>12646</v>
      </c>
      <c r="V239" s="48">
        <v>640655.35999999999</v>
      </c>
      <c r="W239" s="48">
        <v>2.0139999999999998</v>
      </c>
      <c r="X239" s="47">
        <v>0</v>
      </c>
      <c r="Y239" s="47">
        <v>1</v>
      </c>
      <c r="Z239" s="47">
        <v>100</v>
      </c>
      <c r="AA239" s="47">
        <v>100</v>
      </c>
      <c r="AB239" s="47"/>
      <c r="AC239" s="47"/>
      <c r="AD239" s="47"/>
      <c r="AE239" s="47"/>
      <c r="AF239" s="50">
        <v>41334</v>
      </c>
      <c r="AG239" s="48">
        <v>-4483.22</v>
      </c>
      <c r="AH239" s="48">
        <v>1152949.8</v>
      </c>
      <c r="AI239" s="48">
        <v>-0.38700000000000001</v>
      </c>
      <c r="AJ239" s="47">
        <v>0.38700000000000001</v>
      </c>
      <c r="AK239" s="47">
        <v>1</v>
      </c>
      <c r="AL239" s="47">
        <v>0</v>
      </c>
      <c r="AM239" s="47">
        <v>0</v>
      </c>
      <c r="AN239" s="47"/>
      <c r="AO239" s="47"/>
      <c r="AP239" s="47"/>
      <c r="AQ239" s="47"/>
      <c r="AR239" s="50"/>
      <c r="AS239" s="48"/>
      <c r="AT239" s="48"/>
      <c r="AU239" s="48"/>
      <c r="AV239" s="47"/>
      <c r="AW239" s="47"/>
      <c r="AX239" s="47"/>
      <c r="AY239" s="47"/>
      <c r="AZ239" s="47"/>
      <c r="BA239" s="47"/>
    </row>
    <row r="240" spans="8:53" x14ac:dyDescent="0.25">
      <c r="H240" s="50">
        <v>40603</v>
      </c>
      <c r="I240" s="48">
        <v>-2842.96</v>
      </c>
      <c r="J240" s="48">
        <v>333586.28999999998</v>
      </c>
      <c r="K240" s="48">
        <v>-0.84499999999999997</v>
      </c>
      <c r="L240" s="47">
        <v>0.84499999999999997</v>
      </c>
      <c r="M240" s="47">
        <v>1</v>
      </c>
      <c r="N240" s="47">
        <v>0</v>
      </c>
      <c r="O240" s="47">
        <v>0</v>
      </c>
      <c r="P240" s="47"/>
      <c r="Q240" s="47"/>
      <c r="R240" s="47"/>
      <c r="S240" s="47"/>
      <c r="T240" s="47" t="s">
        <v>538</v>
      </c>
      <c r="U240" s="48">
        <v>-2800</v>
      </c>
      <c r="V240" s="48">
        <v>628009.36</v>
      </c>
      <c r="W240" s="48">
        <v>-0.44400000000000001</v>
      </c>
      <c r="X240" s="47">
        <v>0.44400000000000001</v>
      </c>
      <c r="Y240" s="47">
        <v>1</v>
      </c>
      <c r="Z240" s="47">
        <v>0</v>
      </c>
      <c r="AA240" s="47">
        <v>0</v>
      </c>
      <c r="AB240" s="47"/>
      <c r="AC240" s="47"/>
      <c r="AD240" s="47"/>
      <c r="AE240" s="47"/>
      <c r="AF240" s="50">
        <v>41306</v>
      </c>
      <c r="AG240" s="48">
        <v>8619.7999999999993</v>
      </c>
      <c r="AH240" s="48">
        <v>1157433.02</v>
      </c>
      <c r="AI240" s="48">
        <v>0.75</v>
      </c>
      <c r="AJ240" s="47">
        <v>0</v>
      </c>
      <c r="AK240" s="47">
        <v>1</v>
      </c>
      <c r="AL240" s="47">
        <v>100</v>
      </c>
      <c r="AM240" s="47">
        <v>100</v>
      </c>
      <c r="AN240" s="47"/>
      <c r="AO240" s="47"/>
      <c r="AP240" s="47"/>
      <c r="AQ240" s="47"/>
      <c r="AR240" s="47"/>
      <c r="AS240" s="48"/>
      <c r="AT240" s="48"/>
      <c r="AU240" s="48"/>
      <c r="AV240" s="47"/>
      <c r="AW240" s="47"/>
      <c r="AX240" s="47"/>
      <c r="AY240" s="47"/>
      <c r="AZ240" s="47"/>
      <c r="BA240" s="47"/>
    </row>
    <row r="241" spans="8:53" x14ac:dyDescent="0.25">
      <c r="H241" s="50" t="s">
        <v>102</v>
      </c>
      <c r="I241" s="48">
        <v>14411.01</v>
      </c>
      <c r="J241" s="48">
        <v>336429.25</v>
      </c>
      <c r="K241" s="48">
        <v>4.4749999999999996</v>
      </c>
      <c r="L241" s="47">
        <v>0</v>
      </c>
      <c r="M241" s="47">
        <v>1</v>
      </c>
      <c r="N241" s="47">
        <v>100</v>
      </c>
      <c r="O241" s="47">
        <v>100</v>
      </c>
      <c r="P241" s="47"/>
      <c r="Q241" s="47"/>
      <c r="R241" s="47"/>
      <c r="S241" s="47"/>
      <c r="T241" s="47" t="s">
        <v>242</v>
      </c>
      <c r="U241" s="48">
        <v>-3687.5</v>
      </c>
      <c r="V241" s="48">
        <v>630809.36</v>
      </c>
      <c r="W241" s="48">
        <v>-0.58099999999999996</v>
      </c>
      <c r="X241" s="47">
        <v>0.58099999999999996</v>
      </c>
      <c r="Y241" s="47">
        <v>1</v>
      </c>
      <c r="Z241" s="47">
        <v>0</v>
      </c>
      <c r="AA241" s="47">
        <v>0</v>
      </c>
      <c r="AB241" s="47"/>
      <c r="AC241" s="47"/>
      <c r="AD241" s="47"/>
      <c r="AE241" s="47"/>
      <c r="AF241" s="50" t="s">
        <v>423</v>
      </c>
      <c r="AG241" s="48">
        <v>62139.07</v>
      </c>
      <c r="AH241" s="48">
        <v>1148813.22</v>
      </c>
      <c r="AI241" s="48">
        <v>5.718</v>
      </c>
      <c r="AJ241" s="47">
        <v>0</v>
      </c>
      <c r="AK241" s="47">
        <v>1</v>
      </c>
      <c r="AL241" s="47">
        <v>100</v>
      </c>
      <c r="AM241" s="47">
        <v>100</v>
      </c>
      <c r="AN241" s="47"/>
      <c r="AO241" s="47"/>
      <c r="AP241" s="47"/>
      <c r="AQ241" s="47"/>
      <c r="AR241" s="47"/>
      <c r="AS241" s="48"/>
      <c r="AT241" s="48"/>
      <c r="AU241" s="48"/>
      <c r="AV241" s="47"/>
      <c r="AW241" s="47"/>
      <c r="AX241" s="47"/>
      <c r="AY241" s="47"/>
      <c r="AZ241" s="47"/>
      <c r="BA241" s="47"/>
    </row>
    <row r="242" spans="8:53" x14ac:dyDescent="0.25">
      <c r="H242" s="50" t="s">
        <v>103</v>
      </c>
      <c r="I242" s="48">
        <v>887.43</v>
      </c>
      <c r="J242" s="48">
        <v>322018.24</v>
      </c>
      <c r="K242" s="48">
        <v>0.27600000000000002</v>
      </c>
      <c r="L242" s="47">
        <v>0</v>
      </c>
      <c r="M242" s="47">
        <v>1</v>
      </c>
      <c r="N242" s="47">
        <v>100</v>
      </c>
      <c r="O242" s="47">
        <v>100</v>
      </c>
      <c r="P242" s="47"/>
      <c r="Q242" s="47"/>
      <c r="R242" s="47"/>
      <c r="S242" s="47"/>
      <c r="T242" s="47" t="s">
        <v>243</v>
      </c>
      <c r="U242" s="48">
        <v>-18180.3</v>
      </c>
      <c r="V242" s="48">
        <v>634496.86</v>
      </c>
      <c r="W242" s="48">
        <v>-2.7850000000000001</v>
      </c>
      <c r="X242" s="47">
        <v>2.7850000000000001</v>
      </c>
      <c r="Y242" s="47">
        <v>1</v>
      </c>
      <c r="Z242" s="47">
        <v>0</v>
      </c>
      <c r="AA242" s="47">
        <v>0</v>
      </c>
      <c r="AB242" s="47"/>
      <c r="AC242" s="47"/>
      <c r="AD242" s="47"/>
      <c r="AE242" s="47"/>
      <c r="AF242" s="50" t="s">
        <v>391</v>
      </c>
      <c r="AG242" s="48">
        <v>-1792</v>
      </c>
      <c r="AH242" s="48">
        <v>1086674.1499999999</v>
      </c>
      <c r="AI242" s="48">
        <v>-0.16500000000000001</v>
      </c>
      <c r="AJ242" s="47">
        <v>0.16500000000000001</v>
      </c>
      <c r="AK242" s="47">
        <v>1</v>
      </c>
      <c r="AL242" s="47">
        <v>0</v>
      </c>
      <c r="AM242" s="47">
        <v>0</v>
      </c>
      <c r="AN242" s="47"/>
      <c r="AO242" s="47"/>
      <c r="AP242" s="47"/>
      <c r="AQ242" s="47"/>
      <c r="AR242" s="50"/>
      <c r="AS242" s="48"/>
      <c r="AT242" s="48"/>
      <c r="AU242" s="48"/>
      <c r="AV242" s="47"/>
      <c r="AW242" s="47"/>
      <c r="AX242" s="47"/>
      <c r="AY242" s="47"/>
      <c r="AZ242" s="47"/>
      <c r="BA242" s="47"/>
    </row>
    <row r="243" spans="8:53" x14ac:dyDescent="0.25">
      <c r="H243" s="50" t="s">
        <v>104</v>
      </c>
      <c r="I243" s="48">
        <v>-1316.6</v>
      </c>
      <c r="J243" s="48">
        <v>321130.81</v>
      </c>
      <c r="K243" s="48">
        <v>-0.40799999999999997</v>
      </c>
      <c r="L243" s="47">
        <v>0.40799999999999997</v>
      </c>
      <c r="M243" s="47">
        <v>1</v>
      </c>
      <c r="N243" s="47">
        <v>0</v>
      </c>
      <c r="O243" s="47">
        <v>0</v>
      </c>
      <c r="P243" s="47"/>
      <c r="Q243" s="47"/>
      <c r="R243" s="47"/>
      <c r="S243" s="47"/>
      <c r="T243" s="50" t="s">
        <v>244</v>
      </c>
      <c r="U243" s="48">
        <v>-2560</v>
      </c>
      <c r="V243" s="48">
        <v>652677.16</v>
      </c>
      <c r="W243" s="48">
        <v>-0.39100000000000001</v>
      </c>
      <c r="X243" s="47">
        <v>0.39100000000000001</v>
      </c>
      <c r="Y243" s="47">
        <v>1</v>
      </c>
      <c r="Z243" s="47">
        <v>0</v>
      </c>
      <c r="AA243" s="47">
        <v>0</v>
      </c>
      <c r="AB243" s="47"/>
      <c r="AC243" s="47"/>
      <c r="AD243" s="47"/>
      <c r="AE243" s="47"/>
      <c r="AF243" s="50" t="s">
        <v>424</v>
      </c>
      <c r="AG243" s="48">
        <v>-3612</v>
      </c>
      <c r="AH243" s="48">
        <v>1088466.1499999999</v>
      </c>
      <c r="AI243" s="48">
        <v>-0.33100000000000002</v>
      </c>
      <c r="AJ243" s="47">
        <v>0.33100000000000002</v>
      </c>
      <c r="AK243" s="47">
        <v>1</v>
      </c>
      <c r="AL243" s="47">
        <v>0</v>
      </c>
      <c r="AM243" s="47">
        <v>0</v>
      </c>
      <c r="AN243" s="47"/>
      <c r="AO243" s="47"/>
      <c r="AP243" s="47"/>
      <c r="AQ243" s="47"/>
      <c r="AR243" s="50"/>
      <c r="AS243" s="48"/>
      <c r="AT243" s="48"/>
      <c r="AU243" s="48"/>
      <c r="AV243" s="47"/>
      <c r="AW243" s="47"/>
      <c r="AX243" s="47"/>
      <c r="AY243" s="47"/>
      <c r="AZ243" s="47"/>
      <c r="BA243" s="47"/>
    </row>
    <row r="244" spans="8:53" x14ac:dyDescent="0.25">
      <c r="H244" s="50" t="s">
        <v>105</v>
      </c>
      <c r="I244" s="48">
        <v>244</v>
      </c>
      <c r="J244" s="48">
        <v>322447.40999999997</v>
      </c>
      <c r="K244" s="48">
        <v>7.5700000000000003E-2</v>
      </c>
      <c r="L244" s="47">
        <v>0</v>
      </c>
      <c r="M244" s="47">
        <v>1</v>
      </c>
      <c r="N244" s="47">
        <v>100</v>
      </c>
      <c r="O244" s="47">
        <v>100</v>
      </c>
      <c r="P244" s="47"/>
      <c r="Q244" s="47"/>
      <c r="R244" s="47"/>
      <c r="S244" s="47"/>
      <c r="T244" s="47" t="s">
        <v>245</v>
      </c>
      <c r="U244" s="48">
        <v>-7220</v>
      </c>
      <c r="V244" s="48">
        <v>655237.16</v>
      </c>
      <c r="W244" s="48">
        <v>-1.0900000000000001</v>
      </c>
      <c r="X244" s="47">
        <v>1.0900000000000001</v>
      </c>
      <c r="Y244" s="47">
        <v>1</v>
      </c>
      <c r="Z244" s="47">
        <v>0</v>
      </c>
      <c r="AA244" s="47">
        <v>0</v>
      </c>
      <c r="AB244" s="47"/>
      <c r="AC244" s="47"/>
      <c r="AD244" s="47"/>
      <c r="AE244" s="47"/>
      <c r="AF244" s="47" t="s">
        <v>425</v>
      </c>
      <c r="AG244" s="48">
        <v>-8209.9500000000007</v>
      </c>
      <c r="AH244" s="48">
        <v>1092078.1499999999</v>
      </c>
      <c r="AI244" s="48">
        <v>-0.746</v>
      </c>
      <c r="AJ244" s="47">
        <v>0.746</v>
      </c>
      <c r="AK244" s="47">
        <v>1</v>
      </c>
      <c r="AL244" s="47">
        <v>0</v>
      </c>
      <c r="AM244" s="47">
        <v>0</v>
      </c>
      <c r="AN244" s="47"/>
      <c r="AO244" s="47"/>
      <c r="AP244" s="47"/>
      <c r="AQ244" s="47"/>
      <c r="AR244" s="47"/>
      <c r="AS244" s="48"/>
      <c r="AT244" s="48"/>
      <c r="AU244" s="48"/>
      <c r="AV244" s="47"/>
      <c r="AW244" s="47"/>
      <c r="AX244" s="47"/>
      <c r="AY244" s="47"/>
      <c r="AZ244" s="47"/>
      <c r="BA244" s="47"/>
    </row>
    <row r="245" spans="8:53" x14ac:dyDescent="0.25">
      <c r="H245" s="50" t="s">
        <v>484</v>
      </c>
      <c r="I245" s="48">
        <v>-980.47</v>
      </c>
      <c r="J245" s="48">
        <v>322203.40999999997</v>
      </c>
      <c r="K245" s="48">
        <v>-0.30299999999999999</v>
      </c>
      <c r="L245" s="47">
        <v>0.30299999999999999</v>
      </c>
      <c r="M245" s="47">
        <v>1</v>
      </c>
      <c r="N245" s="47">
        <v>0</v>
      </c>
      <c r="O245" s="47">
        <v>0</v>
      </c>
      <c r="P245" s="47"/>
      <c r="Q245" s="47"/>
      <c r="R245" s="47"/>
      <c r="S245" s="47"/>
      <c r="T245" s="47" t="s">
        <v>246</v>
      </c>
      <c r="U245" s="48">
        <v>-10884.95</v>
      </c>
      <c r="V245" s="48">
        <v>662457.16</v>
      </c>
      <c r="W245" s="48">
        <v>-1.617</v>
      </c>
      <c r="X245" s="47">
        <v>1.617</v>
      </c>
      <c r="Y245" s="47">
        <v>1</v>
      </c>
      <c r="Z245" s="47">
        <v>0</v>
      </c>
      <c r="AA245" s="47">
        <v>0</v>
      </c>
      <c r="AB245" s="47"/>
      <c r="AC245" s="47"/>
      <c r="AD245" s="47"/>
      <c r="AE245" s="47"/>
      <c r="AF245" s="47" t="s">
        <v>392</v>
      </c>
      <c r="AG245" s="48">
        <v>-42</v>
      </c>
      <c r="AH245" s="48">
        <v>1100288.1000000001</v>
      </c>
      <c r="AI245" s="48">
        <v>-3.82E-3</v>
      </c>
      <c r="AJ245" s="47">
        <v>3.82E-3</v>
      </c>
      <c r="AK245" s="47">
        <v>1</v>
      </c>
      <c r="AL245" s="47">
        <v>0</v>
      </c>
      <c r="AM245" s="47">
        <v>0</v>
      </c>
      <c r="AN245" s="47"/>
      <c r="AO245" s="47"/>
      <c r="AP245" s="47"/>
      <c r="AQ245" s="47"/>
      <c r="AR245" s="47"/>
      <c r="AS245" s="48"/>
      <c r="AT245" s="48"/>
      <c r="AU245" s="48"/>
      <c r="AV245" s="47"/>
      <c r="AW245" s="47"/>
      <c r="AX245" s="47"/>
      <c r="AY245" s="47"/>
      <c r="AZ245" s="47"/>
      <c r="BA245" s="47"/>
    </row>
    <row r="246" spans="8:53" x14ac:dyDescent="0.25">
      <c r="H246" s="50" t="s">
        <v>493</v>
      </c>
      <c r="I246" s="48">
        <v>364.3</v>
      </c>
      <c r="J246" s="48">
        <v>323183.88</v>
      </c>
      <c r="K246" s="48">
        <v>0.113</v>
      </c>
      <c r="L246" s="47">
        <v>0</v>
      </c>
      <c r="M246" s="47">
        <v>1</v>
      </c>
      <c r="N246" s="47">
        <v>100</v>
      </c>
      <c r="O246" s="47">
        <v>100</v>
      </c>
      <c r="P246" s="47"/>
      <c r="Q246" s="47"/>
      <c r="R246" s="47"/>
      <c r="S246" s="47"/>
      <c r="T246" s="47" t="s">
        <v>247</v>
      </c>
      <c r="U246" s="48">
        <v>-2880</v>
      </c>
      <c r="V246" s="48">
        <v>673342.11</v>
      </c>
      <c r="W246" s="48">
        <v>-0.42599999999999999</v>
      </c>
      <c r="X246" s="47">
        <v>0.42599999999999999</v>
      </c>
      <c r="Y246" s="47">
        <v>1</v>
      </c>
      <c r="Z246" s="47">
        <v>0</v>
      </c>
      <c r="AA246" s="47">
        <v>0</v>
      </c>
      <c r="AB246" s="47"/>
      <c r="AC246" s="47"/>
      <c r="AD246" s="47"/>
      <c r="AE246" s="47"/>
      <c r="AF246" s="47" t="s">
        <v>426</v>
      </c>
      <c r="AG246" s="48">
        <v>3108</v>
      </c>
      <c r="AH246" s="48">
        <v>1100330.1000000001</v>
      </c>
      <c r="AI246" s="48">
        <v>0.28299999999999997</v>
      </c>
      <c r="AJ246" s="47">
        <v>0</v>
      </c>
      <c r="AK246" s="47">
        <v>1</v>
      </c>
      <c r="AL246" s="47">
        <v>100</v>
      </c>
      <c r="AM246" s="47">
        <v>100</v>
      </c>
      <c r="AN246" s="47"/>
      <c r="AO246" s="47"/>
      <c r="AP246" s="47"/>
      <c r="AQ246" s="47"/>
      <c r="AR246" s="47"/>
      <c r="AS246" s="48"/>
      <c r="AT246" s="48"/>
      <c r="AU246" s="48"/>
      <c r="AV246" s="47"/>
      <c r="AW246" s="47"/>
      <c r="AX246" s="47"/>
      <c r="AY246" s="47"/>
      <c r="AZ246" s="47"/>
      <c r="BA246" s="47"/>
    </row>
    <row r="247" spans="8:53" x14ac:dyDescent="0.25">
      <c r="H247" s="47" t="s">
        <v>214</v>
      </c>
      <c r="I247" s="48">
        <v>1322.5</v>
      </c>
      <c r="J247" s="48">
        <v>322819.58</v>
      </c>
      <c r="K247" s="48">
        <v>0.41099999999999998</v>
      </c>
      <c r="L247" s="47">
        <v>0</v>
      </c>
      <c r="M247" s="47">
        <v>1</v>
      </c>
      <c r="N247" s="47">
        <v>100</v>
      </c>
      <c r="O247" s="47">
        <v>100</v>
      </c>
      <c r="P247" s="47"/>
      <c r="Q247" s="47"/>
      <c r="R247" s="47"/>
      <c r="S247" s="47"/>
      <c r="T247" s="47" t="s">
        <v>248</v>
      </c>
      <c r="U247" s="48">
        <v>-2560</v>
      </c>
      <c r="V247" s="48">
        <v>676222.11</v>
      </c>
      <c r="W247" s="48">
        <v>-0.377</v>
      </c>
      <c r="X247" s="47">
        <v>0.377</v>
      </c>
      <c r="Y247" s="47">
        <v>1</v>
      </c>
      <c r="Z247" s="47">
        <v>0</v>
      </c>
      <c r="AA247" s="47">
        <v>0</v>
      </c>
      <c r="AB247" s="47"/>
      <c r="AC247" s="47"/>
      <c r="AD247" s="47"/>
      <c r="AE247" s="47"/>
      <c r="AF247" s="47" t="s">
        <v>427</v>
      </c>
      <c r="AG247" s="48">
        <v>-18339.86</v>
      </c>
      <c r="AH247" s="48">
        <v>1097222.1000000001</v>
      </c>
      <c r="AI247" s="48">
        <v>-1.6439999999999999</v>
      </c>
      <c r="AJ247" s="47">
        <v>1.6439999999999999</v>
      </c>
      <c r="AK247" s="47">
        <v>1</v>
      </c>
      <c r="AL247" s="47">
        <v>0</v>
      </c>
      <c r="AM247" s="47">
        <v>0</v>
      </c>
      <c r="AN247" s="47"/>
      <c r="AO247" s="47"/>
      <c r="AP247" s="47"/>
      <c r="AQ247" s="47"/>
      <c r="AR247" s="47"/>
      <c r="AS247" s="48"/>
      <c r="AT247" s="48"/>
      <c r="AU247" s="48"/>
      <c r="AV247" s="47"/>
      <c r="AW247" s="47"/>
      <c r="AX247" s="47"/>
      <c r="AY247" s="47"/>
      <c r="AZ247" s="47"/>
      <c r="BA247" s="47"/>
    </row>
    <row r="248" spans="8:53" x14ac:dyDescent="0.25">
      <c r="H248" s="47" t="s">
        <v>106</v>
      </c>
      <c r="I248" s="48">
        <v>-1062.5</v>
      </c>
      <c r="J248" s="48">
        <v>321497.08</v>
      </c>
      <c r="K248" s="48">
        <v>-0.32900000000000001</v>
      </c>
      <c r="L248" s="47">
        <v>0.32900000000000001</v>
      </c>
      <c r="M248" s="47">
        <v>1</v>
      </c>
      <c r="N248" s="47">
        <v>0</v>
      </c>
      <c r="O248" s="47">
        <v>0</v>
      </c>
      <c r="P248" s="47"/>
      <c r="Q248" s="47"/>
      <c r="R248" s="47"/>
      <c r="S248" s="47"/>
      <c r="T248" s="47" t="s">
        <v>249</v>
      </c>
      <c r="U248" s="48">
        <v>1430.05</v>
      </c>
      <c r="V248" s="48">
        <v>678782.11</v>
      </c>
      <c r="W248" s="48">
        <v>0.21099999999999999</v>
      </c>
      <c r="X248" s="47">
        <v>0</v>
      </c>
      <c r="Y248" s="47">
        <v>1</v>
      </c>
      <c r="Z248" s="47">
        <v>100</v>
      </c>
      <c r="AA248" s="47">
        <v>100</v>
      </c>
      <c r="AB248" s="47"/>
      <c r="AC248" s="47"/>
      <c r="AD248" s="47"/>
      <c r="AE248" s="47"/>
      <c r="AF248" s="47" t="s">
        <v>393</v>
      </c>
      <c r="AG248" s="48">
        <v>10388</v>
      </c>
      <c r="AH248" s="48">
        <v>1115561.96</v>
      </c>
      <c r="AI248" s="48">
        <v>0.94</v>
      </c>
      <c r="AJ248" s="47">
        <v>0</v>
      </c>
      <c r="AK248" s="47">
        <v>1</v>
      </c>
      <c r="AL248" s="47">
        <v>100</v>
      </c>
      <c r="AM248" s="47">
        <v>100</v>
      </c>
      <c r="AN248" s="47"/>
      <c r="AO248" s="47"/>
      <c r="AP248" s="47"/>
      <c r="AQ248" s="47"/>
      <c r="AR248" s="47"/>
      <c r="AS248" s="48"/>
      <c r="AT248" s="48"/>
      <c r="AU248" s="48"/>
      <c r="AV248" s="47"/>
      <c r="AW248" s="47"/>
      <c r="AX248" s="47"/>
      <c r="AY248" s="47"/>
      <c r="AZ248" s="47"/>
      <c r="BA248" s="47"/>
    </row>
    <row r="249" spans="8:53" x14ac:dyDescent="0.25">
      <c r="H249" s="47" t="s">
        <v>107</v>
      </c>
      <c r="I249" s="48">
        <v>-1143.99</v>
      </c>
      <c r="J249" s="48">
        <v>322559.58</v>
      </c>
      <c r="K249" s="48">
        <v>-0.35299999999999998</v>
      </c>
      <c r="L249" s="47">
        <v>0.35299999999999998</v>
      </c>
      <c r="M249" s="47">
        <v>1</v>
      </c>
      <c r="N249" s="47">
        <v>0</v>
      </c>
      <c r="O249" s="47">
        <v>0</v>
      </c>
      <c r="P249" s="47"/>
      <c r="Q249" s="47"/>
      <c r="R249" s="47"/>
      <c r="S249" s="47"/>
      <c r="T249" s="50">
        <v>40889</v>
      </c>
      <c r="U249" s="48">
        <v>13032.5</v>
      </c>
      <c r="V249" s="48">
        <v>677352.06</v>
      </c>
      <c r="W249" s="48">
        <v>1.962</v>
      </c>
      <c r="X249" s="47">
        <v>0</v>
      </c>
      <c r="Y249" s="47">
        <v>1</v>
      </c>
      <c r="Z249" s="47">
        <v>100</v>
      </c>
      <c r="AA249" s="47">
        <v>100</v>
      </c>
      <c r="AB249" s="47"/>
      <c r="AC249" s="47"/>
      <c r="AD249" s="47"/>
      <c r="AE249" s="47"/>
      <c r="AF249" s="47" t="s">
        <v>428</v>
      </c>
      <c r="AG249" s="48">
        <v>3612.07</v>
      </c>
      <c r="AH249" s="48">
        <v>1105173.96</v>
      </c>
      <c r="AI249" s="48">
        <v>0.32800000000000001</v>
      </c>
      <c r="AJ249" s="47">
        <v>0</v>
      </c>
      <c r="AK249" s="47">
        <v>1</v>
      </c>
      <c r="AL249" s="47">
        <v>100</v>
      </c>
      <c r="AM249" s="47">
        <v>100</v>
      </c>
      <c r="AN249" s="47"/>
      <c r="AO249" s="47"/>
      <c r="AP249" s="47"/>
      <c r="AQ249" s="47"/>
      <c r="AR249" s="50"/>
      <c r="AS249" s="48"/>
      <c r="AT249" s="48"/>
      <c r="AU249" s="48"/>
      <c r="AV249" s="47"/>
      <c r="AW249" s="47"/>
      <c r="AX249" s="47"/>
      <c r="AY249" s="47"/>
      <c r="AZ249" s="47"/>
      <c r="BA249" s="47"/>
    </row>
    <row r="250" spans="8:53" x14ac:dyDescent="0.25">
      <c r="H250" s="47" t="s">
        <v>108</v>
      </c>
      <c r="I250" s="48">
        <v>-1258.99</v>
      </c>
      <c r="J250" s="48">
        <v>323703.57</v>
      </c>
      <c r="K250" s="48">
        <v>-0.38700000000000001</v>
      </c>
      <c r="L250" s="47">
        <v>0.38700000000000001</v>
      </c>
      <c r="M250" s="47">
        <v>1</v>
      </c>
      <c r="N250" s="47">
        <v>0</v>
      </c>
      <c r="O250" s="47">
        <v>0</v>
      </c>
      <c r="P250" s="47"/>
      <c r="Q250" s="47"/>
      <c r="R250" s="47"/>
      <c r="S250" s="47"/>
      <c r="T250" s="50">
        <v>40798</v>
      </c>
      <c r="U250" s="48">
        <v>-13278</v>
      </c>
      <c r="V250" s="48">
        <v>664319.56000000006</v>
      </c>
      <c r="W250" s="48">
        <v>-1.96</v>
      </c>
      <c r="X250" s="47">
        <v>1.96</v>
      </c>
      <c r="Y250" s="47">
        <v>1</v>
      </c>
      <c r="Z250" s="47">
        <v>0</v>
      </c>
      <c r="AA250" s="47">
        <v>0</v>
      </c>
      <c r="AB250" s="47"/>
      <c r="AC250" s="47"/>
      <c r="AD250" s="47"/>
      <c r="AE250" s="47"/>
      <c r="AF250" s="47" t="s">
        <v>429</v>
      </c>
      <c r="AG250" s="48">
        <v>2296</v>
      </c>
      <c r="AH250" s="48">
        <v>1101561.8899999999</v>
      </c>
      <c r="AI250" s="48">
        <v>0.20899999999999999</v>
      </c>
      <c r="AJ250" s="47">
        <v>0</v>
      </c>
      <c r="AK250" s="47">
        <v>1</v>
      </c>
      <c r="AL250" s="47">
        <v>100</v>
      </c>
      <c r="AM250" s="47">
        <v>100</v>
      </c>
      <c r="AN250" s="47"/>
      <c r="AO250" s="47"/>
      <c r="AP250" s="47"/>
      <c r="AQ250" s="47"/>
      <c r="AR250" s="50"/>
      <c r="AS250" s="48"/>
      <c r="AT250" s="48"/>
      <c r="AU250" s="48"/>
      <c r="AV250" s="47"/>
      <c r="AW250" s="47"/>
      <c r="AX250" s="47"/>
      <c r="AY250" s="47"/>
      <c r="AZ250" s="47"/>
      <c r="BA250" s="47"/>
    </row>
    <row r="251" spans="8:53" x14ac:dyDescent="0.25">
      <c r="H251" s="47" t="s">
        <v>109</v>
      </c>
      <c r="I251" s="48">
        <v>-4809</v>
      </c>
      <c r="J251" s="48">
        <v>324962.56</v>
      </c>
      <c r="K251" s="48">
        <v>-1.458</v>
      </c>
      <c r="L251" s="47">
        <v>1.458</v>
      </c>
      <c r="M251" s="47">
        <v>1</v>
      </c>
      <c r="N251" s="47">
        <v>0</v>
      </c>
      <c r="O251" s="47">
        <v>0</v>
      </c>
      <c r="P251" s="47"/>
      <c r="Q251" s="47"/>
      <c r="R251" s="47"/>
      <c r="S251" s="47"/>
      <c r="T251" s="50">
        <v>40767</v>
      </c>
      <c r="U251" s="48">
        <v>-12274.95</v>
      </c>
      <c r="V251" s="48">
        <v>677597.56</v>
      </c>
      <c r="W251" s="48">
        <v>-1.7789999999999999</v>
      </c>
      <c r="X251" s="47">
        <v>1.7789999999999999</v>
      </c>
      <c r="Y251" s="47">
        <v>1</v>
      </c>
      <c r="Z251" s="47">
        <v>0</v>
      </c>
      <c r="AA251" s="47">
        <v>0</v>
      </c>
      <c r="AB251" s="47"/>
      <c r="AC251" s="47"/>
      <c r="AD251" s="47"/>
      <c r="AE251" s="47"/>
      <c r="AF251" s="50">
        <v>41255</v>
      </c>
      <c r="AG251" s="48">
        <v>74034.87</v>
      </c>
      <c r="AH251" s="48">
        <v>1099265.8899999999</v>
      </c>
      <c r="AI251" s="48">
        <v>7.2210000000000001</v>
      </c>
      <c r="AJ251" s="47">
        <v>0</v>
      </c>
      <c r="AK251" s="47">
        <v>1</v>
      </c>
      <c r="AL251" s="47">
        <v>100</v>
      </c>
      <c r="AM251" s="47">
        <v>100</v>
      </c>
      <c r="AN251" s="47"/>
      <c r="AO251" s="47"/>
      <c r="AP251" s="47"/>
      <c r="AQ251" s="47"/>
      <c r="AR251" s="50"/>
      <c r="AS251" s="48"/>
      <c r="AT251" s="48"/>
      <c r="AU251" s="48"/>
      <c r="AV251" s="47"/>
      <c r="AW251" s="47"/>
      <c r="AX251" s="47"/>
      <c r="AY251" s="47"/>
      <c r="AZ251" s="47"/>
      <c r="BA251" s="47"/>
    </row>
    <row r="252" spans="8:53" x14ac:dyDescent="0.25">
      <c r="H252" s="47" t="s">
        <v>110</v>
      </c>
      <c r="I252" s="48">
        <v>3032</v>
      </c>
      <c r="J252" s="48">
        <v>329771.56</v>
      </c>
      <c r="K252" s="48">
        <v>0.92800000000000005</v>
      </c>
      <c r="L252" s="47">
        <v>0</v>
      </c>
      <c r="M252" s="47">
        <v>1</v>
      </c>
      <c r="N252" s="47">
        <v>100</v>
      </c>
      <c r="O252" s="47">
        <v>100</v>
      </c>
      <c r="P252" s="47"/>
      <c r="Q252" s="47"/>
      <c r="R252" s="47"/>
      <c r="S252" s="47"/>
      <c r="T252" s="50">
        <v>40736</v>
      </c>
      <c r="U252" s="48">
        <v>16300.1</v>
      </c>
      <c r="V252" s="48">
        <v>689872.51</v>
      </c>
      <c r="W252" s="48">
        <v>2.42</v>
      </c>
      <c r="X252" s="47">
        <v>0</v>
      </c>
      <c r="Y252" s="47">
        <v>1</v>
      </c>
      <c r="Z252" s="47">
        <v>100</v>
      </c>
      <c r="AA252" s="47">
        <v>100</v>
      </c>
      <c r="AB252" s="47"/>
      <c r="AC252" s="47"/>
      <c r="AD252" s="47"/>
      <c r="AE252" s="47"/>
      <c r="AF252" s="50">
        <v>41225</v>
      </c>
      <c r="AG252" s="48">
        <v>-8609.7199999999993</v>
      </c>
      <c r="AH252" s="48">
        <v>1025231.02</v>
      </c>
      <c r="AI252" s="48">
        <v>-0.83299999999999996</v>
      </c>
      <c r="AJ252" s="47">
        <v>0.83299999999999996</v>
      </c>
      <c r="AK252" s="47">
        <v>1</v>
      </c>
      <c r="AL252" s="47">
        <v>0</v>
      </c>
      <c r="AM252" s="47">
        <v>0</v>
      </c>
      <c r="AN252" s="47"/>
      <c r="AO252" s="47"/>
      <c r="AP252" s="47"/>
      <c r="AQ252" s="47"/>
      <c r="AR252" s="50"/>
      <c r="AS252" s="48"/>
      <c r="AT252" s="48"/>
      <c r="AU252" s="48"/>
      <c r="AV252" s="47"/>
      <c r="AW252" s="47"/>
      <c r="AX252" s="47"/>
      <c r="AY252" s="47"/>
      <c r="AZ252" s="47"/>
      <c r="BA252" s="47"/>
    </row>
    <row r="253" spans="8:53" x14ac:dyDescent="0.25">
      <c r="H253" s="50">
        <v>40463</v>
      </c>
      <c r="I253" s="48">
        <v>-1440.98</v>
      </c>
      <c r="J253" s="48">
        <v>326739.56</v>
      </c>
      <c r="K253" s="48">
        <v>-0.439</v>
      </c>
      <c r="L253" s="47">
        <v>0.439</v>
      </c>
      <c r="M253" s="47">
        <v>1</v>
      </c>
      <c r="N253" s="47">
        <v>0</v>
      </c>
      <c r="O253" s="47">
        <v>0</v>
      </c>
      <c r="P253" s="47"/>
      <c r="Q253" s="47"/>
      <c r="R253" s="47"/>
      <c r="S253" s="47"/>
      <c r="T253" s="50">
        <v>40586</v>
      </c>
      <c r="U253" s="48">
        <v>-10389.950000000001</v>
      </c>
      <c r="V253" s="48">
        <v>673572.41</v>
      </c>
      <c r="W253" s="48">
        <v>-1.5189999999999999</v>
      </c>
      <c r="X253" s="47">
        <v>1.5189999999999999</v>
      </c>
      <c r="Y253" s="47">
        <v>1</v>
      </c>
      <c r="Z253" s="47">
        <v>0</v>
      </c>
      <c r="AA253" s="47">
        <v>0</v>
      </c>
      <c r="AB253" s="47"/>
      <c r="AC253" s="47"/>
      <c r="AD253" s="47"/>
      <c r="AE253" s="47"/>
      <c r="AF253" s="50">
        <v>41194</v>
      </c>
      <c r="AG253" s="48">
        <v>7742.07</v>
      </c>
      <c r="AH253" s="48">
        <v>1033840.74</v>
      </c>
      <c r="AI253" s="48">
        <v>0.755</v>
      </c>
      <c r="AJ253" s="47">
        <v>0</v>
      </c>
      <c r="AK253" s="47">
        <v>1</v>
      </c>
      <c r="AL253" s="47">
        <v>100</v>
      </c>
      <c r="AM253" s="47">
        <v>100</v>
      </c>
      <c r="AN253" s="47"/>
      <c r="AO253" s="47"/>
      <c r="AP253" s="47"/>
      <c r="AQ253" s="47"/>
      <c r="AR253" s="50"/>
      <c r="AS253" s="48"/>
      <c r="AT253" s="48"/>
      <c r="AU253" s="48"/>
      <c r="AV253" s="47"/>
      <c r="AW253" s="47"/>
      <c r="AX253" s="47"/>
      <c r="AY253" s="47"/>
      <c r="AZ253" s="47"/>
      <c r="BA253" s="47"/>
    </row>
    <row r="254" spans="8:53" x14ac:dyDescent="0.25">
      <c r="H254" s="50">
        <v>40402</v>
      </c>
      <c r="I254" s="48">
        <v>4662.01</v>
      </c>
      <c r="J254" s="48">
        <v>328180.53999999998</v>
      </c>
      <c r="K254" s="48">
        <v>1.4410000000000001</v>
      </c>
      <c r="L254" s="47">
        <v>0</v>
      </c>
      <c r="M254" s="47">
        <v>1</v>
      </c>
      <c r="N254" s="47">
        <v>100</v>
      </c>
      <c r="O254" s="47">
        <v>100</v>
      </c>
      <c r="P254" s="47"/>
      <c r="Q254" s="47"/>
      <c r="R254" s="47"/>
      <c r="S254" s="47"/>
      <c r="T254" s="50">
        <v>40555</v>
      </c>
      <c r="U254" s="48">
        <v>53241.599999999999</v>
      </c>
      <c r="V254" s="48">
        <v>683962.36</v>
      </c>
      <c r="W254" s="48">
        <v>8.4410000000000007</v>
      </c>
      <c r="X254" s="47">
        <v>0</v>
      </c>
      <c r="Y254" s="47">
        <v>1</v>
      </c>
      <c r="Z254" s="47">
        <v>100</v>
      </c>
      <c r="AA254" s="47">
        <v>100</v>
      </c>
      <c r="AB254" s="47"/>
      <c r="AC254" s="47"/>
      <c r="AD254" s="47"/>
      <c r="AE254" s="47"/>
      <c r="AF254" s="50">
        <v>41102</v>
      </c>
      <c r="AG254" s="48">
        <v>-17282.86</v>
      </c>
      <c r="AH254" s="48">
        <v>1026098.67</v>
      </c>
      <c r="AI254" s="48">
        <v>-1.6559999999999999</v>
      </c>
      <c r="AJ254" s="47">
        <v>1.6559999999999999</v>
      </c>
      <c r="AK254" s="47">
        <v>1</v>
      </c>
      <c r="AL254" s="47">
        <v>0</v>
      </c>
      <c r="AM254" s="47">
        <v>0</v>
      </c>
      <c r="AN254" s="47"/>
      <c r="AO254" s="47"/>
      <c r="AP254" s="47"/>
      <c r="AQ254" s="47"/>
      <c r="AR254" s="50"/>
      <c r="AS254" s="48"/>
      <c r="AT254" s="48"/>
      <c r="AU254" s="48"/>
      <c r="AV254" s="47"/>
      <c r="AW254" s="47"/>
      <c r="AX254" s="47"/>
      <c r="AY254" s="47"/>
      <c r="AZ254" s="47"/>
      <c r="BA254" s="47"/>
    </row>
    <row r="255" spans="8:53" x14ac:dyDescent="0.25">
      <c r="H255" s="50">
        <v>40371</v>
      </c>
      <c r="I255" s="48">
        <v>-1220</v>
      </c>
      <c r="J255" s="48">
        <v>323518.53000000003</v>
      </c>
      <c r="K255" s="48">
        <v>-0.376</v>
      </c>
      <c r="L255" s="47">
        <v>0.376</v>
      </c>
      <c r="M255" s="47">
        <v>1</v>
      </c>
      <c r="N255" s="47">
        <v>0</v>
      </c>
      <c r="O255" s="47">
        <v>0</v>
      </c>
      <c r="P255" s="47"/>
      <c r="Q255" s="47"/>
      <c r="R255" s="47"/>
      <c r="S255" s="47"/>
      <c r="T255" s="50" t="s">
        <v>539</v>
      </c>
      <c r="U255" s="48">
        <v>16048.04</v>
      </c>
      <c r="V255" s="48">
        <v>630720.76</v>
      </c>
      <c r="W255" s="48">
        <v>2.6110000000000002</v>
      </c>
      <c r="X255" s="47">
        <v>0</v>
      </c>
      <c r="Y255" s="47">
        <v>1</v>
      </c>
      <c r="Z255" s="47">
        <v>100</v>
      </c>
      <c r="AA255" s="47">
        <v>100</v>
      </c>
      <c r="AB255" s="47"/>
      <c r="AC255" s="47"/>
      <c r="AD255" s="47"/>
      <c r="AE255" s="47"/>
      <c r="AF255" s="50">
        <v>41072</v>
      </c>
      <c r="AG255" s="48">
        <v>-18850.93</v>
      </c>
      <c r="AH255" s="48">
        <v>1043381.53</v>
      </c>
      <c r="AI255" s="48">
        <v>-1.7749999999999999</v>
      </c>
      <c r="AJ255" s="47">
        <v>1.7749999999999999</v>
      </c>
      <c r="AK255" s="47">
        <v>1</v>
      </c>
      <c r="AL255" s="47">
        <v>0</v>
      </c>
      <c r="AM255" s="47">
        <v>0</v>
      </c>
      <c r="AN255" s="47"/>
      <c r="AO255" s="47"/>
      <c r="AP255" s="47"/>
      <c r="AQ255" s="47"/>
      <c r="AR255" s="50"/>
      <c r="AS255" s="48"/>
      <c r="AT255" s="48"/>
      <c r="AU255" s="48"/>
      <c r="AV255" s="47"/>
      <c r="AW255" s="47"/>
      <c r="AX255" s="47"/>
      <c r="AY255" s="47"/>
      <c r="AZ255" s="47"/>
      <c r="BA255" s="47"/>
    </row>
    <row r="256" spans="8:53" x14ac:dyDescent="0.25">
      <c r="H256" s="50">
        <v>40221</v>
      </c>
      <c r="I256" s="48">
        <v>-1482</v>
      </c>
      <c r="J256" s="48">
        <v>324738.53000000003</v>
      </c>
      <c r="K256" s="48">
        <v>-0.45400000000000001</v>
      </c>
      <c r="L256" s="47">
        <v>0.45400000000000001</v>
      </c>
      <c r="M256" s="47">
        <v>1</v>
      </c>
      <c r="N256" s="47">
        <v>0</v>
      </c>
      <c r="O256" s="47">
        <v>0</v>
      </c>
      <c r="P256" s="47"/>
      <c r="Q256" s="47"/>
      <c r="R256" s="47"/>
      <c r="S256" s="47"/>
      <c r="T256" s="50" t="s">
        <v>250</v>
      </c>
      <c r="U256" s="48">
        <v>55758.04</v>
      </c>
      <c r="V256" s="48">
        <v>614672.72</v>
      </c>
      <c r="W256" s="48">
        <v>9.9760000000000009</v>
      </c>
      <c r="X256" s="47">
        <v>0</v>
      </c>
      <c r="Y256" s="47">
        <v>1</v>
      </c>
      <c r="Z256" s="47">
        <v>100</v>
      </c>
      <c r="AA256" s="47">
        <v>100</v>
      </c>
      <c r="AB256" s="47"/>
      <c r="AC256" s="47"/>
      <c r="AD256" s="47"/>
      <c r="AE256" s="47"/>
      <c r="AF256" s="50">
        <v>41041</v>
      </c>
      <c r="AG256" s="48">
        <v>-13131.93</v>
      </c>
      <c r="AH256" s="48">
        <v>1062232.46</v>
      </c>
      <c r="AI256" s="48">
        <v>-1.2210000000000001</v>
      </c>
      <c r="AJ256" s="47">
        <v>1.2210000000000001</v>
      </c>
      <c r="AK256" s="47">
        <v>1</v>
      </c>
      <c r="AL256" s="47">
        <v>0</v>
      </c>
      <c r="AM256" s="47">
        <v>0</v>
      </c>
      <c r="AN256" s="47"/>
      <c r="AO256" s="47"/>
      <c r="AP256" s="47"/>
      <c r="AQ256" s="47"/>
      <c r="AR256" s="50"/>
      <c r="AS256" s="48"/>
      <c r="AT256" s="48"/>
      <c r="AU256" s="48"/>
      <c r="AV256" s="47"/>
      <c r="AW256" s="47"/>
      <c r="AX256" s="47"/>
      <c r="AY256" s="47"/>
      <c r="AZ256" s="47"/>
      <c r="BA256" s="47"/>
    </row>
    <row r="257" spans="8:53" x14ac:dyDescent="0.25">
      <c r="H257" s="50">
        <v>40190</v>
      </c>
      <c r="I257" s="48">
        <v>5351.5</v>
      </c>
      <c r="J257" s="48">
        <v>326220.53000000003</v>
      </c>
      <c r="K257" s="48">
        <v>1.6679999999999999</v>
      </c>
      <c r="L257" s="47">
        <v>0</v>
      </c>
      <c r="M257" s="47">
        <v>1</v>
      </c>
      <c r="N257" s="47">
        <v>100</v>
      </c>
      <c r="O257" s="47">
        <v>100</v>
      </c>
      <c r="P257" s="47"/>
      <c r="Q257" s="47"/>
      <c r="R257" s="47"/>
      <c r="S257" s="47"/>
      <c r="T257" s="50" t="s">
        <v>251</v>
      </c>
      <c r="U257" s="48">
        <v>22056</v>
      </c>
      <c r="V257" s="48">
        <v>558914.68000000005</v>
      </c>
      <c r="W257" s="48">
        <v>4.1079999999999997</v>
      </c>
      <c r="X257" s="47">
        <v>0</v>
      </c>
      <c r="Y257" s="47">
        <v>1</v>
      </c>
      <c r="Z257" s="47">
        <v>100</v>
      </c>
      <c r="AA257" s="47">
        <v>100</v>
      </c>
      <c r="AB257" s="47"/>
      <c r="AC257" s="47"/>
      <c r="AD257" s="47"/>
      <c r="AE257" s="47"/>
      <c r="AF257" s="50">
        <v>41011</v>
      </c>
      <c r="AG257" s="48">
        <v>-19921.650000000001</v>
      </c>
      <c r="AH257" s="48">
        <v>1075364.3899999999</v>
      </c>
      <c r="AI257" s="48">
        <v>-1.819</v>
      </c>
      <c r="AJ257" s="47">
        <v>1.819</v>
      </c>
      <c r="AK257" s="47">
        <v>1</v>
      </c>
      <c r="AL257" s="47">
        <v>0</v>
      </c>
      <c r="AM257" s="47">
        <v>0</v>
      </c>
      <c r="AN257" s="47"/>
      <c r="AO257" s="47"/>
      <c r="AP257" s="47"/>
      <c r="AQ257" s="47"/>
      <c r="AR257" s="50"/>
      <c r="AS257" s="48"/>
      <c r="AT257" s="48"/>
      <c r="AU257" s="48"/>
      <c r="AV257" s="47"/>
      <c r="AW257" s="47"/>
      <c r="AX257" s="47"/>
      <c r="AY257" s="47"/>
      <c r="AZ257" s="47"/>
      <c r="BA257" s="47"/>
    </row>
    <row r="258" spans="8:53" x14ac:dyDescent="0.25">
      <c r="H258" s="50" t="s">
        <v>111</v>
      </c>
      <c r="I258" s="48">
        <v>-1005.98</v>
      </c>
      <c r="J258" s="48">
        <v>320869.03000000003</v>
      </c>
      <c r="K258" s="48">
        <v>-0.313</v>
      </c>
      <c r="L258" s="47">
        <v>0.313</v>
      </c>
      <c r="M258" s="47">
        <v>1</v>
      </c>
      <c r="N258" s="47">
        <v>0</v>
      </c>
      <c r="O258" s="47">
        <v>0</v>
      </c>
      <c r="P258" s="47"/>
      <c r="Q258" s="47"/>
      <c r="R258" s="47"/>
      <c r="S258" s="47"/>
      <c r="T258" s="50" t="s">
        <v>252</v>
      </c>
      <c r="U258" s="48">
        <v>-5414.4</v>
      </c>
      <c r="V258" s="48">
        <v>536858.68000000005</v>
      </c>
      <c r="W258" s="48">
        <v>-0.998</v>
      </c>
      <c r="X258" s="47">
        <v>0.998</v>
      </c>
      <c r="Y258" s="47">
        <v>1</v>
      </c>
      <c r="Z258" s="47">
        <v>0</v>
      </c>
      <c r="AA258" s="47">
        <v>0</v>
      </c>
      <c r="AB258" s="47"/>
      <c r="AC258" s="47"/>
      <c r="AD258" s="47"/>
      <c r="AE258" s="47"/>
      <c r="AF258" s="50">
        <v>40980</v>
      </c>
      <c r="AG258" s="48">
        <v>-11425.4</v>
      </c>
      <c r="AH258" s="48">
        <v>1095286.04</v>
      </c>
      <c r="AI258" s="48">
        <v>-1.032</v>
      </c>
      <c r="AJ258" s="47">
        <v>1.032</v>
      </c>
      <c r="AK258" s="47">
        <v>1</v>
      </c>
      <c r="AL258" s="47">
        <v>0</v>
      </c>
      <c r="AM258" s="47">
        <v>0</v>
      </c>
      <c r="AN258" s="47"/>
      <c r="AO258" s="47"/>
      <c r="AP258" s="47"/>
      <c r="AQ258" s="47"/>
      <c r="AR258" s="47"/>
      <c r="AS258" s="48"/>
      <c r="AT258" s="48"/>
      <c r="AU258" s="48"/>
      <c r="AV258" s="47"/>
      <c r="AW258" s="47"/>
      <c r="AX258" s="47"/>
      <c r="AY258" s="47"/>
      <c r="AZ258" s="47"/>
      <c r="BA258" s="47"/>
    </row>
    <row r="259" spans="8:53" x14ac:dyDescent="0.25">
      <c r="H259" s="50" t="s">
        <v>112</v>
      </c>
      <c r="I259" s="48">
        <v>-1358.99</v>
      </c>
      <c r="J259" s="48">
        <v>321875.01</v>
      </c>
      <c r="K259" s="48">
        <v>-0.42</v>
      </c>
      <c r="L259" s="47">
        <v>0.42</v>
      </c>
      <c r="M259" s="47">
        <v>1</v>
      </c>
      <c r="N259" s="47">
        <v>0</v>
      </c>
      <c r="O259" s="47">
        <v>0</v>
      </c>
      <c r="P259" s="47"/>
      <c r="Q259" s="47"/>
      <c r="R259" s="47"/>
      <c r="S259" s="47"/>
      <c r="T259" s="50" t="s">
        <v>253</v>
      </c>
      <c r="U259" s="48">
        <v>-6611.36</v>
      </c>
      <c r="V259" s="48">
        <v>542273.07999999996</v>
      </c>
      <c r="W259" s="48">
        <v>-1.2050000000000001</v>
      </c>
      <c r="X259" s="47">
        <v>1.2050000000000001</v>
      </c>
      <c r="Y259" s="47">
        <v>1</v>
      </c>
      <c r="Z259" s="47">
        <v>0</v>
      </c>
      <c r="AA259" s="47">
        <v>0</v>
      </c>
      <c r="AB259" s="47"/>
      <c r="AC259" s="47"/>
      <c r="AD259" s="47"/>
      <c r="AE259" s="47"/>
      <c r="AF259" s="50" t="s">
        <v>430</v>
      </c>
      <c r="AG259" s="48">
        <v>5712.07</v>
      </c>
      <c r="AH259" s="48">
        <v>1106711.44</v>
      </c>
      <c r="AI259" s="48">
        <v>0.51900000000000002</v>
      </c>
      <c r="AJ259" s="47">
        <v>0</v>
      </c>
      <c r="AK259" s="47">
        <v>1</v>
      </c>
      <c r="AL259" s="47">
        <v>100</v>
      </c>
      <c r="AM259" s="47">
        <v>100</v>
      </c>
      <c r="AN259" s="47"/>
      <c r="AO259" s="47"/>
      <c r="AP259" s="47"/>
      <c r="AQ259" s="47"/>
      <c r="AR259" s="47"/>
      <c r="AS259" s="48"/>
      <c r="AT259" s="48"/>
      <c r="AU259" s="48"/>
      <c r="AV259" s="47"/>
      <c r="AW259" s="47"/>
      <c r="AX259" s="47"/>
      <c r="AY259" s="47"/>
      <c r="AZ259" s="47"/>
      <c r="BA259" s="47"/>
    </row>
    <row r="260" spans="8:53" x14ac:dyDescent="0.25">
      <c r="H260" s="50" t="s">
        <v>113</v>
      </c>
      <c r="I260" s="48">
        <v>-156.49</v>
      </c>
      <c r="J260" s="48">
        <v>323234</v>
      </c>
      <c r="K260" s="48">
        <v>-4.8399999999999999E-2</v>
      </c>
      <c r="L260" s="47">
        <v>4.8399999999999999E-2</v>
      </c>
      <c r="M260" s="47">
        <v>1</v>
      </c>
      <c r="N260" s="47">
        <v>0</v>
      </c>
      <c r="O260" s="47">
        <v>0</v>
      </c>
      <c r="P260" s="47"/>
      <c r="Q260" s="47"/>
      <c r="R260" s="47"/>
      <c r="S260" s="47"/>
      <c r="T260" s="50" t="s">
        <v>254</v>
      </c>
      <c r="U260" s="48">
        <v>13440</v>
      </c>
      <c r="V260" s="48">
        <v>548884.43999999994</v>
      </c>
      <c r="W260" s="48">
        <v>2.5099999999999998</v>
      </c>
      <c r="X260" s="47">
        <v>0</v>
      </c>
      <c r="Y260" s="47">
        <v>1</v>
      </c>
      <c r="Z260" s="47">
        <v>100</v>
      </c>
      <c r="AA260" s="47">
        <v>100</v>
      </c>
      <c r="AB260" s="47"/>
      <c r="AC260" s="47"/>
      <c r="AD260" s="47"/>
      <c r="AE260" s="47"/>
      <c r="AF260" s="50" t="s">
        <v>431</v>
      </c>
      <c r="AG260" s="48">
        <v>-3882.2</v>
      </c>
      <c r="AH260" s="48">
        <v>1100999.3700000001</v>
      </c>
      <c r="AI260" s="48">
        <v>-0.35099999999999998</v>
      </c>
      <c r="AJ260" s="47">
        <v>0.35099999999999998</v>
      </c>
      <c r="AK260" s="47">
        <v>1</v>
      </c>
      <c r="AL260" s="47">
        <v>0</v>
      </c>
      <c r="AM260" s="47">
        <v>0</v>
      </c>
      <c r="AN260" s="47"/>
      <c r="AO260" s="47"/>
      <c r="AP260" s="47"/>
      <c r="AQ260" s="47"/>
      <c r="AR260" s="47"/>
      <c r="AS260" s="48"/>
      <c r="AT260" s="48"/>
      <c r="AU260" s="48"/>
      <c r="AV260" s="47"/>
      <c r="AW260" s="47"/>
      <c r="AX260" s="47"/>
      <c r="AY260" s="47"/>
      <c r="AZ260" s="47"/>
      <c r="BA260" s="47"/>
    </row>
    <row r="261" spans="8:53" x14ac:dyDescent="0.25">
      <c r="H261" s="50" t="s">
        <v>215</v>
      </c>
      <c r="I261" s="48">
        <v>-512</v>
      </c>
      <c r="J261" s="48">
        <v>323390.49</v>
      </c>
      <c r="K261" s="48">
        <v>-0.158</v>
      </c>
      <c r="L261" s="47">
        <v>0.158</v>
      </c>
      <c r="M261" s="47">
        <v>1</v>
      </c>
      <c r="N261" s="47">
        <v>0</v>
      </c>
      <c r="O261" s="47">
        <v>0</v>
      </c>
      <c r="P261" s="47"/>
      <c r="Q261" s="47"/>
      <c r="R261" s="47"/>
      <c r="S261" s="47"/>
      <c r="T261" s="47" t="s">
        <v>255</v>
      </c>
      <c r="U261" s="48">
        <v>-6880</v>
      </c>
      <c r="V261" s="48">
        <v>535444.43999999994</v>
      </c>
      <c r="W261" s="48">
        <v>-1.2689999999999999</v>
      </c>
      <c r="X261" s="47">
        <v>1.2689999999999999</v>
      </c>
      <c r="Y261" s="47">
        <v>1</v>
      </c>
      <c r="Z261" s="47">
        <v>0</v>
      </c>
      <c r="AA261" s="47">
        <v>0</v>
      </c>
      <c r="AB261" s="47"/>
      <c r="AC261" s="47"/>
      <c r="AD261" s="47"/>
      <c r="AE261" s="47"/>
      <c r="AF261" s="50" t="s">
        <v>432</v>
      </c>
      <c r="AG261" s="48">
        <v>4746</v>
      </c>
      <c r="AH261" s="48">
        <v>1104881.57</v>
      </c>
      <c r="AI261" s="48">
        <v>0.43099999999999999</v>
      </c>
      <c r="AJ261" s="47">
        <v>0</v>
      </c>
      <c r="AK261" s="47">
        <v>1</v>
      </c>
      <c r="AL261" s="47">
        <v>100</v>
      </c>
      <c r="AM261" s="47">
        <v>100</v>
      </c>
      <c r="AN261" s="47"/>
      <c r="AO261" s="47"/>
      <c r="AP261" s="47"/>
      <c r="AQ261" s="47"/>
      <c r="AR261" s="47"/>
      <c r="AS261" s="48"/>
      <c r="AT261" s="48"/>
      <c r="AU261" s="48"/>
      <c r="AV261" s="47"/>
      <c r="AW261" s="47"/>
      <c r="AX261" s="47"/>
      <c r="AY261" s="47"/>
      <c r="AZ261" s="47"/>
      <c r="BA261" s="47"/>
    </row>
    <row r="262" spans="8:53" x14ac:dyDescent="0.25">
      <c r="H262" s="50" t="s">
        <v>216</v>
      </c>
      <c r="I262" s="48">
        <v>1144</v>
      </c>
      <c r="J262" s="48">
        <v>323902.49</v>
      </c>
      <c r="K262" s="48">
        <v>0.35399999999999998</v>
      </c>
      <c r="L262" s="47">
        <v>0</v>
      </c>
      <c r="M262" s="47">
        <v>1</v>
      </c>
      <c r="N262" s="47">
        <v>100</v>
      </c>
      <c r="O262" s="47">
        <v>100</v>
      </c>
      <c r="P262" s="47"/>
      <c r="Q262" s="47"/>
      <c r="R262" s="47"/>
      <c r="S262" s="47"/>
      <c r="T262" s="47" t="s">
        <v>256</v>
      </c>
      <c r="U262" s="48">
        <v>-3620</v>
      </c>
      <c r="V262" s="48">
        <v>542324.43999999994</v>
      </c>
      <c r="W262" s="48">
        <v>-0.66300000000000003</v>
      </c>
      <c r="X262" s="47">
        <v>0.66300000000000003</v>
      </c>
      <c r="Y262" s="47">
        <v>1</v>
      </c>
      <c r="Z262" s="47">
        <v>0</v>
      </c>
      <c r="AA262" s="47">
        <v>0</v>
      </c>
      <c r="AB262" s="47"/>
      <c r="AC262" s="47"/>
      <c r="AD262" s="47"/>
      <c r="AE262" s="47"/>
      <c r="AF262" s="50" t="s">
        <v>433</v>
      </c>
      <c r="AG262" s="48">
        <v>-3850</v>
      </c>
      <c r="AH262" s="48">
        <v>1100135.57</v>
      </c>
      <c r="AI262" s="48">
        <v>-0.34899999999999998</v>
      </c>
      <c r="AJ262" s="47">
        <v>0.34899999999999998</v>
      </c>
      <c r="AK262" s="47">
        <v>1</v>
      </c>
      <c r="AL262" s="47">
        <v>0</v>
      </c>
      <c r="AM262" s="47">
        <v>0</v>
      </c>
      <c r="AN262" s="47"/>
      <c r="AO262" s="47"/>
      <c r="AP262" s="47"/>
      <c r="AQ262" s="47"/>
      <c r="AR262" s="47"/>
      <c r="AS262" s="48"/>
      <c r="AT262" s="48"/>
      <c r="AU262" s="48"/>
      <c r="AV262" s="47"/>
      <c r="AW262" s="47"/>
      <c r="AX262" s="47"/>
      <c r="AY262" s="47"/>
      <c r="AZ262" s="47"/>
      <c r="BA262" s="47"/>
    </row>
    <row r="263" spans="8:53" x14ac:dyDescent="0.25">
      <c r="H263" s="50" t="s">
        <v>217</v>
      </c>
      <c r="I263" s="48">
        <v>-3085.49</v>
      </c>
      <c r="J263" s="48">
        <v>322758.49</v>
      </c>
      <c r="K263" s="48">
        <v>-0.94699999999999995</v>
      </c>
      <c r="L263" s="47">
        <v>0.94699999999999995</v>
      </c>
      <c r="M263" s="47">
        <v>1</v>
      </c>
      <c r="N263" s="47">
        <v>0</v>
      </c>
      <c r="O263" s="47">
        <v>0</v>
      </c>
      <c r="P263" s="47"/>
      <c r="Q263" s="47"/>
      <c r="R263" s="47"/>
      <c r="S263" s="47"/>
      <c r="T263" s="47" t="s">
        <v>257</v>
      </c>
      <c r="U263" s="48">
        <v>-1015.96</v>
      </c>
      <c r="V263" s="48">
        <v>545944.43999999994</v>
      </c>
      <c r="W263" s="48">
        <v>-0.186</v>
      </c>
      <c r="X263" s="47">
        <v>0.186</v>
      </c>
      <c r="Y263" s="47">
        <v>1</v>
      </c>
      <c r="Z263" s="47">
        <v>0</v>
      </c>
      <c r="AA263" s="47">
        <v>0</v>
      </c>
      <c r="AB263" s="47"/>
      <c r="AC263" s="47"/>
      <c r="AD263" s="47"/>
      <c r="AE263" s="47"/>
      <c r="AF263" s="50" t="s">
        <v>394</v>
      </c>
      <c r="AG263" s="48">
        <v>-5163.2</v>
      </c>
      <c r="AH263" s="48">
        <v>1103985.57</v>
      </c>
      <c r="AI263" s="48">
        <v>-0.46600000000000003</v>
      </c>
      <c r="AJ263" s="47">
        <v>0.46600000000000003</v>
      </c>
      <c r="AK263" s="47">
        <v>1</v>
      </c>
      <c r="AL263" s="47">
        <v>0</v>
      </c>
      <c r="AM263" s="47">
        <v>0</v>
      </c>
      <c r="AN263" s="47"/>
      <c r="AO263" s="47"/>
      <c r="AP263" s="47"/>
      <c r="AQ263" s="47"/>
      <c r="AR263" s="47"/>
      <c r="AS263" s="48"/>
      <c r="AT263" s="48"/>
      <c r="AU263" s="48"/>
      <c r="AV263" s="47"/>
      <c r="AW263" s="47"/>
      <c r="AX263" s="47"/>
      <c r="AY263" s="47"/>
      <c r="AZ263" s="47"/>
      <c r="BA263" s="47"/>
    </row>
    <row r="264" spans="8:53" x14ac:dyDescent="0.25">
      <c r="H264" s="50" t="s">
        <v>218</v>
      </c>
      <c r="I264" s="48">
        <v>8394.43</v>
      </c>
      <c r="J264" s="48">
        <v>325843.98</v>
      </c>
      <c r="K264" s="48">
        <v>2.6440000000000001</v>
      </c>
      <c r="L264" s="47">
        <v>0</v>
      </c>
      <c r="M264" s="47">
        <v>1</v>
      </c>
      <c r="N264" s="47">
        <v>100</v>
      </c>
      <c r="O264" s="47">
        <v>100</v>
      </c>
      <c r="P264" s="47"/>
      <c r="Q264" s="47"/>
      <c r="R264" s="47"/>
      <c r="S264" s="47"/>
      <c r="T264" s="47" t="s">
        <v>258</v>
      </c>
      <c r="U264" s="48">
        <v>-1871.96</v>
      </c>
      <c r="V264" s="48">
        <v>546960.4</v>
      </c>
      <c r="W264" s="48">
        <v>-0.34100000000000003</v>
      </c>
      <c r="X264" s="47">
        <v>0.34100000000000003</v>
      </c>
      <c r="Y264" s="47">
        <v>1</v>
      </c>
      <c r="Z264" s="47">
        <v>0</v>
      </c>
      <c r="AA264" s="47">
        <v>0</v>
      </c>
      <c r="AB264" s="47"/>
      <c r="AC264" s="47"/>
      <c r="AD264" s="47"/>
      <c r="AE264" s="47"/>
      <c r="AF264" s="47" t="s">
        <v>434</v>
      </c>
      <c r="AG264" s="48">
        <v>-2139.1999999999998</v>
      </c>
      <c r="AH264" s="48">
        <v>1109148.77</v>
      </c>
      <c r="AI264" s="48">
        <v>-0.192</v>
      </c>
      <c r="AJ264" s="47">
        <v>0.192</v>
      </c>
      <c r="AK264" s="47">
        <v>1</v>
      </c>
      <c r="AL264" s="47">
        <v>0</v>
      </c>
      <c r="AM264" s="47">
        <v>0</v>
      </c>
      <c r="AN264" s="47"/>
      <c r="AO264" s="47"/>
      <c r="AP264" s="47"/>
      <c r="AQ264" s="47"/>
      <c r="AR264" s="50"/>
      <c r="AS264" s="48"/>
      <c r="AT264" s="48"/>
      <c r="AU264" s="48"/>
      <c r="AV264" s="47"/>
      <c r="AW264" s="47"/>
      <c r="AX264" s="47"/>
      <c r="AY264" s="47"/>
      <c r="AZ264" s="47"/>
      <c r="BA264" s="47"/>
    </row>
    <row r="265" spans="8:53" x14ac:dyDescent="0.25">
      <c r="H265" s="50" t="s">
        <v>114</v>
      </c>
      <c r="I265" s="48">
        <v>311.01</v>
      </c>
      <c r="J265" s="48">
        <v>317449.55</v>
      </c>
      <c r="K265" s="48">
        <v>9.8100000000000007E-2</v>
      </c>
      <c r="L265" s="47">
        <v>0</v>
      </c>
      <c r="M265" s="47">
        <v>1</v>
      </c>
      <c r="N265" s="47">
        <v>100</v>
      </c>
      <c r="O265" s="47">
        <v>100</v>
      </c>
      <c r="P265" s="47"/>
      <c r="Q265" s="47"/>
      <c r="R265" s="47"/>
      <c r="S265" s="47"/>
      <c r="T265" s="47" t="s">
        <v>259</v>
      </c>
      <c r="U265" s="48">
        <v>-2013.96</v>
      </c>
      <c r="V265" s="48">
        <v>548832.36</v>
      </c>
      <c r="W265" s="48">
        <v>-0.36599999999999999</v>
      </c>
      <c r="X265" s="47">
        <v>0.36599999999999999</v>
      </c>
      <c r="Y265" s="47">
        <v>1</v>
      </c>
      <c r="Z265" s="47">
        <v>0</v>
      </c>
      <c r="AA265" s="47">
        <v>0</v>
      </c>
      <c r="AB265" s="47"/>
      <c r="AC265" s="47"/>
      <c r="AD265" s="47"/>
      <c r="AE265" s="47"/>
      <c r="AF265" s="47" t="s">
        <v>435</v>
      </c>
      <c r="AG265" s="48">
        <v>18426.099999999999</v>
      </c>
      <c r="AH265" s="48">
        <v>1111287.97</v>
      </c>
      <c r="AI265" s="48">
        <v>1.6859999999999999</v>
      </c>
      <c r="AJ265" s="47">
        <v>0</v>
      </c>
      <c r="AK265" s="47">
        <v>1</v>
      </c>
      <c r="AL265" s="47">
        <v>100</v>
      </c>
      <c r="AM265" s="47">
        <v>100</v>
      </c>
      <c r="AN265" s="47"/>
      <c r="AO265" s="47"/>
      <c r="AP265" s="47"/>
      <c r="AQ265" s="47"/>
      <c r="AR265" s="47"/>
      <c r="AS265" s="48"/>
      <c r="AT265" s="48"/>
      <c r="AU265" s="48"/>
      <c r="AV265" s="47"/>
      <c r="AW265" s="47"/>
      <c r="AX265" s="47"/>
      <c r="AY265" s="47"/>
      <c r="AZ265" s="47"/>
      <c r="BA265" s="47"/>
    </row>
    <row r="266" spans="8:53" x14ac:dyDescent="0.25">
      <c r="H266" s="50" t="s">
        <v>219</v>
      </c>
      <c r="I266" s="48">
        <v>377.01</v>
      </c>
      <c r="J266" s="48">
        <v>317138.53999999998</v>
      </c>
      <c r="K266" s="48">
        <v>0.11899999999999999</v>
      </c>
      <c r="L266" s="47">
        <v>0</v>
      </c>
      <c r="M266" s="47">
        <v>1</v>
      </c>
      <c r="N266" s="47">
        <v>100</v>
      </c>
      <c r="O266" s="47">
        <v>100</v>
      </c>
      <c r="P266" s="47"/>
      <c r="Q266" s="47"/>
      <c r="R266" s="47"/>
      <c r="S266" s="47"/>
      <c r="T266" s="50">
        <v>40858</v>
      </c>
      <c r="U266" s="48">
        <v>-10648</v>
      </c>
      <c r="V266" s="48">
        <v>550846.31999999995</v>
      </c>
      <c r="W266" s="48">
        <v>-1.8959999999999999</v>
      </c>
      <c r="X266" s="47">
        <v>1.8959999999999999</v>
      </c>
      <c r="Y266" s="47">
        <v>1</v>
      </c>
      <c r="Z266" s="47">
        <v>0</v>
      </c>
      <c r="AA266" s="47">
        <v>0</v>
      </c>
      <c r="AB266" s="47"/>
      <c r="AC266" s="47"/>
      <c r="AD266" s="47"/>
      <c r="AE266" s="47"/>
      <c r="AF266" s="50" t="s">
        <v>436</v>
      </c>
      <c r="AG266" s="48">
        <v>131946.06</v>
      </c>
      <c r="AH266" s="48">
        <v>1092861.8700000001</v>
      </c>
      <c r="AI266" s="48">
        <v>13.73</v>
      </c>
      <c r="AJ266" s="47">
        <v>0</v>
      </c>
      <c r="AK266" s="47">
        <v>1</v>
      </c>
      <c r="AL266" s="47">
        <v>100</v>
      </c>
      <c r="AM266" s="47">
        <v>100</v>
      </c>
      <c r="AN266" s="47"/>
      <c r="AO266" s="47"/>
      <c r="AP266" s="47"/>
      <c r="AQ266" s="47"/>
      <c r="AR266" s="47"/>
      <c r="AS266" s="48"/>
      <c r="AT266" s="48"/>
      <c r="AU266" s="48"/>
      <c r="AV266" s="47"/>
      <c r="AW266" s="47"/>
      <c r="AX266" s="47"/>
      <c r="AY266" s="47"/>
      <c r="AZ266" s="47"/>
      <c r="BA266" s="47"/>
    </row>
    <row r="267" spans="8:53" x14ac:dyDescent="0.25">
      <c r="H267" s="47" t="s">
        <v>494</v>
      </c>
      <c r="I267" s="48">
        <v>-3512.99</v>
      </c>
      <c r="J267" s="48">
        <v>316761.53000000003</v>
      </c>
      <c r="K267" s="48">
        <v>-1.097</v>
      </c>
      <c r="L267" s="47">
        <v>1.097</v>
      </c>
      <c r="M267" s="47">
        <v>1</v>
      </c>
      <c r="N267" s="47">
        <v>0</v>
      </c>
      <c r="O267" s="47">
        <v>0</v>
      </c>
      <c r="P267" s="47"/>
      <c r="Q267" s="47"/>
      <c r="R267" s="47"/>
      <c r="S267" s="47"/>
      <c r="T267" s="50">
        <v>40827</v>
      </c>
      <c r="U267" s="48">
        <v>-6208</v>
      </c>
      <c r="V267" s="48">
        <v>561494.31999999995</v>
      </c>
      <c r="W267" s="48">
        <v>-1.0940000000000001</v>
      </c>
      <c r="X267" s="47">
        <v>1.0940000000000001</v>
      </c>
      <c r="Y267" s="47">
        <v>1</v>
      </c>
      <c r="Z267" s="47">
        <v>0</v>
      </c>
      <c r="AA267" s="47">
        <v>0</v>
      </c>
      <c r="AB267" s="47"/>
      <c r="AC267" s="47"/>
      <c r="AD267" s="47"/>
      <c r="AE267" s="47"/>
      <c r="AF267" s="50" t="s">
        <v>395</v>
      </c>
      <c r="AG267" s="48">
        <v>15744</v>
      </c>
      <c r="AH267" s="48">
        <v>960915.81</v>
      </c>
      <c r="AI267" s="48">
        <v>1.6659999999999999</v>
      </c>
      <c r="AJ267" s="47">
        <v>0</v>
      </c>
      <c r="AK267" s="47">
        <v>1</v>
      </c>
      <c r="AL267" s="47">
        <v>100</v>
      </c>
      <c r="AM267" s="47">
        <v>100</v>
      </c>
      <c r="AN267" s="47"/>
      <c r="AO267" s="47"/>
      <c r="AP267" s="47"/>
      <c r="AQ267" s="47"/>
      <c r="AR267" s="47"/>
      <c r="AS267" s="48"/>
      <c r="AT267" s="48"/>
      <c r="AU267" s="48"/>
      <c r="AV267" s="47"/>
      <c r="AW267" s="47"/>
      <c r="AX267" s="47"/>
      <c r="AY267" s="47"/>
      <c r="AZ267" s="47"/>
      <c r="BA267" s="47"/>
    </row>
    <row r="268" spans="8:53" x14ac:dyDescent="0.25">
      <c r="H268" s="47" t="s">
        <v>115</v>
      </c>
      <c r="I268" s="48">
        <v>-1726</v>
      </c>
      <c r="J268" s="48">
        <v>320274.52</v>
      </c>
      <c r="K268" s="48">
        <v>-0.53600000000000003</v>
      </c>
      <c r="L268" s="47">
        <v>0.53600000000000003</v>
      </c>
      <c r="M268" s="47">
        <v>1</v>
      </c>
      <c r="N268" s="47">
        <v>0</v>
      </c>
      <c r="O268" s="47">
        <v>0</v>
      </c>
      <c r="P268" s="47"/>
      <c r="Q268" s="47"/>
      <c r="R268" s="47"/>
      <c r="S268" s="47"/>
      <c r="T268" s="50">
        <v>40797</v>
      </c>
      <c r="U268" s="48">
        <v>866</v>
      </c>
      <c r="V268" s="48">
        <v>567702.31999999995</v>
      </c>
      <c r="W268" s="48">
        <v>0.153</v>
      </c>
      <c r="X268" s="47">
        <v>0</v>
      </c>
      <c r="Y268" s="47">
        <v>1</v>
      </c>
      <c r="Z268" s="47">
        <v>100</v>
      </c>
      <c r="AA268" s="47">
        <v>100</v>
      </c>
      <c r="AB268" s="47"/>
      <c r="AC268" s="47"/>
      <c r="AD268" s="47"/>
      <c r="AE268" s="47"/>
      <c r="AF268" s="50" t="s">
        <v>437</v>
      </c>
      <c r="AG268" s="48">
        <v>-3660</v>
      </c>
      <c r="AH268" s="48">
        <v>945171.81</v>
      </c>
      <c r="AI268" s="48">
        <v>-0.38600000000000001</v>
      </c>
      <c r="AJ268" s="47">
        <v>0.38600000000000001</v>
      </c>
      <c r="AK268" s="47">
        <v>1</v>
      </c>
      <c r="AL268" s="47">
        <v>0</v>
      </c>
      <c r="AM268" s="47">
        <v>0</v>
      </c>
      <c r="AN268" s="47"/>
      <c r="AO268" s="47"/>
      <c r="AP268" s="47"/>
      <c r="AQ268" s="47"/>
      <c r="AR268" s="47"/>
      <c r="AS268" s="48"/>
      <c r="AT268" s="48"/>
      <c r="AU268" s="48"/>
      <c r="AV268" s="47"/>
      <c r="AW268" s="47"/>
      <c r="AX268" s="47"/>
      <c r="AY268" s="47"/>
      <c r="AZ268" s="47"/>
      <c r="BA268" s="47"/>
    </row>
    <row r="269" spans="8:53" x14ac:dyDescent="0.25">
      <c r="H269" s="47" t="s">
        <v>116</v>
      </c>
      <c r="I269" s="48">
        <v>-522.5</v>
      </c>
      <c r="J269" s="48">
        <v>322000.52</v>
      </c>
      <c r="K269" s="48">
        <v>-0.16200000000000001</v>
      </c>
      <c r="L269" s="47">
        <v>0.16200000000000001</v>
      </c>
      <c r="M269" s="47">
        <v>1</v>
      </c>
      <c r="N269" s="47">
        <v>0</v>
      </c>
      <c r="O269" s="47">
        <v>0</v>
      </c>
      <c r="P269" s="47"/>
      <c r="Q269" s="47"/>
      <c r="R269" s="47"/>
      <c r="S269" s="47"/>
      <c r="T269" s="50">
        <v>40766</v>
      </c>
      <c r="U269" s="48">
        <v>-10184.32</v>
      </c>
      <c r="V269" s="48">
        <v>566836.31999999995</v>
      </c>
      <c r="W269" s="48">
        <v>-1.7649999999999999</v>
      </c>
      <c r="X269" s="47">
        <v>1.7649999999999999</v>
      </c>
      <c r="Y269" s="47">
        <v>1</v>
      </c>
      <c r="Z269" s="47">
        <v>0</v>
      </c>
      <c r="AA269" s="47">
        <v>0</v>
      </c>
      <c r="AB269" s="47"/>
      <c r="AC269" s="47"/>
      <c r="AD269" s="47"/>
      <c r="AE269" s="47"/>
      <c r="AF269" s="50" t="s">
        <v>438</v>
      </c>
      <c r="AG269" s="48">
        <v>-6480</v>
      </c>
      <c r="AH269" s="48">
        <v>948831.81</v>
      </c>
      <c r="AI269" s="48">
        <v>-0.67800000000000005</v>
      </c>
      <c r="AJ269" s="47">
        <v>0.67800000000000005</v>
      </c>
      <c r="AK269" s="47">
        <v>1</v>
      </c>
      <c r="AL269" s="47">
        <v>0</v>
      </c>
      <c r="AM269" s="47">
        <v>0</v>
      </c>
      <c r="AN269" s="47"/>
      <c r="AO269" s="47"/>
      <c r="AP269" s="47"/>
      <c r="AQ269" s="47"/>
      <c r="AR269" s="50"/>
      <c r="AS269" s="48"/>
      <c r="AT269" s="48"/>
      <c r="AU269" s="48"/>
      <c r="AV269" s="47"/>
      <c r="AW269" s="47"/>
      <c r="AX269" s="47"/>
      <c r="AY269" s="47"/>
      <c r="AZ269" s="47"/>
      <c r="BA269" s="47"/>
    </row>
    <row r="270" spans="8:53" x14ac:dyDescent="0.25">
      <c r="H270" s="50">
        <v>40523</v>
      </c>
      <c r="I270" s="48">
        <v>4397.78</v>
      </c>
      <c r="J270" s="48">
        <v>322523.02</v>
      </c>
      <c r="K270" s="48">
        <v>1.3819999999999999</v>
      </c>
      <c r="L270" s="47">
        <v>0</v>
      </c>
      <c r="M270" s="47">
        <v>1</v>
      </c>
      <c r="N270" s="47">
        <v>100</v>
      </c>
      <c r="O270" s="47">
        <v>100</v>
      </c>
      <c r="P270" s="47"/>
      <c r="Q270" s="47"/>
      <c r="R270" s="47"/>
      <c r="S270" s="47"/>
      <c r="T270" s="50">
        <v>40735</v>
      </c>
      <c r="U270" s="48">
        <v>-31409.96</v>
      </c>
      <c r="V270" s="48">
        <v>577020.64</v>
      </c>
      <c r="W270" s="48">
        <v>-5.1619999999999999</v>
      </c>
      <c r="X270" s="47">
        <v>5.1619999999999999</v>
      </c>
      <c r="Y270" s="47">
        <v>1</v>
      </c>
      <c r="Z270" s="47">
        <v>0</v>
      </c>
      <c r="AA270" s="47">
        <v>0</v>
      </c>
      <c r="AB270" s="47"/>
      <c r="AC270" s="47"/>
      <c r="AD270" s="47"/>
      <c r="AE270" s="47"/>
      <c r="AF270" s="47" t="s">
        <v>439</v>
      </c>
      <c r="AG270" s="48">
        <v>-5616</v>
      </c>
      <c r="AH270" s="48">
        <v>955311.81</v>
      </c>
      <c r="AI270" s="48">
        <v>-0.58399999999999996</v>
      </c>
      <c r="AJ270" s="47">
        <v>0.58399999999999996</v>
      </c>
      <c r="AK270" s="47">
        <v>1</v>
      </c>
      <c r="AL270" s="47">
        <v>0</v>
      </c>
      <c r="AM270" s="47">
        <v>0</v>
      </c>
      <c r="AN270" s="47"/>
      <c r="AO270" s="47"/>
      <c r="AP270" s="47"/>
      <c r="AQ270" s="47"/>
      <c r="AR270" s="50"/>
      <c r="AS270" s="48"/>
      <c r="AT270" s="48"/>
      <c r="AU270" s="48"/>
      <c r="AV270" s="47"/>
      <c r="AW270" s="47"/>
      <c r="AX270" s="47"/>
      <c r="AY270" s="47"/>
      <c r="AZ270" s="47"/>
      <c r="BA270" s="47"/>
    </row>
    <row r="271" spans="8:53" x14ac:dyDescent="0.25">
      <c r="H271" s="50">
        <v>40493</v>
      </c>
      <c r="I271" s="48">
        <v>-783.1</v>
      </c>
      <c r="J271" s="48">
        <v>318125.24</v>
      </c>
      <c r="K271" s="48">
        <v>-0.246</v>
      </c>
      <c r="L271" s="47">
        <v>0.246</v>
      </c>
      <c r="M271" s="47">
        <v>1</v>
      </c>
      <c r="N271" s="47">
        <v>0</v>
      </c>
      <c r="O271" s="47">
        <v>0</v>
      </c>
      <c r="P271" s="47"/>
      <c r="Q271" s="47"/>
      <c r="R271" s="47"/>
      <c r="S271" s="47"/>
      <c r="T271" s="50">
        <v>40644</v>
      </c>
      <c r="U271" s="48">
        <v>836</v>
      </c>
      <c r="V271" s="48">
        <v>608430.6</v>
      </c>
      <c r="W271" s="48">
        <v>0.13800000000000001</v>
      </c>
      <c r="X271" s="47">
        <v>0</v>
      </c>
      <c r="Y271" s="47">
        <v>1</v>
      </c>
      <c r="Z271" s="47">
        <v>100</v>
      </c>
      <c r="AA271" s="47">
        <v>100</v>
      </c>
      <c r="AB271" s="47"/>
      <c r="AC271" s="47"/>
      <c r="AD271" s="47"/>
      <c r="AE271" s="47"/>
      <c r="AF271" s="47" t="s">
        <v>440</v>
      </c>
      <c r="AG271" s="48">
        <v>-4896</v>
      </c>
      <c r="AH271" s="48">
        <v>960927.81</v>
      </c>
      <c r="AI271" s="48">
        <v>-0.50700000000000001</v>
      </c>
      <c r="AJ271" s="47">
        <v>0.50700000000000001</v>
      </c>
      <c r="AK271" s="47">
        <v>1</v>
      </c>
      <c r="AL271" s="47">
        <v>0</v>
      </c>
      <c r="AM271" s="47">
        <v>0</v>
      </c>
      <c r="AN271" s="47"/>
      <c r="AO271" s="47"/>
      <c r="AP271" s="47"/>
      <c r="AQ271" s="47"/>
      <c r="AR271" s="50"/>
      <c r="AS271" s="48"/>
      <c r="AT271" s="48"/>
      <c r="AU271" s="48"/>
      <c r="AV271" s="47"/>
      <c r="AW271" s="47"/>
      <c r="AX271" s="47"/>
      <c r="AY271" s="47"/>
      <c r="AZ271" s="47"/>
      <c r="BA271" s="47"/>
    </row>
    <row r="272" spans="8:53" x14ac:dyDescent="0.25">
      <c r="H272" s="50">
        <v>40462</v>
      </c>
      <c r="I272" s="48">
        <v>-68</v>
      </c>
      <c r="J272" s="48">
        <v>318908.34000000003</v>
      </c>
      <c r="K272" s="48">
        <v>-2.1299999999999999E-2</v>
      </c>
      <c r="L272" s="47">
        <v>2.1299999999999999E-2</v>
      </c>
      <c r="M272" s="47">
        <v>1</v>
      </c>
      <c r="N272" s="47">
        <v>0</v>
      </c>
      <c r="O272" s="47">
        <v>0</v>
      </c>
      <c r="P272" s="47"/>
      <c r="Q272" s="47"/>
      <c r="R272" s="47"/>
      <c r="S272" s="47"/>
      <c r="T272" s="50">
        <v>40613</v>
      </c>
      <c r="U272" s="48">
        <v>-11298.32</v>
      </c>
      <c r="V272" s="48">
        <v>607594.6</v>
      </c>
      <c r="W272" s="48">
        <v>-1.8260000000000001</v>
      </c>
      <c r="X272" s="47">
        <v>1.8260000000000001</v>
      </c>
      <c r="Y272" s="47">
        <v>1</v>
      </c>
      <c r="Z272" s="47">
        <v>0</v>
      </c>
      <c r="AA272" s="47">
        <v>0</v>
      </c>
      <c r="AB272" s="47"/>
      <c r="AC272" s="47"/>
      <c r="AD272" s="47"/>
      <c r="AE272" s="47"/>
      <c r="AF272" s="50">
        <v>41254</v>
      </c>
      <c r="AG272" s="48">
        <v>-2172</v>
      </c>
      <c r="AH272" s="48">
        <v>965823.81</v>
      </c>
      <c r="AI272" s="48">
        <v>-0.224</v>
      </c>
      <c r="AJ272" s="47">
        <v>0.224</v>
      </c>
      <c r="AK272" s="47">
        <v>1</v>
      </c>
      <c r="AL272" s="47">
        <v>0</v>
      </c>
      <c r="AM272" s="47">
        <v>0</v>
      </c>
      <c r="AN272" s="47"/>
      <c r="AO272" s="47"/>
      <c r="AP272" s="47"/>
      <c r="AQ272" s="47"/>
      <c r="AR272" s="50"/>
      <c r="AS272" s="48"/>
      <c r="AT272" s="48"/>
      <c r="AU272" s="48"/>
      <c r="AV272" s="47"/>
      <c r="AW272" s="47"/>
      <c r="AX272" s="47"/>
      <c r="AY272" s="47"/>
      <c r="AZ272" s="47"/>
      <c r="BA272" s="47"/>
    </row>
    <row r="273" spans="8:53" x14ac:dyDescent="0.25">
      <c r="H273" s="50">
        <v>40432</v>
      </c>
      <c r="I273" s="48">
        <v>398</v>
      </c>
      <c r="J273" s="48">
        <v>318976.34000000003</v>
      </c>
      <c r="K273" s="48">
        <v>0.125</v>
      </c>
      <c r="L273" s="47">
        <v>0</v>
      </c>
      <c r="M273" s="47">
        <v>1</v>
      </c>
      <c r="N273" s="47">
        <v>100</v>
      </c>
      <c r="O273" s="47">
        <v>100</v>
      </c>
      <c r="P273" s="47"/>
      <c r="Q273" s="47"/>
      <c r="R273" s="47"/>
      <c r="S273" s="47"/>
      <c r="T273" s="50">
        <v>40585</v>
      </c>
      <c r="U273" s="48">
        <v>-8464</v>
      </c>
      <c r="V273" s="48">
        <v>618892.92000000004</v>
      </c>
      <c r="W273" s="48">
        <v>-1.349</v>
      </c>
      <c r="X273" s="47">
        <v>1.349</v>
      </c>
      <c r="Y273" s="47">
        <v>1</v>
      </c>
      <c r="Z273" s="47">
        <v>0</v>
      </c>
      <c r="AA273" s="47">
        <v>0</v>
      </c>
      <c r="AB273" s="47"/>
      <c r="AC273" s="47"/>
      <c r="AD273" s="47"/>
      <c r="AE273" s="47"/>
      <c r="AF273" s="50">
        <v>41163</v>
      </c>
      <c r="AG273" s="48">
        <v>-4272</v>
      </c>
      <c r="AH273" s="48">
        <v>967995.81</v>
      </c>
      <c r="AI273" s="48">
        <v>-0.439</v>
      </c>
      <c r="AJ273" s="47">
        <v>0.439</v>
      </c>
      <c r="AK273" s="47">
        <v>1</v>
      </c>
      <c r="AL273" s="47">
        <v>0</v>
      </c>
      <c r="AM273" s="47">
        <v>0</v>
      </c>
      <c r="AN273" s="47"/>
      <c r="AO273" s="47"/>
      <c r="AP273" s="47"/>
      <c r="AQ273" s="47"/>
      <c r="AR273" s="50"/>
      <c r="AS273" s="48"/>
      <c r="AT273" s="48"/>
      <c r="AU273" s="48"/>
      <c r="AV273" s="47"/>
      <c r="AW273" s="47"/>
      <c r="AX273" s="47"/>
      <c r="AY273" s="47"/>
      <c r="AZ273" s="47"/>
      <c r="BA273" s="47"/>
    </row>
    <row r="274" spans="8:53" x14ac:dyDescent="0.25">
      <c r="H274" s="50">
        <v>40401</v>
      </c>
      <c r="I274" s="48">
        <v>-801.98</v>
      </c>
      <c r="J274" s="48">
        <v>318578.34000000003</v>
      </c>
      <c r="K274" s="48">
        <v>-0.251</v>
      </c>
      <c r="L274" s="47">
        <v>0.251</v>
      </c>
      <c r="M274" s="47">
        <v>1</v>
      </c>
      <c r="N274" s="47">
        <v>0</v>
      </c>
      <c r="O274" s="47">
        <v>0</v>
      </c>
      <c r="P274" s="47"/>
      <c r="Q274" s="47"/>
      <c r="R274" s="47"/>
      <c r="S274" s="47"/>
      <c r="T274" s="50">
        <v>40554</v>
      </c>
      <c r="U274" s="48">
        <v>-12610</v>
      </c>
      <c r="V274" s="48">
        <v>627356.92000000004</v>
      </c>
      <c r="W274" s="48">
        <v>-1.97</v>
      </c>
      <c r="X274" s="47">
        <v>1.97</v>
      </c>
      <c r="Y274" s="47">
        <v>1</v>
      </c>
      <c r="Z274" s="47">
        <v>0</v>
      </c>
      <c r="AA274" s="47">
        <v>0</v>
      </c>
      <c r="AB274" s="47"/>
      <c r="AC274" s="47"/>
      <c r="AD274" s="47"/>
      <c r="AE274" s="47"/>
      <c r="AF274" s="50">
        <v>41132</v>
      </c>
      <c r="AG274" s="48">
        <v>11475</v>
      </c>
      <c r="AH274" s="48">
        <v>972267.81</v>
      </c>
      <c r="AI274" s="48">
        <v>1.194</v>
      </c>
      <c r="AJ274" s="47">
        <v>0</v>
      </c>
      <c r="AK274" s="47">
        <v>1</v>
      </c>
      <c r="AL274" s="47">
        <v>100</v>
      </c>
      <c r="AM274" s="47">
        <v>100</v>
      </c>
      <c r="AN274" s="47"/>
      <c r="AO274" s="47"/>
      <c r="AP274" s="47"/>
      <c r="AQ274" s="47"/>
      <c r="AR274" s="50"/>
      <c r="AS274" s="48"/>
      <c r="AT274" s="48"/>
      <c r="AU274" s="48"/>
      <c r="AV274" s="47"/>
      <c r="AW274" s="47"/>
      <c r="AX274" s="47"/>
      <c r="AY274" s="47"/>
      <c r="AZ274" s="47"/>
      <c r="BA274" s="47"/>
    </row>
    <row r="275" spans="8:53" x14ac:dyDescent="0.25">
      <c r="H275" s="50">
        <v>40309</v>
      </c>
      <c r="I275" s="48">
        <v>-1616.41</v>
      </c>
      <c r="J275" s="48">
        <v>319380.32</v>
      </c>
      <c r="K275" s="48">
        <v>-0.504</v>
      </c>
      <c r="L275" s="47">
        <v>0.504</v>
      </c>
      <c r="M275" s="47">
        <v>1</v>
      </c>
      <c r="N275" s="47">
        <v>0</v>
      </c>
      <c r="O275" s="47">
        <v>0</v>
      </c>
      <c r="P275" s="47"/>
      <c r="Q275" s="47"/>
      <c r="R275" s="47"/>
      <c r="S275" s="47"/>
      <c r="T275" s="47" t="s">
        <v>260</v>
      </c>
      <c r="U275" s="48">
        <v>252</v>
      </c>
      <c r="V275" s="48">
        <v>639966.92000000004</v>
      </c>
      <c r="W275" s="48">
        <v>3.9399999999999998E-2</v>
      </c>
      <c r="X275" s="47">
        <v>0</v>
      </c>
      <c r="Y275" s="47">
        <v>1</v>
      </c>
      <c r="Z275" s="47">
        <v>100</v>
      </c>
      <c r="AA275" s="47">
        <v>100</v>
      </c>
      <c r="AB275" s="47"/>
      <c r="AC275" s="47"/>
      <c r="AD275" s="47"/>
      <c r="AE275" s="47"/>
      <c r="AF275" s="50">
        <v>41101</v>
      </c>
      <c r="AG275" s="48">
        <v>8364</v>
      </c>
      <c r="AH275" s="48">
        <v>960792.81</v>
      </c>
      <c r="AI275" s="48">
        <v>0.878</v>
      </c>
      <c r="AJ275" s="47">
        <v>0</v>
      </c>
      <c r="AK275" s="47">
        <v>1</v>
      </c>
      <c r="AL275" s="47">
        <v>100</v>
      </c>
      <c r="AM275" s="47">
        <v>100</v>
      </c>
      <c r="AN275" s="47"/>
      <c r="AO275" s="47"/>
      <c r="AP275" s="47"/>
      <c r="AQ275" s="47"/>
      <c r="AR275" s="50"/>
      <c r="AS275" s="48"/>
      <c r="AT275" s="48"/>
      <c r="AU275" s="48"/>
      <c r="AV275" s="47"/>
      <c r="AW275" s="47"/>
      <c r="AX275" s="47"/>
      <c r="AY275" s="47"/>
      <c r="AZ275" s="47"/>
      <c r="BA275" s="47"/>
    </row>
    <row r="276" spans="8:53" x14ac:dyDescent="0.25">
      <c r="H276" s="50">
        <v>40279</v>
      </c>
      <c r="I276" s="48">
        <v>2788.9</v>
      </c>
      <c r="J276" s="48">
        <v>320996.73</v>
      </c>
      <c r="K276" s="48">
        <v>0.876</v>
      </c>
      <c r="L276" s="47">
        <v>0</v>
      </c>
      <c r="M276" s="47">
        <v>1</v>
      </c>
      <c r="N276" s="47">
        <v>100</v>
      </c>
      <c r="O276" s="47">
        <v>100</v>
      </c>
      <c r="P276" s="47"/>
      <c r="Q276" s="47"/>
      <c r="R276" s="47"/>
      <c r="S276" s="47"/>
      <c r="T276" s="47" t="s">
        <v>540</v>
      </c>
      <c r="U276" s="48">
        <v>-7019.9</v>
      </c>
      <c r="V276" s="48">
        <v>639714.92000000004</v>
      </c>
      <c r="W276" s="48">
        <v>-1.085</v>
      </c>
      <c r="X276" s="47">
        <v>1.085</v>
      </c>
      <c r="Y276" s="47">
        <v>1</v>
      </c>
      <c r="Z276" s="47">
        <v>0</v>
      </c>
      <c r="AA276" s="47">
        <v>0</v>
      </c>
      <c r="AB276" s="47"/>
      <c r="AC276" s="47"/>
      <c r="AD276" s="47"/>
      <c r="AE276" s="47"/>
      <c r="AF276" s="50">
        <v>41071</v>
      </c>
      <c r="AG276" s="48">
        <v>12347.4</v>
      </c>
      <c r="AH276" s="48">
        <v>952428.81</v>
      </c>
      <c r="AI276" s="48">
        <v>1.3129999999999999</v>
      </c>
      <c r="AJ276" s="47">
        <v>0</v>
      </c>
      <c r="AK276" s="47">
        <v>1</v>
      </c>
      <c r="AL276" s="47">
        <v>100</v>
      </c>
      <c r="AM276" s="47">
        <v>100</v>
      </c>
      <c r="AN276" s="47"/>
      <c r="AO276" s="47"/>
      <c r="AP276" s="47"/>
      <c r="AQ276" s="47"/>
      <c r="AR276" s="50"/>
      <c r="AS276" s="48"/>
      <c r="AT276" s="48"/>
      <c r="AU276" s="48"/>
      <c r="AV276" s="47"/>
      <c r="AW276" s="47"/>
      <c r="AX276" s="47"/>
      <c r="AY276" s="47"/>
      <c r="AZ276" s="47"/>
      <c r="BA276" s="47"/>
    </row>
    <row r="277" spans="8:53" x14ac:dyDescent="0.25">
      <c r="H277" s="50">
        <v>40248</v>
      </c>
      <c r="I277" s="48">
        <v>-2028.54</v>
      </c>
      <c r="J277" s="48">
        <v>318207.83</v>
      </c>
      <c r="K277" s="48">
        <v>-0.63300000000000001</v>
      </c>
      <c r="L277" s="47">
        <v>0.63300000000000001</v>
      </c>
      <c r="M277" s="47">
        <v>1</v>
      </c>
      <c r="N277" s="47">
        <v>0</v>
      </c>
      <c r="O277" s="47">
        <v>0</v>
      </c>
      <c r="P277" s="47"/>
      <c r="Q277" s="47"/>
      <c r="R277" s="47"/>
      <c r="S277" s="47"/>
      <c r="T277" s="47" t="s">
        <v>261</v>
      </c>
      <c r="U277" s="48">
        <v>-7129.9</v>
      </c>
      <c r="V277" s="48">
        <v>646734.81999999995</v>
      </c>
      <c r="W277" s="48">
        <v>-1.0900000000000001</v>
      </c>
      <c r="X277" s="47">
        <v>1.0900000000000001</v>
      </c>
      <c r="Y277" s="47">
        <v>1</v>
      </c>
      <c r="Z277" s="47">
        <v>0</v>
      </c>
      <c r="AA277" s="47">
        <v>0</v>
      </c>
      <c r="AB277" s="47"/>
      <c r="AC277" s="47"/>
      <c r="AD277" s="47"/>
      <c r="AE277" s="47"/>
      <c r="AF277" s="50">
        <v>41040</v>
      </c>
      <c r="AG277" s="48">
        <v>498</v>
      </c>
      <c r="AH277" s="48">
        <v>940081.41</v>
      </c>
      <c r="AI277" s="48">
        <v>5.2999999999999999E-2</v>
      </c>
      <c r="AJ277" s="47">
        <v>0</v>
      </c>
      <c r="AK277" s="47">
        <v>1</v>
      </c>
      <c r="AL277" s="47">
        <v>100</v>
      </c>
      <c r="AM277" s="47">
        <v>100</v>
      </c>
      <c r="AN277" s="47"/>
      <c r="AO277" s="47"/>
      <c r="AP277" s="47"/>
      <c r="AQ277" s="47"/>
      <c r="AR277" s="50"/>
      <c r="AS277" s="48"/>
      <c r="AT277" s="48"/>
      <c r="AU277" s="48"/>
      <c r="AV277" s="47"/>
      <c r="AW277" s="47"/>
      <c r="AX277" s="47"/>
      <c r="AY277" s="47"/>
      <c r="AZ277" s="47"/>
      <c r="BA277" s="47"/>
    </row>
    <row r="278" spans="8:53" x14ac:dyDescent="0.25">
      <c r="H278" s="50">
        <v>40220</v>
      </c>
      <c r="I278" s="48">
        <v>550</v>
      </c>
      <c r="J278" s="48">
        <v>320236.37</v>
      </c>
      <c r="K278" s="48">
        <v>0.17199999999999999</v>
      </c>
      <c r="L278" s="47">
        <v>0</v>
      </c>
      <c r="M278" s="47">
        <v>1</v>
      </c>
      <c r="N278" s="47">
        <v>100</v>
      </c>
      <c r="O278" s="47">
        <v>100</v>
      </c>
      <c r="P278" s="47"/>
      <c r="Q278" s="47"/>
      <c r="R278" s="47"/>
      <c r="S278" s="47"/>
      <c r="T278" s="47" t="s">
        <v>262</v>
      </c>
      <c r="U278" s="48">
        <v>-24449.95</v>
      </c>
      <c r="V278" s="48">
        <v>653864.72</v>
      </c>
      <c r="W278" s="48">
        <v>-3.605</v>
      </c>
      <c r="X278" s="47">
        <v>3.605</v>
      </c>
      <c r="Y278" s="47">
        <v>1</v>
      </c>
      <c r="Z278" s="47">
        <v>0</v>
      </c>
      <c r="AA278" s="47">
        <v>0</v>
      </c>
      <c r="AB278" s="47"/>
      <c r="AC278" s="47"/>
      <c r="AD278" s="47"/>
      <c r="AE278" s="47"/>
      <c r="AF278" s="50">
        <v>40950</v>
      </c>
      <c r="AG278" s="48">
        <v>-1500</v>
      </c>
      <c r="AH278" s="48">
        <v>939583.41</v>
      </c>
      <c r="AI278" s="48">
        <v>-0.159</v>
      </c>
      <c r="AJ278" s="47">
        <v>0.159</v>
      </c>
      <c r="AK278" s="47">
        <v>1</v>
      </c>
      <c r="AL278" s="47">
        <v>0</v>
      </c>
      <c r="AM278" s="47">
        <v>0</v>
      </c>
      <c r="AN278" s="47"/>
      <c r="AO278" s="47"/>
      <c r="AP278" s="47"/>
      <c r="AQ278" s="47"/>
      <c r="AR278" s="50"/>
      <c r="AS278" s="48"/>
      <c r="AT278" s="48"/>
      <c r="AU278" s="48"/>
      <c r="AV278" s="47"/>
      <c r="AW278" s="47"/>
      <c r="AX278" s="47"/>
      <c r="AY278" s="47"/>
      <c r="AZ278" s="47"/>
      <c r="BA278" s="47"/>
    </row>
    <row r="279" spans="8:53" x14ac:dyDescent="0.25">
      <c r="H279" s="50">
        <v>40189</v>
      </c>
      <c r="I279" s="48">
        <v>-1574.88</v>
      </c>
      <c r="J279" s="48">
        <v>319686.37</v>
      </c>
      <c r="K279" s="48">
        <v>-0.49</v>
      </c>
      <c r="L279" s="47">
        <v>0.49</v>
      </c>
      <c r="M279" s="47">
        <v>1</v>
      </c>
      <c r="N279" s="47">
        <v>0</v>
      </c>
      <c r="O279" s="47">
        <v>0</v>
      </c>
      <c r="P279" s="47"/>
      <c r="Q279" s="47"/>
      <c r="R279" s="47"/>
      <c r="S279" s="47"/>
      <c r="T279" s="47" t="s">
        <v>263</v>
      </c>
      <c r="U279" s="48">
        <v>-11067.95</v>
      </c>
      <c r="V279" s="48">
        <v>678314.67</v>
      </c>
      <c r="W279" s="48">
        <v>-1.605</v>
      </c>
      <c r="X279" s="47">
        <v>1.605</v>
      </c>
      <c r="Y279" s="47">
        <v>1</v>
      </c>
      <c r="Z279" s="47">
        <v>0</v>
      </c>
      <c r="AA279" s="47">
        <v>0</v>
      </c>
      <c r="AB279" s="47"/>
      <c r="AC279" s="47"/>
      <c r="AD279" s="47"/>
      <c r="AE279" s="47"/>
      <c r="AF279" s="50">
        <v>40919</v>
      </c>
      <c r="AG279" s="48">
        <v>-4596</v>
      </c>
      <c r="AH279" s="48">
        <v>941083.41</v>
      </c>
      <c r="AI279" s="48">
        <v>-0.48599999999999999</v>
      </c>
      <c r="AJ279" s="47">
        <v>0.48599999999999999</v>
      </c>
      <c r="AK279" s="47">
        <v>1</v>
      </c>
      <c r="AL279" s="47">
        <v>0</v>
      </c>
      <c r="AM279" s="47">
        <v>0</v>
      </c>
      <c r="AN279" s="47"/>
      <c r="AO279" s="47"/>
      <c r="AP279" s="47"/>
      <c r="AQ279" s="47"/>
      <c r="AR279" s="47"/>
      <c r="AS279" s="48"/>
      <c r="AT279" s="48"/>
      <c r="AU279" s="48"/>
      <c r="AV279" s="47"/>
      <c r="AW279" s="47"/>
      <c r="AX279" s="47"/>
      <c r="AY279" s="47"/>
      <c r="AZ279" s="47"/>
      <c r="BA279" s="47"/>
    </row>
    <row r="280" spans="8:53" x14ac:dyDescent="0.25">
      <c r="H280" s="50" t="s">
        <v>117</v>
      </c>
      <c r="I280" s="48">
        <v>9731.9</v>
      </c>
      <c r="J280" s="48">
        <v>321261.25</v>
      </c>
      <c r="K280" s="48">
        <v>3.1240000000000001</v>
      </c>
      <c r="L280" s="47">
        <v>0</v>
      </c>
      <c r="M280" s="47">
        <v>1</v>
      </c>
      <c r="N280" s="47">
        <v>100</v>
      </c>
      <c r="O280" s="47">
        <v>100</v>
      </c>
      <c r="P280" s="47"/>
      <c r="Q280" s="47"/>
      <c r="R280" s="47"/>
      <c r="S280" s="47"/>
      <c r="T280" s="47" t="s">
        <v>264</v>
      </c>
      <c r="U280" s="48">
        <v>-33955.9</v>
      </c>
      <c r="V280" s="48">
        <v>689382.62</v>
      </c>
      <c r="W280" s="48">
        <v>-4.694</v>
      </c>
      <c r="X280" s="47">
        <v>4.694</v>
      </c>
      <c r="Y280" s="47">
        <v>1</v>
      </c>
      <c r="Z280" s="47">
        <v>0</v>
      </c>
      <c r="AA280" s="47">
        <v>0</v>
      </c>
      <c r="AB280" s="47"/>
      <c r="AC280" s="47"/>
      <c r="AD280" s="47"/>
      <c r="AE280" s="47"/>
      <c r="AF280" s="50" t="s">
        <v>441</v>
      </c>
      <c r="AG280" s="48">
        <v>-24302.880000000001</v>
      </c>
      <c r="AH280" s="48">
        <v>945679.41</v>
      </c>
      <c r="AI280" s="48">
        <v>-2.5049999999999999</v>
      </c>
      <c r="AJ280" s="47">
        <v>2.5049999999999999</v>
      </c>
      <c r="AK280" s="47">
        <v>1</v>
      </c>
      <c r="AL280" s="47">
        <v>0</v>
      </c>
      <c r="AM280" s="47">
        <v>0</v>
      </c>
      <c r="AN280" s="47"/>
      <c r="AO280" s="47"/>
      <c r="AP280" s="47"/>
      <c r="AQ280" s="47"/>
      <c r="AR280" s="47"/>
      <c r="AS280" s="48"/>
      <c r="AT280" s="48"/>
      <c r="AU280" s="48"/>
      <c r="AV280" s="47"/>
      <c r="AW280" s="47"/>
      <c r="AX280" s="47"/>
      <c r="AY280" s="47"/>
      <c r="AZ280" s="47"/>
      <c r="BA280" s="47"/>
    </row>
    <row r="281" spans="8:53" x14ac:dyDescent="0.25">
      <c r="H281" s="50" t="s">
        <v>118</v>
      </c>
      <c r="I281" s="48">
        <v>-1467</v>
      </c>
      <c r="J281" s="48">
        <v>311529.34999999998</v>
      </c>
      <c r="K281" s="48">
        <v>-0.46899999999999997</v>
      </c>
      <c r="L281" s="47">
        <v>0.46899999999999997</v>
      </c>
      <c r="M281" s="47">
        <v>1</v>
      </c>
      <c r="N281" s="47">
        <v>0</v>
      </c>
      <c r="O281" s="47">
        <v>0</v>
      </c>
      <c r="P281" s="47"/>
      <c r="Q281" s="47"/>
      <c r="R281" s="47"/>
      <c r="S281" s="47"/>
      <c r="T281" s="47" t="s">
        <v>265</v>
      </c>
      <c r="U281" s="48">
        <v>-319.95</v>
      </c>
      <c r="V281" s="48">
        <v>723338.52</v>
      </c>
      <c r="W281" s="48">
        <v>-4.4200000000000003E-2</v>
      </c>
      <c r="X281" s="47">
        <v>4.4200000000000003E-2</v>
      </c>
      <c r="Y281" s="47">
        <v>1</v>
      </c>
      <c r="Z281" s="47">
        <v>0</v>
      </c>
      <c r="AA281" s="47">
        <v>0</v>
      </c>
      <c r="AB281" s="47"/>
      <c r="AC281" s="47"/>
      <c r="AD281" s="47"/>
      <c r="AE281" s="47"/>
      <c r="AF281" s="50" t="s">
        <v>442</v>
      </c>
      <c r="AG281" s="48">
        <v>-4967.9399999999996</v>
      </c>
      <c r="AH281" s="48">
        <v>969982.29</v>
      </c>
      <c r="AI281" s="48">
        <v>-0.51</v>
      </c>
      <c r="AJ281" s="47">
        <v>0.51</v>
      </c>
      <c r="AK281" s="47">
        <v>1</v>
      </c>
      <c r="AL281" s="47">
        <v>0</v>
      </c>
      <c r="AM281" s="47">
        <v>0</v>
      </c>
      <c r="AN281" s="47"/>
      <c r="AO281" s="47"/>
      <c r="AP281" s="47"/>
      <c r="AQ281" s="47"/>
      <c r="AR281" s="47"/>
      <c r="AS281" s="48"/>
      <c r="AT281" s="48"/>
      <c r="AU281" s="48"/>
      <c r="AV281" s="47"/>
      <c r="AW281" s="47"/>
      <c r="AX281" s="47"/>
      <c r="AY281" s="47"/>
      <c r="AZ281" s="47"/>
      <c r="BA281" s="47"/>
    </row>
    <row r="282" spans="8:53" x14ac:dyDescent="0.25">
      <c r="H282" s="50" t="s">
        <v>119</v>
      </c>
      <c r="I282" s="48">
        <v>-250</v>
      </c>
      <c r="J282" s="48">
        <v>312996.34999999998</v>
      </c>
      <c r="K282" s="48">
        <v>-7.9799999999999996E-2</v>
      </c>
      <c r="L282" s="47">
        <v>7.9799999999999996E-2</v>
      </c>
      <c r="M282" s="47">
        <v>1</v>
      </c>
      <c r="N282" s="47">
        <v>0</v>
      </c>
      <c r="O282" s="47">
        <v>0</v>
      </c>
      <c r="P282" s="47"/>
      <c r="Q282" s="47"/>
      <c r="R282" s="47"/>
      <c r="S282" s="47"/>
      <c r="T282" s="47" t="s">
        <v>266</v>
      </c>
      <c r="U282" s="48">
        <v>-4980</v>
      </c>
      <c r="V282" s="48">
        <v>723658.47</v>
      </c>
      <c r="W282" s="48">
        <v>-0.68300000000000005</v>
      </c>
      <c r="X282" s="47">
        <v>0.68300000000000005</v>
      </c>
      <c r="Y282" s="47">
        <v>1</v>
      </c>
      <c r="Z282" s="47">
        <v>0</v>
      </c>
      <c r="AA282" s="47">
        <v>0</v>
      </c>
      <c r="AB282" s="47"/>
      <c r="AC282" s="47"/>
      <c r="AD282" s="47"/>
      <c r="AE282" s="47"/>
      <c r="AF282" s="50" t="s">
        <v>396</v>
      </c>
      <c r="AG282" s="48">
        <v>-2016</v>
      </c>
      <c r="AH282" s="48">
        <v>974950.23</v>
      </c>
      <c r="AI282" s="48">
        <v>-0.20599999999999999</v>
      </c>
      <c r="AJ282" s="47">
        <v>0.20599999999999999</v>
      </c>
      <c r="AK282" s="47">
        <v>1</v>
      </c>
      <c r="AL282" s="47">
        <v>0</v>
      </c>
      <c r="AM282" s="47">
        <v>0</v>
      </c>
      <c r="AN282" s="47"/>
      <c r="AO282" s="47"/>
      <c r="AP282" s="47"/>
      <c r="AQ282" s="47"/>
      <c r="AR282" s="47"/>
      <c r="AS282" s="48"/>
      <c r="AT282" s="48"/>
      <c r="AU282" s="48"/>
      <c r="AV282" s="47"/>
      <c r="AW282" s="47"/>
      <c r="AX282" s="47"/>
      <c r="AY282" s="47"/>
      <c r="AZ282" s="47"/>
      <c r="BA282" s="47"/>
    </row>
    <row r="283" spans="8:53" x14ac:dyDescent="0.25">
      <c r="H283" s="50" t="s">
        <v>120</v>
      </c>
      <c r="I283" s="48">
        <v>-270</v>
      </c>
      <c r="J283" s="48">
        <v>313246.34999999998</v>
      </c>
      <c r="K283" s="48">
        <v>-8.6099999999999996E-2</v>
      </c>
      <c r="L283" s="47">
        <v>8.6099999999999996E-2</v>
      </c>
      <c r="M283" s="47">
        <v>1</v>
      </c>
      <c r="N283" s="47">
        <v>0</v>
      </c>
      <c r="O283" s="47">
        <v>0</v>
      </c>
      <c r="P283" s="47"/>
      <c r="Q283" s="47"/>
      <c r="R283" s="47"/>
      <c r="S283" s="47"/>
      <c r="T283" s="47" t="s">
        <v>267</v>
      </c>
      <c r="U283" s="48">
        <v>-2450</v>
      </c>
      <c r="V283" s="48">
        <v>728638.47</v>
      </c>
      <c r="W283" s="48">
        <v>-0.33500000000000002</v>
      </c>
      <c r="X283" s="47">
        <v>0.33500000000000002</v>
      </c>
      <c r="Y283" s="47">
        <v>1</v>
      </c>
      <c r="Z283" s="47">
        <v>0</v>
      </c>
      <c r="AA283" s="47">
        <v>0</v>
      </c>
      <c r="AB283" s="47"/>
      <c r="AC283" s="47"/>
      <c r="AD283" s="47"/>
      <c r="AE283" s="47"/>
      <c r="AF283" s="47" t="s">
        <v>443</v>
      </c>
      <c r="AG283" s="48">
        <v>-12221.72</v>
      </c>
      <c r="AH283" s="48">
        <v>976966.23</v>
      </c>
      <c r="AI283" s="48">
        <v>-1.236</v>
      </c>
      <c r="AJ283" s="47">
        <v>1.236</v>
      </c>
      <c r="AK283" s="47">
        <v>1</v>
      </c>
      <c r="AL283" s="47">
        <v>0</v>
      </c>
      <c r="AM283" s="47">
        <v>0</v>
      </c>
      <c r="AN283" s="47"/>
      <c r="AO283" s="47"/>
      <c r="AP283" s="47"/>
      <c r="AQ283" s="47"/>
      <c r="AR283" s="50"/>
      <c r="AS283" s="48"/>
      <c r="AT283" s="48"/>
      <c r="AU283" s="48"/>
      <c r="AV283" s="47"/>
      <c r="AW283" s="47"/>
      <c r="AX283" s="47"/>
      <c r="AY283" s="47"/>
      <c r="AZ283" s="47"/>
      <c r="BA283" s="47"/>
    </row>
    <row r="284" spans="8:53" x14ac:dyDescent="0.25">
      <c r="H284" s="50" t="s">
        <v>121</v>
      </c>
      <c r="I284" s="48">
        <v>-726</v>
      </c>
      <c r="J284" s="48">
        <v>313516.34999999998</v>
      </c>
      <c r="K284" s="48">
        <v>-0.23100000000000001</v>
      </c>
      <c r="L284" s="47">
        <v>0.23100000000000001</v>
      </c>
      <c r="M284" s="47">
        <v>1</v>
      </c>
      <c r="N284" s="47">
        <v>0</v>
      </c>
      <c r="O284" s="47">
        <v>0</v>
      </c>
      <c r="P284" s="47"/>
      <c r="Q284" s="47"/>
      <c r="R284" s="47"/>
      <c r="S284" s="47"/>
      <c r="T284" s="47" t="s">
        <v>268</v>
      </c>
      <c r="U284" s="48">
        <v>-6714.95</v>
      </c>
      <c r="V284" s="48">
        <v>731088.47</v>
      </c>
      <c r="W284" s="48">
        <v>-0.91</v>
      </c>
      <c r="X284" s="47">
        <v>0.91</v>
      </c>
      <c r="Y284" s="47">
        <v>1</v>
      </c>
      <c r="Z284" s="47">
        <v>0</v>
      </c>
      <c r="AA284" s="47">
        <v>0</v>
      </c>
      <c r="AB284" s="47"/>
      <c r="AC284" s="47"/>
      <c r="AD284" s="47"/>
      <c r="AE284" s="47"/>
      <c r="AF284" s="47" t="s">
        <v>444</v>
      </c>
      <c r="AG284" s="48">
        <v>1358</v>
      </c>
      <c r="AH284" s="48">
        <v>989187.95</v>
      </c>
      <c r="AI284" s="48">
        <v>0.13700000000000001</v>
      </c>
      <c r="AJ284" s="47">
        <v>0</v>
      </c>
      <c r="AK284" s="47">
        <v>1</v>
      </c>
      <c r="AL284" s="47">
        <v>100</v>
      </c>
      <c r="AM284" s="47">
        <v>100</v>
      </c>
      <c r="AN284" s="47"/>
      <c r="AO284" s="47"/>
      <c r="AP284" s="47"/>
      <c r="AQ284" s="47"/>
      <c r="AR284" s="50"/>
      <c r="AS284" s="48"/>
      <c r="AT284" s="48"/>
      <c r="AU284" s="48"/>
      <c r="AV284" s="47"/>
      <c r="AW284" s="47"/>
      <c r="AX284" s="47"/>
      <c r="AY284" s="47"/>
      <c r="AZ284" s="47"/>
      <c r="BA284" s="47"/>
    </row>
    <row r="285" spans="8:53" x14ac:dyDescent="0.25">
      <c r="H285" s="50" t="s">
        <v>122</v>
      </c>
      <c r="I285" s="48">
        <v>-182</v>
      </c>
      <c r="J285" s="48">
        <v>314242.34999999998</v>
      </c>
      <c r="K285" s="48">
        <v>-5.79E-2</v>
      </c>
      <c r="L285" s="47">
        <v>5.79E-2</v>
      </c>
      <c r="M285" s="47">
        <v>1</v>
      </c>
      <c r="N285" s="47">
        <v>0</v>
      </c>
      <c r="O285" s="47">
        <v>0</v>
      </c>
      <c r="P285" s="47"/>
      <c r="Q285" s="47"/>
      <c r="R285" s="47"/>
      <c r="S285" s="47"/>
      <c r="T285" s="50" t="s">
        <v>536</v>
      </c>
      <c r="U285" s="48">
        <v>94012</v>
      </c>
      <c r="V285" s="48">
        <v>737803.42</v>
      </c>
      <c r="W285" s="48">
        <v>14.6</v>
      </c>
      <c r="X285" s="47">
        <v>0</v>
      </c>
      <c r="Y285" s="47">
        <v>1</v>
      </c>
      <c r="Z285" s="47">
        <v>100</v>
      </c>
      <c r="AA285" s="47">
        <v>100</v>
      </c>
      <c r="AB285" s="47"/>
      <c r="AC285" s="47"/>
      <c r="AD285" s="47"/>
      <c r="AE285" s="47"/>
      <c r="AF285" s="47" t="s">
        <v>445</v>
      </c>
      <c r="AG285" s="48">
        <v>-2590</v>
      </c>
      <c r="AH285" s="48">
        <v>987829.95</v>
      </c>
      <c r="AI285" s="48">
        <v>-0.26200000000000001</v>
      </c>
      <c r="AJ285" s="47">
        <v>0.26200000000000001</v>
      </c>
      <c r="AK285" s="47">
        <v>1</v>
      </c>
      <c r="AL285" s="47">
        <v>0</v>
      </c>
      <c r="AM285" s="47">
        <v>0</v>
      </c>
      <c r="AN285" s="47"/>
      <c r="AO285" s="47"/>
      <c r="AP285" s="47"/>
      <c r="AQ285" s="47"/>
      <c r="AR285" s="50"/>
      <c r="AS285" s="48"/>
      <c r="AT285" s="48"/>
      <c r="AU285" s="48"/>
      <c r="AV285" s="47"/>
      <c r="AW285" s="47"/>
      <c r="AX285" s="47"/>
      <c r="AY285" s="47"/>
      <c r="AZ285" s="47"/>
      <c r="BA285" s="47"/>
    </row>
    <row r="286" spans="8:53" x14ac:dyDescent="0.25">
      <c r="H286" s="47" t="s">
        <v>123</v>
      </c>
      <c r="I286" s="48">
        <v>-550</v>
      </c>
      <c r="J286" s="48">
        <v>314424.34999999998</v>
      </c>
      <c r="K286" s="48">
        <v>-0.17499999999999999</v>
      </c>
      <c r="L286" s="47">
        <v>0.17499999999999999</v>
      </c>
      <c r="M286" s="47">
        <v>1</v>
      </c>
      <c r="N286" s="47">
        <v>0</v>
      </c>
      <c r="O286" s="47">
        <v>0</v>
      </c>
      <c r="P286" s="47"/>
      <c r="Q286" s="47"/>
      <c r="R286" s="47"/>
      <c r="S286" s="47"/>
      <c r="T286" s="50" t="s">
        <v>269</v>
      </c>
      <c r="U286" s="48">
        <v>50</v>
      </c>
      <c r="V286" s="48">
        <v>643791.42000000004</v>
      </c>
      <c r="W286" s="48">
        <v>7.77E-3</v>
      </c>
      <c r="X286" s="47">
        <v>0</v>
      </c>
      <c r="Y286" s="47">
        <v>1</v>
      </c>
      <c r="Z286" s="47">
        <v>100</v>
      </c>
      <c r="AA286" s="47">
        <v>100</v>
      </c>
      <c r="AB286" s="47"/>
      <c r="AC286" s="47"/>
      <c r="AD286" s="47"/>
      <c r="AE286" s="47"/>
      <c r="AF286" s="47" t="s">
        <v>446</v>
      </c>
      <c r="AG286" s="48">
        <v>11718.12</v>
      </c>
      <c r="AH286" s="48">
        <v>990419.95</v>
      </c>
      <c r="AI286" s="48">
        <v>1.1970000000000001</v>
      </c>
      <c r="AJ286" s="47">
        <v>0</v>
      </c>
      <c r="AK286" s="47">
        <v>1</v>
      </c>
      <c r="AL286" s="47">
        <v>100</v>
      </c>
      <c r="AM286" s="47">
        <v>100</v>
      </c>
      <c r="AN286" s="47"/>
      <c r="AO286" s="47"/>
      <c r="AP286" s="47"/>
      <c r="AQ286" s="47"/>
      <c r="AR286" s="50"/>
      <c r="AS286" s="48"/>
      <c r="AT286" s="48"/>
      <c r="AU286" s="48"/>
      <c r="AV286" s="47"/>
      <c r="AW286" s="47"/>
      <c r="AX286" s="47"/>
      <c r="AY286" s="47"/>
      <c r="AZ286" s="47"/>
      <c r="BA286" s="47"/>
    </row>
    <row r="287" spans="8:53" x14ac:dyDescent="0.25">
      <c r="H287" s="47" t="s">
        <v>124</v>
      </c>
      <c r="I287" s="48">
        <v>-1200</v>
      </c>
      <c r="J287" s="48">
        <v>314974.34999999998</v>
      </c>
      <c r="K287" s="48">
        <v>-0.38</v>
      </c>
      <c r="L287" s="47">
        <v>0.38</v>
      </c>
      <c r="M287" s="47">
        <v>1</v>
      </c>
      <c r="N287" s="47">
        <v>0</v>
      </c>
      <c r="O287" s="47">
        <v>0</v>
      </c>
      <c r="P287" s="47"/>
      <c r="Q287" s="47"/>
      <c r="R287" s="47"/>
      <c r="S287" s="47"/>
      <c r="T287" s="50">
        <v>40887</v>
      </c>
      <c r="U287" s="48">
        <v>750</v>
      </c>
      <c r="V287" s="48">
        <v>643741.42000000004</v>
      </c>
      <c r="W287" s="48">
        <v>0.11700000000000001</v>
      </c>
      <c r="X287" s="47">
        <v>0</v>
      </c>
      <c r="Y287" s="47">
        <v>1</v>
      </c>
      <c r="Z287" s="47">
        <v>100</v>
      </c>
      <c r="AA287" s="47">
        <v>100</v>
      </c>
      <c r="AB287" s="47"/>
      <c r="AC287" s="47"/>
      <c r="AD287" s="47"/>
      <c r="AE287" s="47"/>
      <c r="AF287" s="47" t="s">
        <v>397</v>
      </c>
      <c r="AG287" s="48">
        <v>-876</v>
      </c>
      <c r="AH287" s="48">
        <v>978701.83</v>
      </c>
      <c r="AI287" s="48">
        <v>-8.9399999999999993E-2</v>
      </c>
      <c r="AJ287" s="47">
        <v>8.9399999999999993E-2</v>
      </c>
      <c r="AK287" s="47">
        <v>1</v>
      </c>
      <c r="AL287" s="47">
        <v>0</v>
      </c>
      <c r="AM287" s="47">
        <v>0</v>
      </c>
      <c r="AN287" s="47"/>
      <c r="AO287" s="47"/>
      <c r="AP287" s="47"/>
      <c r="AQ287" s="47"/>
      <c r="AR287" s="50"/>
      <c r="AS287" s="48"/>
      <c r="AT287" s="48"/>
      <c r="AU287" s="48"/>
      <c r="AV287" s="47"/>
      <c r="AW287" s="47"/>
      <c r="AX287" s="47"/>
      <c r="AY287" s="47"/>
      <c r="AZ287" s="47"/>
      <c r="BA287" s="47"/>
    </row>
    <row r="288" spans="8:53" x14ac:dyDescent="0.25">
      <c r="H288" s="47" t="s">
        <v>125</v>
      </c>
      <c r="I288" s="48">
        <v>5481.01</v>
      </c>
      <c r="J288" s="48">
        <v>316174.34999999998</v>
      </c>
      <c r="K288" s="48">
        <v>1.764</v>
      </c>
      <c r="L288" s="47">
        <v>0</v>
      </c>
      <c r="M288" s="47">
        <v>1</v>
      </c>
      <c r="N288" s="47">
        <v>100</v>
      </c>
      <c r="O288" s="47">
        <v>100</v>
      </c>
      <c r="P288" s="47"/>
      <c r="Q288" s="47"/>
      <c r="R288" s="47"/>
      <c r="S288" s="47"/>
      <c r="T288" s="50">
        <v>40826</v>
      </c>
      <c r="U288" s="48">
        <v>97248.04</v>
      </c>
      <c r="V288" s="48">
        <v>642991.42000000004</v>
      </c>
      <c r="W288" s="48">
        <v>17.82</v>
      </c>
      <c r="X288" s="47">
        <v>0</v>
      </c>
      <c r="Y288" s="47">
        <v>1</v>
      </c>
      <c r="Z288" s="47">
        <v>100</v>
      </c>
      <c r="AA288" s="47">
        <v>100</v>
      </c>
      <c r="AB288" s="47"/>
      <c r="AC288" s="47"/>
      <c r="AD288" s="47"/>
      <c r="AE288" s="47"/>
      <c r="AF288" s="50" t="s">
        <v>447</v>
      </c>
      <c r="AG288" s="48">
        <v>10688.4</v>
      </c>
      <c r="AH288" s="48">
        <v>979577.83</v>
      </c>
      <c r="AI288" s="48">
        <v>1.103</v>
      </c>
      <c r="AJ288" s="47">
        <v>0</v>
      </c>
      <c r="AK288" s="47">
        <v>1</v>
      </c>
      <c r="AL288" s="47">
        <v>100</v>
      </c>
      <c r="AM288" s="47">
        <v>100</v>
      </c>
      <c r="AN288" s="47"/>
      <c r="AO288" s="47"/>
      <c r="AP288" s="47"/>
      <c r="AQ288" s="47"/>
      <c r="AR288" s="50"/>
      <c r="AS288" s="48"/>
      <c r="AT288" s="48"/>
      <c r="AU288" s="48"/>
      <c r="AV288" s="47"/>
      <c r="AW288" s="47"/>
      <c r="AX288" s="47"/>
      <c r="AY288" s="47"/>
      <c r="AZ288" s="47"/>
      <c r="BA288" s="47"/>
    </row>
    <row r="289" spans="8:53" x14ac:dyDescent="0.25">
      <c r="H289" s="47" t="s">
        <v>126</v>
      </c>
      <c r="I289" s="48">
        <v>-502</v>
      </c>
      <c r="J289" s="48">
        <v>310693.34000000003</v>
      </c>
      <c r="K289" s="48">
        <v>-0.161</v>
      </c>
      <c r="L289" s="47">
        <v>0.161</v>
      </c>
      <c r="M289" s="47">
        <v>1</v>
      </c>
      <c r="N289" s="47">
        <v>0</v>
      </c>
      <c r="O289" s="47">
        <v>0</v>
      </c>
      <c r="P289" s="47"/>
      <c r="Q289" s="47"/>
      <c r="R289" s="47"/>
      <c r="S289" s="47"/>
      <c r="T289" s="50">
        <v>40704</v>
      </c>
      <c r="U289" s="48">
        <v>29400</v>
      </c>
      <c r="V289" s="48">
        <v>545743.38</v>
      </c>
      <c r="W289" s="48">
        <v>5.694</v>
      </c>
      <c r="X289" s="47">
        <v>0</v>
      </c>
      <c r="Y289" s="47">
        <v>1</v>
      </c>
      <c r="Z289" s="47">
        <v>100</v>
      </c>
      <c r="AA289" s="47">
        <v>100</v>
      </c>
      <c r="AB289" s="47"/>
      <c r="AC289" s="47"/>
      <c r="AD289" s="47"/>
      <c r="AE289" s="47"/>
      <c r="AF289" s="50" t="s">
        <v>448</v>
      </c>
      <c r="AG289" s="48">
        <v>16896.060000000001</v>
      </c>
      <c r="AH289" s="48">
        <v>968889.43</v>
      </c>
      <c r="AI289" s="48">
        <v>1.7749999999999999</v>
      </c>
      <c r="AJ289" s="47">
        <v>0</v>
      </c>
      <c r="AK289" s="47">
        <v>1</v>
      </c>
      <c r="AL289" s="47">
        <v>100</v>
      </c>
      <c r="AM289" s="47">
        <v>100</v>
      </c>
      <c r="AN289" s="47"/>
      <c r="AO289" s="47"/>
      <c r="AP289" s="47"/>
      <c r="AQ289" s="47"/>
      <c r="AR289" s="50"/>
      <c r="AS289" s="48"/>
      <c r="AT289" s="48"/>
      <c r="AU289" s="48"/>
      <c r="AV289" s="47"/>
      <c r="AW289" s="47"/>
      <c r="AX289" s="47"/>
      <c r="AY289" s="47"/>
      <c r="AZ289" s="47"/>
      <c r="BA289" s="47"/>
    </row>
    <row r="290" spans="8:53" x14ac:dyDescent="0.25">
      <c r="H290" s="47" t="s">
        <v>127</v>
      </c>
      <c r="I290" s="48">
        <v>-956</v>
      </c>
      <c r="J290" s="48">
        <v>311195.34000000003</v>
      </c>
      <c r="K290" s="48">
        <v>-0.30599999999999999</v>
      </c>
      <c r="L290" s="47">
        <v>0.30599999999999999</v>
      </c>
      <c r="M290" s="47">
        <v>1</v>
      </c>
      <c r="N290" s="47">
        <v>0</v>
      </c>
      <c r="O290" s="47">
        <v>0</v>
      </c>
      <c r="P290" s="47"/>
      <c r="Q290" s="47"/>
      <c r="R290" s="47"/>
      <c r="S290" s="47"/>
      <c r="T290" s="50">
        <v>40673</v>
      </c>
      <c r="U290" s="48">
        <v>12696</v>
      </c>
      <c r="V290" s="48">
        <v>516343.38</v>
      </c>
      <c r="W290" s="48">
        <v>2.5209999999999999</v>
      </c>
      <c r="X290" s="47">
        <v>0</v>
      </c>
      <c r="Y290" s="47">
        <v>1</v>
      </c>
      <c r="Z290" s="47">
        <v>100</v>
      </c>
      <c r="AA290" s="47">
        <v>100</v>
      </c>
      <c r="AB290" s="47"/>
      <c r="AC290" s="47"/>
      <c r="AD290" s="47"/>
      <c r="AE290" s="47"/>
      <c r="AF290" s="50" t="s">
        <v>449</v>
      </c>
      <c r="AG290" s="48">
        <v>26010</v>
      </c>
      <c r="AH290" s="48">
        <v>951993.37</v>
      </c>
      <c r="AI290" s="48">
        <v>2.8090000000000002</v>
      </c>
      <c r="AJ290" s="47">
        <v>0</v>
      </c>
      <c r="AK290" s="47">
        <v>1</v>
      </c>
      <c r="AL290" s="47">
        <v>100</v>
      </c>
      <c r="AM290" s="47">
        <v>100</v>
      </c>
      <c r="AN290" s="47"/>
      <c r="AO290" s="47"/>
      <c r="AP290" s="47"/>
      <c r="AQ290" s="47"/>
      <c r="AR290" s="47"/>
      <c r="AS290" s="48"/>
      <c r="AT290" s="48"/>
      <c r="AU290" s="48"/>
      <c r="AV290" s="47"/>
      <c r="AW290" s="47"/>
      <c r="AX290" s="47"/>
      <c r="AY290" s="47"/>
      <c r="AZ290" s="47"/>
      <c r="BA290" s="47"/>
    </row>
    <row r="291" spans="8:53" x14ac:dyDescent="0.25">
      <c r="H291" s="50" t="s">
        <v>495</v>
      </c>
      <c r="I291" s="48">
        <v>1358.4</v>
      </c>
      <c r="J291" s="48">
        <v>312151.34000000003</v>
      </c>
      <c r="K291" s="48">
        <v>0.437</v>
      </c>
      <c r="L291" s="47">
        <v>0</v>
      </c>
      <c r="M291" s="47">
        <v>1</v>
      </c>
      <c r="N291" s="47">
        <v>100</v>
      </c>
      <c r="O291" s="47">
        <v>100</v>
      </c>
      <c r="P291" s="47"/>
      <c r="Q291" s="47"/>
      <c r="R291" s="47"/>
      <c r="S291" s="47"/>
      <c r="T291" s="50">
        <v>40643</v>
      </c>
      <c r="U291" s="48">
        <v>-11853.16</v>
      </c>
      <c r="V291" s="48">
        <v>503647.38</v>
      </c>
      <c r="W291" s="48">
        <v>-2.2989999999999999</v>
      </c>
      <c r="X291" s="47">
        <v>2.2989999999999999</v>
      </c>
      <c r="Y291" s="47">
        <v>1</v>
      </c>
      <c r="Z291" s="47">
        <v>0</v>
      </c>
      <c r="AA291" s="47">
        <v>0</v>
      </c>
      <c r="AB291" s="47"/>
      <c r="AC291" s="47"/>
      <c r="AD291" s="47"/>
      <c r="AE291" s="47"/>
      <c r="AF291" s="50" t="s">
        <v>398</v>
      </c>
      <c r="AG291" s="48">
        <v>-18933</v>
      </c>
      <c r="AH291" s="48">
        <v>925983.37</v>
      </c>
      <c r="AI291" s="48">
        <v>-2.004</v>
      </c>
      <c r="AJ291" s="47">
        <v>2.004</v>
      </c>
      <c r="AK291" s="47">
        <v>1</v>
      </c>
      <c r="AL291" s="47">
        <v>0</v>
      </c>
      <c r="AM291" s="47">
        <v>0</v>
      </c>
      <c r="AN291" s="47"/>
      <c r="AO291" s="47"/>
      <c r="AP291" s="47"/>
      <c r="AQ291" s="47"/>
      <c r="AR291" s="50"/>
      <c r="AS291" s="48"/>
      <c r="AT291" s="48"/>
      <c r="AU291" s="48"/>
      <c r="AV291" s="47"/>
      <c r="AW291" s="47"/>
      <c r="AX291" s="47"/>
      <c r="AY291" s="47"/>
      <c r="AZ291" s="47"/>
      <c r="BA291" s="47"/>
    </row>
    <row r="292" spans="8:53" x14ac:dyDescent="0.25">
      <c r="H292" s="50" t="s">
        <v>220</v>
      </c>
      <c r="I292" s="48">
        <v>940</v>
      </c>
      <c r="J292" s="48">
        <v>310792.94</v>
      </c>
      <c r="K292" s="48">
        <v>0.30299999999999999</v>
      </c>
      <c r="L292" s="47">
        <v>0</v>
      </c>
      <c r="M292" s="47">
        <v>1</v>
      </c>
      <c r="N292" s="47">
        <v>100</v>
      </c>
      <c r="O292" s="47">
        <v>100</v>
      </c>
      <c r="P292" s="47"/>
      <c r="Q292" s="47"/>
      <c r="R292" s="47"/>
      <c r="S292" s="47"/>
      <c r="T292" s="50">
        <v>40612</v>
      </c>
      <c r="U292" s="48">
        <v>-2750</v>
      </c>
      <c r="V292" s="48">
        <v>515500.54</v>
      </c>
      <c r="W292" s="48">
        <v>-0.53100000000000003</v>
      </c>
      <c r="X292" s="47">
        <v>0.53100000000000003</v>
      </c>
      <c r="Y292" s="47">
        <v>1</v>
      </c>
      <c r="Z292" s="47">
        <v>0</v>
      </c>
      <c r="AA292" s="47">
        <v>0</v>
      </c>
      <c r="AB292" s="47"/>
      <c r="AC292" s="47"/>
      <c r="AD292" s="47"/>
      <c r="AE292" s="47"/>
      <c r="AF292" s="50">
        <v>41253</v>
      </c>
      <c r="AG292" s="48">
        <v>-2376</v>
      </c>
      <c r="AH292" s="48">
        <v>944916.37</v>
      </c>
      <c r="AI292" s="48">
        <v>-0.251</v>
      </c>
      <c r="AJ292" s="47">
        <v>0.251</v>
      </c>
      <c r="AK292" s="47">
        <v>1</v>
      </c>
      <c r="AL292" s="47">
        <v>0</v>
      </c>
      <c r="AM292" s="47">
        <v>0</v>
      </c>
      <c r="AN292" s="47"/>
      <c r="AO292" s="47"/>
      <c r="AP292" s="47"/>
      <c r="AQ292" s="47"/>
      <c r="AR292" s="50"/>
      <c r="AS292" s="48"/>
      <c r="AT292" s="48"/>
      <c r="AU292" s="48"/>
      <c r="AV292" s="47"/>
      <c r="AW292" s="47"/>
      <c r="AX292" s="47"/>
      <c r="AY292" s="47"/>
      <c r="AZ292" s="47"/>
      <c r="BA292" s="47"/>
    </row>
    <row r="293" spans="8:53" x14ac:dyDescent="0.25">
      <c r="H293" s="50">
        <v>40522</v>
      </c>
      <c r="I293" s="48">
        <v>1236.5</v>
      </c>
      <c r="J293" s="48">
        <v>309852.94</v>
      </c>
      <c r="K293" s="48">
        <v>0.40100000000000002</v>
      </c>
      <c r="L293" s="47">
        <v>0</v>
      </c>
      <c r="M293" s="47">
        <v>1</v>
      </c>
      <c r="N293" s="47">
        <v>100</v>
      </c>
      <c r="O293" s="47">
        <v>100</v>
      </c>
      <c r="P293" s="47"/>
      <c r="Q293" s="47"/>
      <c r="R293" s="47"/>
      <c r="S293" s="47"/>
      <c r="T293" s="50" t="s">
        <v>270</v>
      </c>
      <c r="U293" s="48">
        <v>-14534.4</v>
      </c>
      <c r="V293" s="48">
        <v>518250.54</v>
      </c>
      <c r="W293" s="48">
        <v>-2.7280000000000002</v>
      </c>
      <c r="X293" s="47">
        <v>2.7280000000000002</v>
      </c>
      <c r="Y293" s="47">
        <v>1</v>
      </c>
      <c r="Z293" s="47">
        <v>0</v>
      </c>
      <c r="AA293" s="47">
        <v>0</v>
      </c>
      <c r="AB293" s="47"/>
      <c r="AC293" s="47"/>
      <c r="AD293" s="47"/>
      <c r="AE293" s="47"/>
      <c r="AF293" s="50">
        <v>41223</v>
      </c>
      <c r="AG293" s="48">
        <v>-20471.88</v>
      </c>
      <c r="AH293" s="48">
        <v>947292.37</v>
      </c>
      <c r="AI293" s="48">
        <v>-2.1150000000000002</v>
      </c>
      <c r="AJ293" s="47">
        <v>2.1150000000000002</v>
      </c>
      <c r="AK293" s="47">
        <v>1</v>
      </c>
      <c r="AL293" s="47">
        <v>0</v>
      </c>
      <c r="AM293" s="47">
        <v>0</v>
      </c>
      <c r="AN293" s="47"/>
      <c r="AO293" s="47"/>
      <c r="AP293" s="47"/>
      <c r="AQ293" s="47"/>
      <c r="AR293" s="50"/>
      <c r="AS293" s="48"/>
      <c r="AT293" s="48"/>
      <c r="AU293" s="48"/>
      <c r="AV293" s="47"/>
      <c r="AW293" s="47"/>
      <c r="AX293" s="47"/>
      <c r="AY293" s="47"/>
      <c r="AZ293" s="47"/>
      <c r="BA293" s="47"/>
    </row>
    <row r="294" spans="8:53" x14ac:dyDescent="0.25">
      <c r="H294" s="50">
        <v>40492</v>
      </c>
      <c r="I294" s="48">
        <v>-980</v>
      </c>
      <c r="J294" s="48">
        <v>308616.44</v>
      </c>
      <c r="K294" s="48">
        <v>-0.317</v>
      </c>
      <c r="L294" s="47">
        <v>0.317</v>
      </c>
      <c r="M294" s="47">
        <v>1</v>
      </c>
      <c r="N294" s="47">
        <v>0</v>
      </c>
      <c r="O294" s="47">
        <v>0</v>
      </c>
      <c r="P294" s="47"/>
      <c r="Q294" s="47"/>
      <c r="R294" s="47"/>
      <c r="S294" s="47"/>
      <c r="T294" s="47" t="s">
        <v>271</v>
      </c>
      <c r="U294" s="48">
        <v>-2608</v>
      </c>
      <c r="V294" s="48">
        <v>532784.93999999994</v>
      </c>
      <c r="W294" s="48">
        <v>-0.48699999999999999</v>
      </c>
      <c r="X294" s="47">
        <v>0.48699999999999999</v>
      </c>
      <c r="Y294" s="47">
        <v>1</v>
      </c>
      <c r="Z294" s="47">
        <v>0</v>
      </c>
      <c r="AA294" s="47">
        <v>0</v>
      </c>
      <c r="AB294" s="47"/>
      <c r="AC294" s="47"/>
      <c r="AD294" s="47"/>
      <c r="AE294" s="47"/>
      <c r="AF294" s="50">
        <v>41162</v>
      </c>
      <c r="AG294" s="48">
        <v>-3713.94</v>
      </c>
      <c r="AH294" s="48">
        <v>967764.25</v>
      </c>
      <c r="AI294" s="48">
        <v>-0.38200000000000001</v>
      </c>
      <c r="AJ294" s="47">
        <v>0.38200000000000001</v>
      </c>
      <c r="AK294" s="47">
        <v>1</v>
      </c>
      <c r="AL294" s="47">
        <v>0</v>
      </c>
      <c r="AM294" s="47">
        <v>0</v>
      </c>
      <c r="AN294" s="47"/>
      <c r="AO294" s="47"/>
      <c r="AP294" s="47"/>
      <c r="AQ294" s="47"/>
      <c r="AR294" s="50"/>
      <c r="AS294" s="48"/>
      <c r="AT294" s="48"/>
      <c r="AU294" s="48"/>
      <c r="AV294" s="47"/>
      <c r="AW294" s="47"/>
      <c r="AX294" s="47"/>
      <c r="AY294" s="47"/>
      <c r="AZ294" s="47"/>
      <c r="BA294" s="47"/>
    </row>
    <row r="295" spans="8:53" x14ac:dyDescent="0.25">
      <c r="H295" s="50">
        <v>40400</v>
      </c>
      <c r="I295" s="48">
        <v>-2415.98</v>
      </c>
      <c r="J295" s="48">
        <v>309596.44</v>
      </c>
      <c r="K295" s="48">
        <v>-0.77400000000000002</v>
      </c>
      <c r="L295" s="47">
        <v>0.77400000000000002</v>
      </c>
      <c r="M295" s="47">
        <v>1</v>
      </c>
      <c r="N295" s="47">
        <v>0</v>
      </c>
      <c r="O295" s="47">
        <v>0</v>
      </c>
      <c r="P295" s="47"/>
      <c r="Q295" s="47"/>
      <c r="R295" s="47"/>
      <c r="S295" s="47"/>
      <c r="T295" s="47" t="s">
        <v>272</v>
      </c>
      <c r="U295" s="48">
        <v>600</v>
      </c>
      <c r="V295" s="48">
        <v>535392.93999999994</v>
      </c>
      <c r="W295" s="48">
        <v>0.112</v>
      </c>
      <c r="X295" s="47">
        <v>0</v>
      </c>
      <c r="Y295" s="47">
        <v>1</v>
      </c>
      <c r="Z295" s="47">
        <v>100</v>
      </c>
      <c r="AA295" s="47">
        <v>100</v>
      </c>
      <c r="AB295" s="47"/>
      <c r="AC295" s="47"/>
      <c r="AD295" s="47"/>
      <c r="AE295" s="47"/>
      <c r="AF295" s="50">
        <v>41131</v>
      </c>
      <c r="AG295" s="48">
        <v>-21286.93</v>
      </c>
      <c r="AH295" s="48">
        <v>971478.19</v>
      </c>
      <c r="AI295" s="48">
        <v>-2.1440000000000001</v>
      </c>
      <c r="AJ295" s="47">
        <v>2.1440000000000001</v>
      </c>
      <c r="AK295" s="47">
        <v>1</v>
      </c>
      <c r="AL295" s="47">
        <v>0</v>
      </c>
      <c r="AM295" s="47">
        <v>0</v>
      </c>
      <c r="AN295" s="47"/>
      <c r="AO295" s="47"/>
      <c r="AP295" s="47"/>
      <c r="AQ295" s="47"/>
      <c r="AR295" s="50"/>
      <c r="AS295" s="48"/>
      <c r="AT295" s="48"/>
      <c r="AU295" s="48"/>
      <c r="AV295" s="47"/>
      <c r="AW295" s="47"/>
      <c r="AX295" s="47"/>
      <c r="AY295" s="47"/>
      <c r="AZ295" s="47"/>
      <c r="BA295" s="47"/>
    </row>
    <row r="296" spans="8:53" x14ac:dyDescent="0.25">
      <c r="H296" s="50">
        <v>40369</v>
      </c>
      <c r="I296" s="48">
        <v>425.5</v>
      </c>
      <c r="J296" s="48">
        <v>312012.42</v>
      </c>
      <c r="K296" s="48">
        <v>0.13700000000000001</v>
      </c>
      <c r="L296" s="47">
        <v>0</v>
      </c>
      <c r="M296" s="47">
        <v>1</v>
      </c>
      <c r="N296" s="47">
        <v>100</v>
      </c>
      <c r="O296" s="47">
        <v>100</v>
      </c>
      <c r="P296" s="47"/>
      <c r="Q296" s="47"/>
      <c r="R296" s="47"/>
      <c r="S296" s="47"/>
      <c r="T296" s="47" t="s">
        <v>273</v>
      </c>
      <c r="U296" s="48">
        <v>16832</v>
      </c>
      <c r="V296" s="48">
        <v>534792.93999999994</v>
      </c>
      <c r="W296" s="48">
        <v>3.25</v>
      </c>
      <c r="X296" s="47">
        <v>0</v>
      </c>
      <c r="Y296" s="47">
        <v>1</v>
      </c>
      <c r="Z296" s="47">
        <v>100</v>
      </c>
      <c r="AA296" s="47">
        <v>100</v>
      </c>
      <c r="AB296" s="47"/>
      <c r="AC296" s="47"/>
      <c r="AD296" s="47"/>
      <c r="AE296" s="47"/>
      <c r="AF296" s="50">
        <v>41039</v>
      </c>
      <c r="AG296" s="48">
        <v>-1260</v>
      </c>
      <c r="AH296" s="48">
        <v>992765.12</v>
      </c>
      <c r="AI296" s="48">
        <v>-0.127</v>
      </c>
      <c r="AJ296" s="47">
        <v>0.127</v>
      </c>
      <c r="AK296" s="47">
        <v>1</v>
      </c>
      <c r="AL296" s="47">
        <v>0</v>
      </c>
      <c r="AM296" s="47">
        <v>0</v>
      </c>
      <c r="AN296" s="47"/>
      <c r="AO296" s="47"/>
      <c r="AP296" s="47"/>
      <c r="AQ296" s="47"/>
      <c r="AR296" s="50"/>
      <c r="AS296" s="48"/>
      <c r="AT296" s="48"/>
      <c r="AU296" s="48"/>
      <c r="AV296" s="47"/>
      <c r="AW296" s="47"/>
      <c r="AX296" s="47"/>
      <c r="AY296" s="47"/>
      <c r="AZ296" s="47"/>
      <c r="BA296" s="47"/>
    </row>
    <row r="297" spans="8:53" x14ac:dyDescent="0.25">
      <c r="H297" s="50">
        <v>40339</v>
      </c>
      <c r="I297" s="48">
        <v>-412.5</v>
      </c>
      <c r="J297" s="48">
        <v>311586.92</v>
      </c>
      <c r="K297" s="48">
        <v>-0.13200000000000001</v>
      </c>
      <c r="L297" s="47">
        <v>0.13200000000000001</v>
      </c>
      <c r="M297" s="47">
        <v>1</v>
      </c>
      <c r="N297" s="47">
        <v>0</v>
      </c>
      <c r="O297" s="47">
        <v>0</v>
      </c>
      <c r="P297" s="47"/>
      <c r="Q297" s="47"/>
      <c r="R297" s="47"/>
      <c r="S297" s="47"/>
      <c r="T297" s="47" t="s">
        <v>541</v>
      </c>
      <c r="U297" s="48">
        <v>1350</v>
      </c>
      <c r="V297" s="48">
        <v>517960.94</v>
      </c>
      <c r="W297" s="48">
        <v>0.26100000000000001</v>
      </c>
      <c r="X297" s="47">
        <v>0</v>
      </c>
      <c r="Y297" s="47">
        <v>1</v>
      </c>
      <c r="Z297" s="47">
        <v>100</v>
      </c>
      <c r="AA297" s="47">
        <v>100</v>
      </c>
      <c r="AB297" s="47"/>
      <c r="AC297" s="47"/>
      <c r="AD297" s="47"/>
      <c r="AE297" s="47"/>
      <c r="AF297" s="50">
        <v>41009</v>
      </c>
      <c r="AG297" s="48">
        <v>607.53</v>
      </c>
      <c r="AH297" s="48">
        <v>994025.12</v>
      </c>
      <c r="AI297" s="48">
        <v>6.1199999999999997E-2</v>
      </c>
      <c r="AJ297" s="47">
        <v>0</v>
      </c>
      <c r="AK297" s="47">
        <v>1</v>
      </c>
      <c r="AL297" s="47">
        <v>100</v>
      </c>
      <c r="AM297" s="47">
        <v>100</v>
      </c>
      <c r="AN297" s="47"/>
      <c r="AO297" s="47"/>
      <c r="AP297" s="47"/>
      <c r="AQ297" s="47"/>
      <c r="AR297" s="47"/>
      <c r="AS297" s="48"/>
      <c r="AT297" s="48"/>
      <c r="AU297" s="48"/>
      <c r="AV297" s="47"/>
      <c r="AW297" s="47"/>
      <c r="AX297" s="47"/>
      <c r="AY297" s="47"/>
      <c r="AZ297" s="47"/>
      <c r="BA297" s="47"/>
    </row>
    <row r="298" spans="8:53" x14ac:dyDescent="0.25">
      <c r="H298" s="50">
        <v>40308</v>
      </c>
      <c r="I298" s="48">
        <v>-1789.99</v>
      </c>
      <c r="J298" s="48">
        <v>311999.42</v>
      </c>
      <c r="K298" s="48">
        <v>-0.56999999999999995</v>
      </c>
      <c r="L298" s="47">
        <v>0.56999999999999995</v>
      </c>
      <c r="M298" s="47">
        <v>1</v>
      </c>
      <c r="N298" s="47">
        <v>0</v>
      </c>
      <c r="O298" s="47">
        <v>0</v>
      </c>
      <c r="P298" s="47"/>
      <c r="Q298" s="47"/>
      <c r="R298" s="47"/>
      <c r="S298" s="47"/>
      <c r="T298" s="47" t="s">
        <v>274</v>
      </c>
      <c r="U298" s="48">
        <v>1128</v>
      </c>
      <c r="V298" s="48">
        <v>516610.94</v>
      </c>
      <c r="W298" s="48">
        <v>0.219</v>
      </c>
      <c r="X298" s="47">
        <v>0</v>
      </c>
      <c r="Y298" s="47">
        <v>1</v>
      </c>
      <c r="Z298" s="47">
        <v>100</v>
      </c>
      <c r="AA298" s="47">
        <v>100</v>
      </c>
      <c r="AB298" s="47"/>
      <c r="AC298" s="47"/>
      <c r="AD298" s="47"/>
      <c r="AE298" s="47"/>
      <c r="AF298" s="50">
        <v>40978</v>
      </c>
      <c r="AG298" s="48">
        <v>-34751.5</v>
      </c>
      <c r="AH298" s="48">
        <v>993417.59</v>
      </c>
      <c r="AI298" s="48">
        <v>-3.38</v>
      </c>
      <c r="AJ298" s="47">
        <v>3.38</v>
      </c>
      <c r="AK298" s="47">
        <v>1</v>
      </c>
      <c r="AL298" s="47">
        <v>0</v>
      </c>
      <c r="AM298" s="47">
        <v>0</v>
      </c>
      <c r="AN298" s="47"/>
      <c r="AO298" s="47"/>
      <c r="AP298" s="47"/>
      <c r="AQ298" s="47"/>
      <c r="AR298" s="47"/>
      <c r="AS298" s="48"/>
      <c r="AT298" s="48"/>
      <c r="AU298" s="48"/>
      <c r="AV298" s="47"/>
      <c r="AW298" s="47"/>
      <c r="AX298" s="47"/>
      <c r="AY298" s="47"/>
      <c r="AZ298" s="47"/>
      <c r="BA298" s="47"/>
    </row>
    <row r="299" spans="8:53" x14ac:dyDescent="0.25">
      <c r="H299" s="50">
        <v>40278</v>
      </c>
      <c r="I299" s="48">
        <v>-1832.99</v>
      </c>
      <c r="J299" s="48">
        <v>313789.40999999997</v>
      </c>
      <c r="K299" s="48">
        <v>-0.58099999999999996</v>
      </c>
      <c r="L299" s="47">
        <v>0.58099999999999996</v>
      </c>
      <c r="M299" s="47">
        <v>1</v>
      </c>
      <c r="N299" s="47">
        <v>0</v>
      </c>
      <c r="O299" s="47">
        <v>0</v>
      </c>
      <c r="P299" s="47"/>
      <c r="Q299" s="47"/>
      <c r="R299" s="47"/>
      <c r="S299" s="47"/>
      <c r="T299" s="47" t="s">
        <v>275</v>
      </c>
      <c r="U299" s="48">
        <v>-9606.4</v>
      </c>
      <c r="V299" s="48">
        <v>515482.94</v>
      </c>
      <c r="W299" s="48">
        <v>-1.829</v>
      </c>
      <c r="X299" s="47">
        <v>1.829</v>
      </c>
      <c r="Y299" s="47">
        <v>1</v>
      </c>
      <c r="Z299" s="47">
        <v>0</v>
      </c>
      <c r="AA299" s="47">
        <v>0</v>
      </c>
      <c r="AB299" s="47"/>
      <c r="AC299" s="47"/>
      <c r="AD299" s="47"/>
      <c r="AE299" s="47"/>
      <c r="AF299" s="50">
        <v>40949</v>
      </c>
      <c r="AG299" s="48">
        <v>-3150.7</v>
      </c>
      <c r="AH299" s="48">
        <v>1028169.09</v>
      </c>
      <c r="AI299" s="48">
        <v>-0.30599999999999999</v>
      </c>
      <c r="AJ299" s="47">
        <v>0.30599999999999999</v>
      </c>
      <c r="AK299" s="47">
        <v>1</v>
      </c>
      <c r="AL299" s="47">
        <v>0</v>
      </c>
      <c r="AM299" s="47">
        <v>0</v>
      </c>
      <c r="AN299" s="47"/>
      <c r="AO299" s="47"/>
      <c r="AP299" s="47"/>
      <c r="AQ299" s="47"/>
      <c r="AR299" s="47"/>
      <c r="AS299" s="48"/>
      <c r="AT299" s="48"/>
      <c r="AU299" s="48"/>
      <c r="AV299" s="47"/>
      <c r="AW299" s="47"/>
      <c r="AX299" s="47"/>
      <c r="AY299" s="47"/>
      <c r="AZ299" s="47"/>
      <c r="BA299" s="47"/>
    </row>
    <row r="300" spans="8:53" x14ac:dyDescent="0.25">
      <c r="H300" s="50">
        <v>40188</v>
      </c>
      <c r="I300" s="48">
        <v>-3983.99</v>
      </c>
      <c r="J300" s="48">
        <v>315622.40000000002</v>
      </c>
      <c r="K300" s="48">
        <v>-1.2470000000000001</v>
      </c>
      <c r="L300" s="47">
        <v>1.2470000000000001</v>
      </c>
      <c r="M300" s="47">
        <v>1</v>
      </c>
      <c r="N300" s="47">
        <v>0</v>
      </c>
      <c r="O300" s="47">
        <v>0</v>
      </c>
      <c r="P300" s="47"/>
      <c r="Q300" s="47"/>
      <c r="R300" s="47"/>
      <c r="S300" s="47"/>
      <c r="T300" s="47" t="s">
        <v>276</v>
      </c>
      <c r="U300" s="48">
        <v>-8000</v>
      </c>
      <c r="V300" s="48">
        <v>525089.34</v>
      </c>
      <c r="W300" s="48">
        <v>-1.5009999999999999</v>
      </c>
      <c r="X300" s="47">
        <v>1.5009999999999999</v>
      </c>
      <c r="Y300" s="47">
        <v>1</v>
      </c>
      <c r="Z300" s="47">
        <v>0</v>
      </c>
      <c r="AA300" s="47">
        <v>0</v>
      </c>
      <c r="AB300" s="47"/>
      <c r="AC300" s="47"/>
      <c r="AD300" s="47"/>
      <c r="AE300" s="47"/>
      <c r="AF300" s="50">
        <v>40918</v>
      </c>
      <c r="AG300" s="48">
        <v>1827.07</v>
      </c>
      <c r="AH300" s="48">
        <v>1031319.79</v>
      </c>
      <c r="AI300" s="48">
        <v>0.17699999999999999</v>
      </c>
      <c r="AJ300" s="47">
        <v>0</v>
      </c>
      <c r="AK300" s="47">
        <v>1</v>
      </c>
      <c r="AL300" s="47">
        <v>100</v>
      </c>
      <c r="AM300" s="47">
        <v>100</v>
      </c>
      <c r="AN300" s="47"/>
      <c r="AO300" s="47"/>
      <c r="AP300" s="47"/>
      <c r="AQ300" s="47"/>
      <c r="AR300" s="47"/>
      <c r="AS300" s="48"/>
      <c r="AT300" s="48"/>
      <c r="AU300" s="48"/>
      <c r="AV300" s="47"/>
      <c r="AW300" s="47"/>
      <c r="AX300" s="47"/>
      <c r="AY300" s="47"/>
      <c r="AZ300" s="47"/>
      <c r="BA300" s="47"/>
    </row>
    <row r="301" spans="8:53" x14ac:dyDescent="0.25">
      <c r="H301" s="50" t="s">
        <v>496</v>
      </c>
      <c r="I301" s="48">
        <v>-12612.16</v>
      </c>
      <c r="J301" s="48">
        <v>319606.39</v>
      </c>
      <c r="K301" s="48">
        <v>-3.7959999999999998</v>
      </c>
      <c r="L301" s="47">
        <v>3.7959999999999998</v>
      </c>
      <c r="M301" s="47">
        <v>1</v>
      </c>
      <c r="N301" s="47">
        <v>0</v>
      </c>
      <c r="O301" s="47">
        <v>0</v>
      </c>
      <c r="P301" s="47"/>
      <c r="Q301" s="47"/>
      <c r="R301" s="47"/>
      <c r="S301" s="47"/>
      <c r="T301" s="47" t="s">
        <v>542</v>
      </c>
      <c r="U301" s="48">
        <v>-10190.08</v>
      </c>
      <c r="V301" s="48">
        <v>533089.34</v>
      </c>
      <c r="W301" s="48">
        <v>-1.8759999999999999</v>
      </c>
      <c r="X301" s="47">
        <v>1.8759999999999999</v>
      </c>
      <c r="Y301" s="47">
        <v>1</v>
      </c>
      <c r="Z301" s="47">
        <v>0</v>
      </c>
      <c r="AA301" s="47">
        <v>0</v>
      </c>
      <c r="AB301" s="47"/>
      <c r="AC301" s="47"/>
      <c r="AD301" s="47"/>
      <c r="AE301" s="47"/>
      <c r="AF301" s="50" t="s">
        <v>450</v>
      </c>
      <c r="AG301" s="48">
        <v>81447.06</v>
      </c>
      <c r="AH301" s="48">
        <v>1029492.72</v>
      </c>
      <c r="AI301" s="48">
        <v>8.5909999999999993</v>
      </c>
      <c r="AJ301" s="47">
        <v>0</v>
      </c>
      <c r="AK301" s="47">
        <v>1</v>
      </c>
      <c r="AL301" s="47">
        <v>100</v>
      </c>
      <c r="AM301" s="47">
        <v>100</v>
      </c>
      <c r="AN301" s="47"/>
      <c r="AO301" s="47"/>
      <c r="AP301" s="47"/>
      <c r="AQ301" s="47"/>
      <c r="AR301" s="50"/>
      <c r="AS301" s="48"/>
      <c r="AT301" s="48"/>
      <c r="AU301" s="48"/>
      <c r="AV301" s="47"/>
      <c r="AW301" s="47"/>
      <c r="AX301" s="47"/>
      <c r="AY301" s="47"/>
      <c r="AZ301" s="47"/>
      <c r="BA301" s="47"/>
    </row>
    <row r="302" spans="8:53" x14ac:dyDescent="0.25">
      <c r="H302" s="50" t="s">
        <v>497</v>
      </c>
      <c r="I302" s="48">
        <v>2086.64</v>
      </c>
      <c r="J302" s="48">
        <v>332218.55</v>
      </c>
      <c r="K302" s="48">
        <v>0.63200000000000001</v>
      </c>
      <c r="L302" s="47">
        <v>0</v>
      </c>
      <c r="M302" s="47">
        <v>1</v>
      </c>
      <c r="N302" s="47">
        <v>100</v>
      </c>
      <c r="O302" s="47">
        <v>100</v>
      </c>
      <c r="P302" s="47"/>
      <c r="Q302" s="47"/>
      <c r="R302" s="47"/>
      <c r="S302" s="47"/>
      <c r="T302" s="47" t="s">
        <v>277</v>
      </c>
      <c r="U302" s="48">
        <v>-7520</v>
      </c>
      <c r="V302" s="48">
        <v>543279.42000000004</v>
      </c>
      <c r="W302" s="48">
        <v>-1.365</v>
      </c>
      <c r="X302" s="47">
        <v>1.365</v>
      </c>
      <c r="Y302" s="47">
        <v>1</v>
      </c>
      <c r="Z302" s="47">
        <v>0</v>
      </c>
      <c r="AA302" s="47">
        <v>0</v>
      </c>
      <c r="AB302" s="47"/>
      <c r="AC302" s="47"/>
      <c r="AD302" s="47"/>
      <c r="AE302" s="47"/>
      <c r="AF302" s="50" t="s">
        <v>451</v>
      </c>
      <c r="AG302" s="48">
        <v>-1626</v>
      </c>
      <c r="AH302" s="48">
        <v>948045.66</v>
      </c>
      <c r="AI302" s="48">
        <v>-0.17100000000000001</v>
      </c>
      <c r="AJ302" s="47">
        <v>0.17100000000000001</v>
      </c>
      <c r="AK302" s="47">
        <v>1</v>
      </c>
      <c r="AL302" s="47">
        <v>0</v>
      </c>
      <c r="AM302" s="47">
        <v>0</v>
      </c>
      <c r="AN302" s="47"/>
      <c r="AO302" s="47"/>
      <c r="AP302" s="47"/>
      <c r="AQ302" s="47"/>
      <c r="AR302" s="50"/>
      <c r="AS302" s="48"/>
      <c r="AT302" s="48"/>
      <c r="AU302" s="48"/>
      <c r="AV302" s="47"/>
      <c r="AW302" s="47"/>
      <c r="AX302" s="47"/>
      <c r="AY302" s="47"/>
      <c r="AZ302" s="47"/>
      <c r="BA302" s="47"/>
    </row>
    <row r="303" spans="8:53" x14ac:dyDescent="0.25">
      <c r="H303" s="47" t="s">
        <v>498</v>
      </c>
      <c r="I303" s="48">
        <v>-9706.9599999999991</v>
      </c>
      <c r="J303" s="48">
        <v>330131.90999999997</v>
      </c>
      <c r="K303" s="48">
        <v>-2.8559999999999999</v>
      </c>
      <c r="L303" s="47">
        <v>2.8559999999999999</v>
      </c>
      <c r="M303" s="47">
        <v>1</v>
      </c>
      <c r="N303" s="47">
        <v>0</v>
      </c>
      <c r="O303" s="47">
        <v>0</v>
      </c>
      <c r="P303" s="47"/>
      <c r="Q303" s="47"/>
      <c r="R303" s="47"/>
      <c r="S303" s="47"/>
      <c r="T303" s="47" t="s">
        <v>278</v>
      </c>
      <c r="U303" s="48">
        <v>8512</v>
      </c>
      <c r="V303" s="48">
        <v>550799.42000000004</v>
      </c>
      <c r="W303" s="48">
        <v>1.57</v>
      </c>
      <c r="X303" s="47">
        <v>0</v>
      </c>
      <c r="Y303" s="47">
        <v>1</v>
      </c>
      <c r="Z303" s="47">
        <v>100</v>
      </c>
      <c r="AA303" s="47">
        <v>100</v>
      </c>
      <c r="AB303" s="47"/>
      <c r="AC303" s="47"/>
      <c r="AD303" s="47"/>
      <c r="AE303" s="47"/>
      <c r="AF303" s="50" t="s">
        <v>452</v>
      </c>
      <c r="AG303" s="48">
        <v>-314.94</v>
      </c>
      <c r="AH303" s="48">
        <v>949671.66</v>
      </c>
      <c r="AI303" s="48">
        <v>-3.32E-2</v>
      </c>
      <c r="AJ303" s="47">
        <v>3.32E-2</v>
      </c>
      <c r="AK303" s="47">
        <v>1</v>
      </c>
      <c r="AL303" s="47">
        <v>0</v>
      </c>
      <c r="AM303" s="47">
        <v>0</v>
      </c>
      <c r="AN303" s="47"/>
      <c r="AO303" s="47"/>
      <c r="AP303" s="47"/>
      <c r="AQ303" s="47"/>
      <c r="AR303" s="50"/>
      <c r="AS303" s="48"/>
      <c r="AT303" s="48"/>
      <c r="AU303" s="48"/>
      <c r="AV303" s="47"/>
      <c r="AW303" s="47"/>
      <c r="AX303" s="47"/>
      <c r="AY303" s="47"/>
      <c r="AZ303" s="47"/>
      <c r="BA303" s="47"/>
    </row>
    <row r="304" spans="8:53" x14ac:dyDescent="0.25">
      <c r="H304" s="47" t="s">
        <v>499</v>
      </c>
      <c r="I304" s="48">
        <v>2328</v>
      </c>
      <c r="J304" s="48">
        <v>339838.87</v>
      </c>
      <c r="K304" s="48">
        <v>0.69</v>
      </c>
      <c r="L304" s="47">
        <v>0</v>
      </c>
      <c r="M304" s="47">
        <v>1</v>
      </c>
      <c r="N304" s="47">
        <v>100</v>
      </c>
      <c r="O304" s="47">
        <v>100</v>
      </c>
      <c r="P304" s="47"/>
      <c r="Q304" s="47"/>
      <c r="R304" s="47"/>
      <c r="S304" s="47"/>
      <c r="T304" s="50">
        <v>40795</v>
      </c>
      <c r="U304" s="48">
        <v>8816</v>
      </c>
      <c r="V304" s="48">
        <v>542287.42000000004</v>
      </c>
      <c r="W304" s="48">
        <v>1.653</v>
      </c>
      <c r="X304" s="47">
        <v>0</v>
      </c>
      <c r="Y304" s="47">
        <v>1</v>
      </c>
      <c r="Z304" s="47">
        <v>100</v>
      </c>
      <c r="AA304" s="47">
        <v>100</v>
      </c>
      <c r="AB304" s="47"/>
      <c r="AC304" s="47"/>
      <c r="AD304" s="47"/>
      <c r="AE304" s="47"/>
      <c r="AF304" s="50" t="s">
        <v>453</v>
      </c>
      <c r="AG304" s="48">
        <v>-8652</v>
      </c>
      <c r="AH304" s="48">
        <v>949986.6</v>
      </c>
      <c r="AI304" s="48">
        <v>-0.90300000000000002</v>
      </c>
      <c r="AJ304" s="47">
        <v>0.90300000000000002</v>
      </c>
      <c r="AK304" s="47">
        <v>1</v>
      </c>
      <c r="AL304" s="47">
        <v>0</v>
      </c>
      <c r="AM304" s="47">
        <v>0</v>
      </c>
      <c r="AN304" s="47"/>
      <c r="AO304" s="47"/>
      <c r="AP304" s="47"/>
      <c r="AQ304" s="47"/>
      <c r="AR304" s="50"/>
      <c r="AS304" s="48"/>
      <c r="AT304" s="48"/>
      <c r="AU304" s="48"/>
      <c r="AV304" s="47"/>
      <c r="AW304" s="47"/>
      <c r="AX304" s="47"/>
      <c r="AY304" s="47"/>
      <c r="AZ304" s="47"/>
      <c r="BA304" s="47"/>
    </row>
    <row r="305" spans="8:53" x14ac:dyDescent="0.25">
      <c r="H305" s="47" t="s">
        <v>485</v>
      </c>
      <c r="I305" s="48">
        <v>-3172.8</v>
      </c>
      <c r="J305" s="48">
        <v>337510.87</v>
      </c>
      <c r="K305" s="48">
        <v>-0.93100000000000005</v>
      </c>
      <c r="L305" s="47">
        <v>0.93100000000000005</v>
      </c>
      <c r="M305" s="47">
        <v>1</v>
      </c>
      <c r="N305" s="47">
        <v>0</v>
      </c>
      <c r="O305" s="47">
        <v>0</v>
      </c>
      <c r="P305" s="47"/>
      <c r="Q305" s="47"/>
      <c r="R305" s="47"/>
      <c r="S305" s="47"/>
      <c r="T305" s="50">
        <v>40764</v>
      </c>
      <c r="U305" s="48">
        <v>-5704</v>
      </c>
      <c r="V305" s="48">
        <v>533471.42000000004</v>
      </c>
      <c r="W305" s="48">
        <v>-1.0580000000000001</v>
      </c>
      <c r="X305" s="47">
        <v>1.0580000000000001</v>
      </c>
      <c r="Y305" s="47">
        <v>1</v>
      </c>
      <c r="Z305" s="47">
        <v>0</v>
      </c>
      <c r="AA305" s="47">
        <v>0</v>
      </c>
      <c r="AB305" s="47"/>
      <c r="AC305" s="47"/>
      <c r="AD305" s="47"/>
      <c r="AE305" s="47"/>
      <c r="AF305" s="50" t="s">
        <v>399</v>
      </c>
      <c r="AG305" s="48">
        <v>-120</v>
      </c>
      <c r="AH305" s="48">
        <v>958638.6</v>
      </c>
      <c r="AI305" s="48">
        <v>-1.2500000000000001E-2</v>
      </c>
      <c r="AJ305" s="47">
        <v>1.2500000000000001E-2</v>
      </c>
      <c r="AK305" s="47">
        <v>1</v>
      </c>
      <c r="AL305" s="47">
        <v>0</v>
      </c>
      <c r="AM305" s="47">
        <v>0</v>
      </c>
      <c r="AN305" s="47"/>
      <c r="AO305" s="47"/>
      <c r="AP305" s="47"/>
      <c r="AQ305" s="47"/>
      <c r="AR305" s="50"/>
      <c r="AS305" s="48"/>
      <c r="AT305" s="48"/>
      <c r="AU305" s="48"/>
      <c r="AV305" s="47"/>
      <c r="AW305" s="47"/>
      <c r="AX305" s="47"/>
      <c r="AY305" s="47"/>
      <c r="AZ305" s="47"/>
      <c r="BA305" s="47"/>
    </row>
    <row r="306" spans="8:53" x14ac:dyDescent="0.25">
      <c r="H306" s="50" t="s">
        <v>500</v>
      </c>
      <c r="I306" s="48">
        <v>-650</v>
      </c>
      <c r="J306" s="48">
        <v>340683.67</v>
      </c>
      <c r="K306" s="48">
        <v>-0.19</v>
      </c>
      <c r="L306" s="47">
        <v>0.19</v>
      </c>
      <c r="M306" s="47">
        <v>1</v>
      </c>
      <c r="N306" s="47">
        <v>0</v>
      </c>
      <c r="O306" s="47">
        <v>0</v>
      </c>
      <c r="P306" s="47"/>
      <c r="Q306" s="47"/>
      <c r="R306" s="47"/>
      <c r="S306" s="47"/>
      <c r="T306" s="50">
        <v>40733</v>
      </c>
      <c r="U306" s="48">
        <v>11936</v>
      </c>
      <c r="V306" s="48">
        <v>539175.42000000004</v>
      </c>
      <c r="W306" s="48">
        <v>2.2639999999999998</v>
      </c>
      <c r="X306" s="47">
        <v>0</v>
      </c>
      <c r="Y306" s="47">
        <v>1</v>
      </c>
      <c r="Z306" s="47">
        <v>100</v>
      </c>
      <c r="AA306" s="47">
        <v>100</v>
      </c>
      <c r="AB306" s="47"/>
      <c r="AC306" s="47"/>
      <c r="AD306" s="47"/>
      <c r="AE306" s="47"/>
      <c r="AF306" s="50" t="s">
        <v>454</v>
      </c>
      <c r="AG306" s="48">
        <v>-4188</v>
      </c>
      <c r="AH306" s="48">
        <v>958758.6</v>
      </c>
      <c r="AI306" s="48">
        <v>-0.435</v>
      </c>
      <c r="AJ306" s="47">
        <v>0.435</v>
      </c>
      <c r="AK306" s="47">
        <v>1</v>
      </c>
      <c r="AL306" s="47">
        <v>0</v>
      </c>
      <c r="AM306" s="47">
        <v>0</v>
      </c>
      <c r="AN306" s="47"/>
      <c r="AO306" s="47"/>
      <c r="AP306" s="47"/>
      <c r="AQ306" s="47"/>
      <c r="AR306" s="50"/>
      <c r="AS306" s="48"/>
      <c r="AT306" s="48"/>
      <c r="AU306" s="48"/>
      <c r="AV306" s="47"/>
      <c r="AW306" s="47"/>
      <c r="AX306" s="47"/>
      <c r="AY306" s="47"/>
      <c r="AZ306" s="47"/>
      <c r="BA306" s="47"/>
    </row>
    <row r="307" spans="8:53" x14ac:dyDescent="0.25">
      <c r="H307" s="50" t="s">
        <v>501</v>
      </c>
      <c r="I307" s="48">
        <v>-720</v>
      </c>
      <c r="J307" s="48">
        <v>341333.67</v>
      </c>
      <c r="K307" s="48">
        <v>-0.21</v>
      </c>
      <c r="L307" s="47">
        <v>0.21</v>
      </c>
      <c r="M307" s="47">
        <v>1</v>
      </c>
      <c r="N307" s="47">
        <v>0</v>
      </c>
      <c r="O307" s="47">
        <v>0</v>
      </c>
      <c r="P307" s="47"/>
      <c r="Q307" s="47"/>
      <c r="R307" s="47"/>
      <c r="S307" s="47"/>
      <c r="T307" s="50">
        <v>40583</v>
      </c>
      <c r="U307" s="48">
        <v>30585</v>
      </c>
      <c r="V307" s="48">
        <v>527239.42000000004</v>
      </c>
      <c r="W307" s="48">
        <v>6.1580000000000004</v>
      </c>
      <c r="X307" s="47">
        <v>0</v>
      </c>
      <c r="Y307" s="47">
        <v>1</v>
      </c>
      <c r="Z307" s="47">
        <v>100</v>
      </c>
      <c r="AA307" s="47">
        <v>100</v>
      </c>
      <c r="AB307" s="47"/>
      <c r="AC307" s="47"/>
      <c r="AD307" s="47"/>
      <c r="AE307" s="47"/>
      <c r="AF307" s="50" t="s">
        <v>455</v>
      </c>
      <c r="AG307" s="48">
        <v>-2376</v>
      </c>
      <c r="AH307" s="48">
        <v>962946.6</v>
      </c>
      <c r="AI307" s="48">
        <v>-0.246</v>
      </c>
      <c r="AJ307" s="47">
        <v>0.246</v>
      </c>
      <c r="AK307" s="47">
        <v>1</v>
      </c>
      <c r="AL307" s="47">
        <v>0</v>
      </c>
      <c r="AM307" s="47">
        <v>0</v>
      </c>
      <c r="AN307" s="47"/>
      <c r="AO307" s="47"/>
      <c r="AP307" s="47"/>
      <c r="AQ307" s="47"/>
      <c r="AR307" s="50"/>
      <c r="AS307" s="48"/>
      <c r="AT307" s="48"/>
      <c r="AU307" s="48"/>
      <c r="AV307" s="47"/>
      <c r="AW307" s="47"/>
      <c r="AX307" s="47"/>
      <c r="AY307" s="47"/>
      <c r="AZ307" s="47"/>
      <c r="BA307" s="47"/>
    </row>
    <row r="308" spans="8:53" x14ac:dyDescent="0.25">
      <c r="H308" s="50" t="s">
        <v>502</v>
      </c>
      <c r="I308" s="48">
        <v>1608</v>
      </c>
      <c r="J308" s="48">
        <v>342053.67</v>
      </c>
      <c r="K308" s="48">
        <v>0.47199999999999998</v>
      </c>
      <c r="L308" s="47">
        <v>0</v>
      </c>
      <c r="M308" s="47">
        <v>1</v>
      </c>
      <c r="N308" s="47">
        <v>100</v>
      </c>
      <c r="O308" s="47">
        <v>100</v>
      </c>
      <c r="P308" s="47"/>
      <c r="Q308" s="47"/>
      <c r="R308" s="47"/>
      <c r="S308" s="47"/>
      <c r="T308" s="50">
        <v>40552</v>
      </c>
      <c r="U308" s="48">
        <v>-10400</v>
      </c>
      <c r="V308" s="48">
        <v>496654.42</v>
      </c>
      <c r="W308" s="48">
        <v>-2.0510000000000002</v>
      </c>
      <c r="X308" s="47">
        <v>2.0510000000000002</v>
      </c>
      <c r="Y308" s="47">
        <v>1</v>
      </c>
      <c r="Z308" s="47">
        <v>0</v>
      </c>
      <c r="AA308" s="47">
        <v>0</v>
      </c>
      <c r="AB308" s="47"/>
      <c r="AC308" s="47"/>
      <c r="AD308" s="47"/>
      <c r="AE308" s="47"/>
      <c r="AF308" s="50" t="s">
        <v>456</v>
      </c>
      <c r="AG308" s="48">
        <v>36062.400000000001</v>
      </c>
      <c r="AH308" s="48">
        <v>965322.6</v>
      </c>
      <c r="AI308" s="48">
        <v>3.8809999999999998</v>
      </c>
      <c r="AJ308" s="47">
        <v>0</v>
      </c>
      <c r="AK308" s="47">
        <v>1</v>
      </c>
      <c r="AL308" s="47">
        <v>100</v>
      </c>
      <c r="AM308" s="47">
        <v>100</v>
      </c>
      <c r="AN308" s="47"/>
      <c r="AO308" s="47"/>
      <c r="AP308" s="47"/>
      <c r="AQ308" s="47"/>
      <c r="AR308" s="50"/>
      <c r="AS308" s="48"/>
      <c r="AT308" s="48"/>
      <c r="AU308" s="48"/>
      <c r="AV308" s="47"/>
      <c r="AW308" s="47"/>
      <c r="AX308" s="47"/>
      <c r="AY308" s="47"/>
      <c r="AZ308" s="47"/>
      <c r="BA308" s="47"/>
    </row>
    <row r="309" spans="8:53" x14ac:dyDescent="0.25">
      <c r="H309" s="50" t="s">
        <v>503</v>
      </c>
      <c r="I309" s="48">
        <v>1585</v>
      </c>
      <c r="J309" s="48">
        <v>340445.67</v>
      </c>
      <c r="K309" s="48">
        <v>0.46800000000000003</v>
      </c>
      <c r="L309" s="47">
        <v>0</v>
      </c>
      <c r="M309" s="47">
        <v>1</v>
      </c>
      <c r="N309" s="47">
        <v>100</v>
      </c>
      <c r="O309" s="47">
        <v>100</v>
      </c>
      <c r="P309" s="47"/>
      <c r="Q309" s="47"/>
      <c r="R309" s="47"/>
      <c r="S309" s="47"/>
      <c r="T309" s="50" t="s">
        <v>279</v>
      </c>
      <c r="U309" s="48">
        <v>-2950</v>
      </c>
      <c r="V309" s="48">
        <v>507054.42</v>
      </c>
      <c r="W309" s="48">
        <v>-0.57799999999999996</v>
      </c>
      <c r="X309" s="47">
        <v>0.57799999999999996</v>
      </c>
      <c r="Y309" s="47">
        <v>1</v>
      </c>
      <c r="Z309" s="47">
        <v>0</v>
      </c>
      <c r="AA309" s="47">
        <v>0</v>
      </c>
      <c r="AB309" s="47"/>
      <c r="AC309" s="47"/>
      <c r="AD309" s="47"/>
      <c r="AE309" s="47"/>
      <c r="AF309" s="50" t="s">
        <v>400</v>
      </c>
      <c r="AG309" s="48">
        <v>-5232</v>
      </c>
      <c r="AH309" s="48">
        <v>929260.2</v>
      </c>
      <c r="AI309" s="48">
        <v>-0.56000000000000005</v>
      </c>
      <c r="AJ309" s="47">
        <v>0.56000000000000005</v>
      </c>
      <c r="AK309" s="47">
        <v>1</v>
      </c>
      <c r="AL309" s="47">
        <v>0</v>
      </c>
      <c r="AM309" s="47">
        <v>0</v>
      </c>
      <c r="AN309" s="47"/>
      <c r="AO309" s="47"/>
      <c r="AP309" s="47"/>
      <c r="AQ309" s="47"/>
      <c r="AR309" s="50"/>
      <c r="AS309" s="48"/>
      <c r="AT309" s="48"/>
      <c r="AU309" s="48"/>
      <c r="AV309" s="47"/>
      <c r="AW309" s="47"/>
      <c r="AX309" s="47"/>
      <c r="AY309" s="47"/>
      <c r="AZ309" s="47"/>
      <c r="BA309" s="47"/>
    </row>
    <row r="310" spans="8:53" x14ac:dyDescent="0.25">
      <c r="H310" s="50" t="s">
        <v>486</v>
      </c>
      <c r="I310" s="48">
        <v>-3332</v>
      </c>
      <c r="J310" s="48">
        <v>338860.67</v>
      </c>
      <c r="K310" s="48">
        <v>-0.97399999999999998</v>
      </c>
      <c r="L310" s="47">
        <v>0.97399999999999998</v>
      </c>
      <c r="M310" s="47">
        <v>1</v>
      </c>
      <c r="N310" s="47">
        <v>0</v>
      </c>
      <c r="O310" s="47">
        <v>0</v>
      </c>
      <c r="P310" s="47"/>
      <c r="Q310" s="47"/>
      <c r="R310" s="47"/>
      <c r="S310" s="47"/>
      <c r="T310" s="50" t="s">
        <v>280</v>
      </c>
      <c r="U310" s="48">
        <v>-7340</v>
      </c>
      <c r="V310" s="48">
        <v>510004.42</v>
      </c>
      <c r="W310" s="48">
        <v>-1.419</v>
      </c>
      <c r="X310" s="47">
        <v>1.419</v>
      </c>
      <c r="Y310" s="47">
        <v>1</v>
      </c>
      <c r="Z310" s="47">
        <v>0</v>
      </c>
      <c r="AA310" s="47">
        <v>0</v>
      </c>
      <c r="AB310" s="47"/>
      <c r="AC310" s="47"/>
      <c r="AD310" s="47"/>
      <c r="AE310" s="47"/>
      <c r="AF310" s="50" t="s">
        <v>457</v>
      </c>
      <c r="AG310" s="48">
        <v>9582.06</v>
      </c>
      <c r="AH310" s="48">
        <v>934492.2</v>
      </c>
      <c r="AI310" s="48">
        <v>1.036</v>
      </c>
      <c r="AJ310" s="47">
        <v>0</v>
      </c>
      <c r="AK310" s="47">
        <v>1</v>
      </c>
      <c r="AL310" s="47">
        <v>100</v>
      </c>
      <c r="AM310" s="47">
        <v>100</v>
      </c>
      <c r="AN310" s="47"/>
      <c r="AO310" s="47"/>
      <c r="AP310" s="47"/>
      <c r="AQ310" s="47"/>
      <c r="AR310" s="47"/>
      <c r="AS310" s="48"/>
      <c r="AT310" s="48"/>
      <c r="AU310" s="48"/>
      <c r="AV310" s="47"/>
      <c r="AW310" s="47"/>
      <c r="AX310" s="47"/>
      <c r="AY310" s="47"/>
      <c r="AZ310" s="47"/>
      <c r="BA310" s="47"/>
    </row>
    <row r="311" spans="8:53" x14ac:dyDescent="0.25">
      <c r="H311" s="50" t="s">
        <v>504</v>
      </c>
      <c r="I311" s="48">
        <v>-2947.98</v>
      </c>
      <c r="J311" s="48">
        <v>342192.67</v>
      </c>
      <c r="K311" s="48">
        <v>-0.85399999999999998</v>
      </c>
      <c r="L311" s="47">
        <v>0.85399999999999998</v>
      </c>
      <c r="M311" s="47">
        <v>1</v>
      </c>
      <c r="N311" s="47">
        <v>0</v>
      </c>
      <c r="O311" s="47">
        <v>0</v>
      </c>
      <c r="P311" s="47"/>
      <c r="Q311" s="47"/>
      <c r="R311" s="47"/>
      <c r="S311" s="47"/>
      <c r="T311" s="50" t="s">
        <v>281</v>
      </c>
      <c r="U311" s="48">
        <v>-520</v>
      </c>
      <c r="V311" s="48">
        <v>517344.42</v>
      </c>
      <c r="W311" s="48">
        <v>-0.1</v>
      </c>
      <c r="X311" s="47">
        <v>0.1</v>
      </c>
      <c r="Y311" s="47">
        <v>1</v>
      </c>
      <c r="Z311" s="47">
        <v>0</v>
      </c>
      <c r="AA311" s="47">
        <v>0</v>
      </c>
      <c r="AB311" s="47"/>
      <c r="AC311" s="47"/>
      <c r="AD311" s="47"/>
      <c r="AE311" s="47"/>
      <c r="AF311" s="50">
        <v>41252</v>
      </c>
      <c r="AG311" s="48">
        <v>1224</v>
      </c>
      <c r="AH311" s="48">
        <v>924910.14</v>
      </c>
      <c r="AI311" s="48">
        <v>0.13300000000000001</v>
      </c>
      <c r="AJ311" s="47">
        <v>0</v>
      </c>
      <c r="AK311" s="47">
        <v>1</v>
      </c>
      <c r="AL311" s="47">
        <v>100</v>
      </c>
      <c r="AM311" s="47">
        <v>100</v>
      </c>
      <c r="AN311" s="47"/>
      <c r="AO311" s="47"/>
      <c r="AP311" s="47"/>
      <c r="AQ311" s="47"/>
      <c r="AR311" s="47"/>
      <c r="AS311" s="48"/>
      <c r="AT311" s="48"/>
      <c r="AU311" s="48"/>
      <c r="AV311" s="47"/>
      <c r="AW311" s="47"/>
      <c r="AX311" s="47"/>
      <c r="AY311" s="47"/>
      <c r="AZ311" s="47"/>
      <c r="BA311" s="47"/>
    </row>
    <row r="312" spans="8:53" x14ac:dyDescent="0.25">
      <c r="H312" s="50" t="s">
        <v>505</v>
      </c>
      <c r="I312" s="48">
        <v>-1412</v>
      </c>
      <c r="J312" s="48">
        <v>345140.65</v>
      </c>
      <c r="K312" s="48">
        <v>-0.40699999999999997</v>
      </c>
      <c r="L312" s="47">
        <v>0.40699999999999997</v>
      </c>
      <c r="M312" s="47">
        <v>1</v>
      </c>
      <c r="N312" s="47">
        <v>0</v>
      </c>
      <c r="O312" s="47">
        <v>0</v>
      </c>
      <c r="P312" s="47"/>
      <c r="Q312" s="47"/>
      <c r="R312" s="47"/>
      <c r="S312" s="47"/>
      <c r="T312" s="47" t="s">
        <v>282</v>
      </c>
      <c r="U312" s="48">
        <v>-2400</v>
      </c>
      <c r="V312" s="48">
        <v>517864.42</v>
      </c>
      <c r="W312" s="48">
        <v>-0.46100000000000002</v>
      </c>
      <c r="X312" s="47">
        <v>0.46100000000000002</v>
      </c>
      <c r="Y312" s="47">
        <v>1</v>
      </c>
      <c r="Z312" s="47">
        <v>0</v>
      </c>
      <c r="AA312" s="47">
        <v>0</v>
      </c>
      <c r="AB312" s="47"/>
      <c r="AC312" s="47"/>
      <c r="AD312" s="47"/>
      <c r="AE312" s="47"/>
      <c r="AF312" s="50">
        <v>41191</v>
      </c>
      <c r="AG312" s="48">
        <v>14184</v>
      </c>
      <c r="AH312" s="48">
        <v>923686.14</v>
      </c>
      <c r="AI312" s="48">
        <v>1.56</v>
      </c>
      <c r="AJ312" s="47">
        <v>0</v>
      </c>
      <c r="AK312" s="47">
        <v>1</v>
      </c>
      <c r="AL312" s="47">
        <v>100</v>
      </c>
      <c r="AM312" s="47">
        <v>100</v>
      </c>
      <c r="AN312" s="47"/>
      <c r="AO312" s="47"/>
      <c r="AP312" s="47"/>
      <c r="AQ312" s="47"/>
      <c r="AR312" s="47"/>
      <c r="AS312" s="48"/>
      <c r="AT312" s="48"/>
      <c r="AU312" s="48"/>
      <c r="AV312" s="47"/>
      <c r="AW312" s="47"/>
      <c r="AX312" s="47"/>
      <c r="AY312" s="47"/>
      <c r="AZ312" s="47"/>
      <c r="BA312" s="47"/>
    </row>
    <row r="313" spans="8:53" x14ac:dyDescent="0.25">
      <c r="H313" s="50" t="s">
        <v>506</v>
      </c>
      <c r="I313" s="48">
        <v>-5229.9799999999996</v>
      </c>
      <c r="J313" s="48">
        <v>346552.65</v>
      </c>
      <c r="K313" s="48">
        <v>-1.4870000000000001</v>
      </c>
      <c r="L313" s="47">
        <v>1.4870000000000001</v>
      </c>
      <c r="M313" s="47">
        <v>1</v>
      </c>
      <c r="N313" s="47">
        <v>0</v>
      </c>
      <c r="O313" s="47">
        <v>0</v>
      </c>
      <c r="P313" s="47"/>
      <c r="Q313" s="47"/>
      <c r="R313" s="47"/>
      <c r="S313" s="47"/>
      <c r="T313" s="47" t="s">
        <v>283</v>
      </c>
      <c r="U313" s="48">
        <v>-1080</v>
      </c>
      <c r="V313" s="48">
        <v>520264.42</v>
      </c>
      <c r="W313" s="48">
        <v>-0.20699999999999999</v>
      </c>
      <c r="X313" s="47">
        <v>0.20699999999999999</v>
      </c>
      <c r="Y313" s="47">
        <v>1</v>
      </c>
      <c r="Z313" s="47">
        <v>0</v>
      </c>
      <c r="AA313" s="47">
        <v>0</v>
      </c>
      <c r="AB313" s="47"/>
      <c r="AC313" s="47"/>
      <c r="AD313" s="47"/>
      <c r="AE313" s="47"/>
      <c r="AF313" s="50">
        <v>41099</v>
      </c>
      <c r="AG313" s="48">
        <v>-9395.8799999999992</v>
      </c>
      <c r="AH313" s="48">
        <v>909502.14</v>
      </c>
      <c r="AI313" s="48">
        <v>-1.0229999999999999</v>
      </c>
      <c r="AJ313" s="47">
        <v>1.0229999999999999</v>
      </c>
      <c r="AK313" s="47">
        <v>1</v>
      </c>
      <c r="AL313" s="47">
        <v>0</v>
      </c>
      <c r="AM313" s="47">
        <v>0</v>
      </c>
      <c r="AN313" s="47"/>
      <c r="AO313" s="47"/>
      <c r="AP313" s="47"/>
      <c r="AQ313" s="47"/>
      <c r="AR313" s="47"/>
      <c r="AS313" s="48"/>
      <c r="AT313" s="48"/>
      <c r="AU313" s="48"/>
      <c r="AV313" s="47"/>
      <c r="AW313" s="47"/>
      <c r="AX313" s="47"/>
      <c r="AY313" s="47"/>
      <c r="AZ313" s="47"/>
      <c r="BA313" s="47"/>
    </row>
    <row r="314" spans="8:53" x14ac:dyDescent="0.25">
      <c r="H314" s="50" t="s">
        <v>507</v>
      </c>
      <c r="I314" s="48">
        <v>3380.04</v>
      </c>
      <c r="J314" s="48">
        <v>351782.63</v>
      </c>
      <c r="K314" s="48">
        <v>0.97</v>
      </c>
      <c r="L314" s="47">
        <v>0</v>
      </c>
      <c r="M314" s="47">
        <v>1</v>
      </c>
      <c r="N314" s="47">
        <v>100</v>
      </c>
      <c r="O314" s="47">
        <v>100</v>
      </c>
      <c r="P314" s="47"/>
      <c r="Q314" s="47"/>
      <c r="R314" s="47"/>
      <c r="S314" s="47"/>
      <c r="T314" s="47" t="s">
        <v>284</v>
      </c>
      <c r="U314" s="48">
        <v>-8000</v>
      </c>
      <c r="V314" s="48">
        <v>521344.42</v>
      </c>
      <c r="W314" s="48">
        <v>-1.5109999999999999</v>
      </c>
      <c r="X314" s="47">
        <v>1.5109999999999999</v>
      </c>
      <c r="Y314" s="47">
        <v>1</v>
      </c>
      <c r="Z314" s="47">
        <v>0</v>
      </c>
      <c r="AA314" s="47">
        <v>0</v>
      </c>
      <c r="AB314" s="47"/>
      <c r="AC314" s="47"/>
      <c r="AD314" s="47"/>
      <c r="AE314" s="47"/>
      <c r="AF314" s="50">
        <v>41069</v>
      </c>
      <c r="AG314" s="48">
        <v>30300</v>
      </c>
      <c r="AH314" s="48">
        <v>918898.02</v>
      </c>
      <c r="AI314" s="48">
        <v>3.41</v>
      </c>
      <c r="AJ314" s="47">
        <v>0</v>
      </c>
      <c r="AK314" s="47">
        <v>1</v>
      </c>
      <c r="AL314" s="47">
        <v>100</v>
      </c>
      <c r="AM314" s="47">
        <v>100</v>
      </c>
      <c r="AN314" s="47"/>
      <c r="AO314" s="47"/>
      <c r="AP314" s="47"/>
      <c r="AQ314" s="47"/>
      <c r="AR314" s="47"/>
      <c r="AS314" s="48"/>
      <c r="AT314" s="48"/>
      <c r="AU314" s="48"/>
      <c r="AV314" s="47"/>
      <c r="AW314" s="47"/>
      <c r="AX314" s="47"/>
      <c r="AY314" s="47"/>
      <c r="AZ314" s="47"/>
      <c r="BA314" s="47"/>
    </row>
    <row r="315" spans="8:53" x14ac:dyDescent="0.25">
      <c r="H315" s="50">
        <v>40460</v>
      </c>
      <c r="I315" s="48">
        <v>3964.02</v>
      </c>
      <c r="J315" s="48">
        <v>348402.59</v>
      </c>
      <c r="K315" s="48">
        <v>1.151</v>
      </c>
      <c r="L315" s="47">
        <v>0</v>
      </c>
      <c r="M315" s="47">
        <v>1</v>
      </c>
      <c r="N315" s="47">
        <v>100</v>
      </c>
      <c r="O315" s="47">
        <v>100</v>
      </c>
      <c r="P315" s="47"/>
      <c r="Q315" s="47"/>
      <c r="R315" s="47"/>
      <c r="S315" s="47"/>
      <c r="T315" s="47" t="s">
        <v>285</v>
      </c>
      <c r="U315" s="48">
        <v>7240</v>
      </c>
      <c r="V315" s="48">
        <v>529344.42000000004</v>
      </c>
      <c r="W315" s="48">
        <v>1.387</v>
      </c>
      <c r="X315" s="47">
        <v>0</v>
      </c>
      <c r="Y315" s="47">
        <v>1</v>
      </c>
      <c r="Z315" s="47">
        <v>100</v>
      </c>
      <c r="AA315" s="47">
        <v>100</v>
      </c>
      <c r="AB315" s="47"/>
      <c r="AC315" s="47"/>
      <c r="AD315" s="47"/>
      <c r="AE315" s="47"/>
      <c r="AF315" s="50">
        <v>41038</v>
      </c>
      <c r="AG315" s="48">
        <v>9730.68</v>
      </c>
      <c r="AH315" s="48">
        <v>888598.02</v>
      </c>
      <c r="AI315" s="48">
        <v>1.107</v>
      </c>
      <c r="AJ315" s="47">
        <v>0</v>
      </c>
      <c r="AK315" s="47">
        <v>1</v>
      </c>
      <c r="AL315" s="47">
        <v>100</v>
      </c>
      <c r="AM315" s="47">
        <v>100</v>
      </c>
      <c r="AN315" s="47"/>
      <c r="AO315" s="47"/>
      <c r="AP315" s="47"/>
      <c r="AQ315" s="47"/>
      <c r="AR315" s="47"/>
      <c r="AS315" s="48"/>
      <c r="AT315" s="48"/>
      <c r="AU315" s="48"/>
      <c r="AV315" s="47"/>
      <c r="AW315" s="47"/>
      <c r="AX315" s="47"/>
      <c r="AY315" s="47"/>
      <c r="AZ315" s="47"/>
      <c r="BA315" s="47"/>
    </row>
    <row r="316" spans="8:53" x14ac:dyDescent="0.25">
      <c r="H316" s="50">
        <v>40430</v>
      </c>
      <c r="I316" s="48">
        <v>1520</v>
      </c>
      <c r="J316" s="48">
        <v>344438.57</v>
      </c>
      <c r="K316" s="48">
        <v>0.443</v>
      </c>
      <c r="L316" s="47">
        <v>0</v>
      </c>
      <c r="M316" s="47">
        <v>1</v>
      </c>
      <c r="N316" s="47">
        <v>100</v>
      </c>
      <c r="O316" s="47">
        <v>100</v>
      </c>
      <c r="P316" s="47"/>
      <c r="Q316" s="47"/>
      <c r="R316" s="47"/>
      <c r="S316" s="47"/>
      <c r="T316" s="47" t="s">
        <v>286</v>
      </c>
      <c r="U316" s="48">
        <v>-6320</v>
      </c>
      <c r="V316" s="48">
        <v>522104.42</v>
      </c>
      <c r="W316" s="48">
        <v>-1.196</v>
      </c>
      <c r="X316" s="47">
        <v>1.196</v>
      </c>
      <c r="Y316" s="47">
        <v>1</v>
      </c>
      <c r="Z316" s="47">
        <v>0</v>
      </c>
      <c r="AA316" s="47">
        <v>0</v>
      </c>
      <c r="AB316" s="47"/>
      <c r="AC316" s="47"/>
      <c r="AD316" s="47"/>
      <c r="AE316" s="47"/>
      <c r="AF316" s="50">
        <v>41008</v>
      </c>
      <c r="AG316" s="48">
        <v>519</v>
      </c>
      <c r="AH316" s="48">
        <v>878867.34</v>
      </c>
      <c r="AI316" s="48">
        <v>5.91E-2</v>
      </c>
      <c r="AJ316" s="47">
        <v>0</v>
      </c>
      <c r="AK316" s="47">
        <v>1</v>
      </c>
      <c r="AL316" s="47">
        <v>100</v>
      </c>
      <c r="AM316" s="47">
        <v>100</v>
      </c>
      <c r="AN316" s="47"/>
      <c r="AO316" s="47"/>
      <c r="AP316" s="47"/>
      <c r="AQ316" s="47"/>
      <c r="AR316" s="47"/>
      <c r="AS316" s="48"/>
      <c r="AT316" s="48"/>
      <c r="AU316" s="48"/>
      <c r="AV316" s="47"/>
      <c r="AW316" s="47"/>
      <c r="AX316" s="47"/>
      <c r="AY316" s="47"/>
      <c r="AZ316" s="47"/>
      <c r="BA316" s="47"/>
    </row>
    <row r="317" spans="8:53" x14ac:dyDescent="0.25">
      <c r="H317" s="50">
        <v>40399</v>
      </c>
      <c r="I317" s="48">
        <v>-60</v>
      </c>
      <c r="J317" s="48">
        <v>342918.57</v>
      </c>
      <c r="K317" s="48">
        <v>-1.7500000000000002E-2</v>
      </c>
      <c r="L317" s="47">
        <v>1.7500000000000002E-2</v>
      </c>
      <c r="M317" s="47">
        <v>1</v>
      </c>
      <c r="N317" s="47">
        <v>0</v>
      </c>
      <c r="O317" s="47">
        <v>0</v>
      </c>
      <c r="P317" s="47"/>
      <c r="Q317" s="47"/>
      <c r="R317" s="47"/>
      <c r="S317" s="47"/>
      <c r="T317" s="47" t="s">
        <v>287</v>
      </c>
      <c r="U317" s="48">
        <v>-880</v>
      </c>
      <c r="V317" s="48">
        <v>528424.42000000004</v>
      </c>
      <c r="W317" s="48">
        <v>-0.16600000000000001</v>
      </c>
      <c r="X317" s="47">
        <v>0.16600000000000001</v>
      </c>
      <c r="Y317" s="47">
        <v>1</v>
      </c>
      <c r="Z317" s="47">
        <v>0</v>
      </c>
      <c r="AA317" s="47">
        <v>0</v>
      </c>
      <c r="AB317" s="47"/>
      <c r="AC317" s="47"/>
      <c r="AD317" s="47"/>
      <c r="AE317" s="47"/>
      <c r="AF317" s="50">
        <v>40977</v>
      </c>
      <c r="AG317" s="48">
        <v>-300</v>
      </c>
      <c r="AH317" s="48">
        <v>878348.34</v>
      </c>
      <c r="AI317" s="48">
        <v>-3.4099999999999998E-2</v>
      </c>
      <c r="AJ317" s="47">
        <v>3.4099999999999998E-2</v>
      </c>
      <c r="AK317" s="47">
        <v>1</v>
      </c>
      <c r="AL317" s="47">
        <v>0</v>
      </c>
      <c r="AM317" s="47">
        <v>0</v>
      </c>
      <c r="AN317" s="47"/>
      <c r="AO317" s="47"/>
      <c r="AP317" s="47"/>
      <c r="AQ317" s="47"/>
      <c r="AR317" s="47"/>
      <c r="AS317" s="48"/>
      <c r="AT317" s="48"/>
      <c r="AU317" s="48"/>
      <c r="AV317" s="47"/>
      <c r="AW317" s="47"/>
      <c r="AX317" s="47"/>
      <c r="AY317" s="47"/>
      <c r="AZ317" s="47"/>
      <c r="BA317" s="47"/>
    </row>
    <row r="318" spans="8:53" x14ac:dyDescent="0.25">
      <c r="H318" s="50">
        <v>40368</v>
      </c>
      <c r="I318" s="48">
        <v>2154.8000000000002</v>
      </c>
      <c r="J318" s="48">
        <v>342978.57</v>
      </c>
      <c r="K318" s="48">
        <v>0.63200000000000001</v>
      </c>
      <c r="L318" s="47">
        <v>0</v>
      </c>
      <c r="M318" s="47">
        <v>1</v>
      </c>
      <c r="N318" s="47">
        <v>100</v>
      </c>
      <c r="O318" s="47">
        <v>100</v>
      </c>
      <c r="P318" s="47"/>
      <c r="Q318" s="47"/>
      <c r="R318" s="47"/>
      <c r="S318" s="47"/>
      <c r="T318" s="50">
        <v>40824</v>
      </c>
      <c r="U318" s="48">
        <v>46872</v>
      </c>
      <c r="V318" s="48">
        <v>529304.42000000004</v>
      </c>
      <c r="W318" s="48">
        <v>9.7159999999999993</v>
      </c>
      <c r="X318" s="47">
        <v>0</v>
      </c>
      <c r="Y318" s="47">
        <v>1</v>
      </c>
      <c r="Z318" s="47">
        <v>100</v>
      </c>
      <c r="AA318" s="47">
        <v>100</v>
      </c>
      <c r="AB318" s="47"/>
      <c r="AC318" s="47"/>
      <c r="AD318" s="47"/>
      <c r="AE318" s="47"/>
      <c r="AF318" s="47" t="s">
        <v>458</v>
      </c>
      <c r="AG318" s="48">
        <v>-81</v>
      </c>
      <c r="AH318" s="48">
        <v>878648.34</v>
      </c>
      <c r="AI318" s="48">
        <v>-9.2200000000000008E-3</v>
      </c>
      <c r="AJ318" s="47">
        <v>9.2200000000000008E-3</v>
      </c>
      <c r="AK318" s="47">
        <v>1</v>
      </c>
      <c r="AL318" s="47">
        <v>0</v>
      </c>
      <c r="AM318" s="47">
        <v>0</v>
      </c>
      <c r="AN318" s="47"/>
      <c r="AO318" s="47"/>
      <c r="AP318" s="47"/>
      <c r="AQ318" s="47"/>
      <c r="AR318" s="47"/>
      <c r="AS318" s="48"/>
      <c r="AT318" s="48"/>
      <c r="AU318" s="48"/>
      <c r="AV318" s="47"/>
      <c r="AW318" s="47"/>
      <c r="AX318" s="47"/>
      <c r="AY318" s="47"/>
      <c r="AZ318" s="47"/>
      <c r="BA318" s="47"/>
    </row>
    <row r="319" spans="8:53" x14ac:dyDescent="0.25">
      <c r="H319" s="50">
        <v>40218</v>
      </c>
      <c r="I319" s="48">
        <v>-1123.96</v>
      </c>
      <c r="J319" s="48">
        <v>340823.77</v>
      </c>
      <c r="K319" s="48">
        <v>-0.32900000000000001</v>
      </c>
      <c r="L319" s="47">
        <v>0.32900000000000001</v>
      </c>
      <c r="M319" s="47">
        <v>1</v>
      </c>
      <c r="N319" s="47">
        <v>0</v>
      </c>
      <c r="O319" s="47">
        <v>0</v>
      </c>
      <c r="P319" s="47"/>
      <c r="Q319" s="47"/>
      <c r="R319" s="47"/>
      <c r="S319" s="47"/>
      <c r="T319" s="50">
        <v>40671</v>
      </c>
      <c r="U319" s="48">
        <v>49801.2</v>
      </c>
      <c r="V319" s="48">
        <v>482432.42</v>
      </c>
      <c r="W319" s="48">
        <v>11.51</v>
      </c>
      <c r="X319" s="47">
        <v>0</v>
      </c>
      <c r="Y319" s="47">
        <v>1</v>
      </c>
      <c r="Z319" s="47">
        <v>100</v>
      </c>
      <c r="AA319" s="47">
        <v>100</v>
      </c>
      <c r="AB319" s="47"/>
      <c r="AC319" s="47"/>
      <c r="AD319" s="47"/>
      <c r="AE319" s="47"/>
      <c r="AF319" s="47" t="s">
        <v>459</v>
      </c>
      <c r="AG319" s="48">
        <v>-15567</v>
      </c>
      <c r="AH319" s="48">
        <v>878729.34</v>
      </c>
      <c r="AI319" s="48">
        <v>-1.7410000000000001</v>
      </c>
      <c r="AJ319" s="47">
        <v>1.7410000000000001</v>
      </c>
      <c r="AK319" s="47">
        <v>1</v>
      </c>
      <c r="AL319" s="47">
        <v>0</v>
      </c>
      <c r="AM319" s="47">
        <v>0</v>
      </c>
      <c r="AN319" s="47"/>
      <c r="AO319" s="47"/>
      <c r="AP319" s="47"/>
      <c r="AQ319" s="47"/>
      <c r="AR319" s="50"/>
      <c r="AS319" s="48"/>
      <c r="AT319" s="48"/>
      <c r="AU319" s="48"/>
      <c r="AV319" s="47"/>
      <c r="AW319" s="47"/>
      <c r="AX319" s="47"/>
      <c r="AY319" s="47"/>
      <c r="AZ319" s="47"/>
      <c r="BA319" s="47"/>
    </row>
    <row r="320" spans="8:53" x14ac:dyDescent="0.25">
      <c r="H320" s="50">
        <v>40187</v>
      </c>
      <c r="I320" s="48">
        <v>5050</v>
      </c>
      <c r="J320" s="48">
        <v>341947.73</v>
      </c>
      <c r="K320" s="48">
        <v>1.4990000000000001</v>
      </c>
      <c r="L320" s="47">
        <v>0</v>
      </c>
      <c r="M320" s="47">
        <v>1</v>
      </c>
      <c r="N320" s="47">
        <v>100</v>
      </c>
      <c r="O320" s="47">
        <v>100</v>
      </c>
      <c r="P320" s="47"/>
      <c r="Q320" s="47"/>
      <c r="R320" s="47"/>
      <c r="S320" s="47"/>
      <c r="T320" s="50">
        <v>40551</v>
      </c>
      <c r="U320" s="48">
        <v>71918</v>
      </c>
      <c r="V320" s="48">
        <v>432631.22</v>
      </c>
      <c r="W320" s="48">
        <v>19.940000000000001</v>
      </c>
      <c r="X320" s="47">
        <v>0</v>
      </c>
      <c r="Y320" s="47">
        <v>1</v>
      </c>
      <c r="Z320" s="47">
        <v>100</v>
      </c>
      <c r="AA320" s="47">
        <v>100</v>
      </c>
      <c r="AB320" s="47"/>
      <c r="AC320" s="47"/>
      <c r="AD320" s="47"/>
      <c r="AE320" s="47"/>
      <c r="AF320" s="47" t="s">
        <v>460</v>
      </c>
      <c r="AG320" s="48">
        <v>-17274.54</v>
      </c>
      <c r="AH320" s="48">
        <v>894296.34</v>
      </c>
      <c r="AI320" s="48">
        <v>-1.895</v>
      </c>
      <c r="AJ320" s="47">
        <v>1.895</v>
      </c>
      <c r="AK320" s="47">
        <v>1</v>
      </c>
      <c r="AL320" s="47">
        <v>0</v>
      </c>
      <c r="AM320" s="47">
        <v>0</v>
      </c>
      <c r="AN320" s="47"/>
      <c r="AO320" s="47"/>
      <c r="AP320" s="47"/>
      <c r="AQ320" s="47"/>
      <c r="AR320" s="50"/>
      <c r="AS320" s="48"/>
      <c r="AT320" s="48"/>
      <c r="AU320" s="48"/>
      <c r="AV320" s="47"/>
      <c r="AW320" s="47"/>
      <c r="AX320" s="47"/>
      <c r="AY320" s="47"/>
      <c r="AZ320" s="47"/>
      <c r="BA320" s="47"/>
    </row>
    <row r="321" spans="8:53" x14ac:dyDescent="0.25">
      <c r="H321" s="47" t="s">
        <v>508</v>
      </c>
      <c r="I321" s="48">
        <v>-273.95999999999998</v>
      </c>
      <c r="J321" s="48">
        <v>336897.73</v>
      </c>
      <c r="K321" s="48">
        <v>-8.1299999999999997E-2</v>
      </c>
      <c r="L321" s="47">
        <v>8.1299999999999997E-2</v>
      </c>
      <c r="M321" s="47">
        <v>1</v>
      </c>
      <c r="N321" s="47">
        <v>0</v>
      </c>
      <c r="O321" s="47">
        <v>0</v>
      </c>
      <c r="P321" s="47"/>
      <c r="Q321" s="47"/>
      <c r="R321" s="47"/>
      <c r="S321" s="47"/>
      <c r="T321" s="50" t="s">
        <v>543</v>
      </c>
      <c r="U321" s="48">
        <v>4145</v>
      </c>
      <c r="V321" s="48">
        <v>360713.22</v>
      </c>
      <c r="W321" s="48">
        <v>1.1619999999999999</v>
      </c>
      <c r="X321" s="47">
        <v>0</v>
      </c>
      <c r="Y321" s="47">
        <v>1</v>
      </c>
      <c r="Z321" s="47">
        <v>100</v>
      </c>
      <c r="AA321" s="47">
        <v>100</v>
      </c>
      <c r="AB321" s="47"/>
      <c r="AC321" s="47"/>
      <c r="AD321" s="47"/>
      <c r="AE321" s="47"/>
      <c r="AF321" s="50" t="s">
        <v>461</v>
      </c>
      <c r="AG321" s="48">
        <v>-10163.94</v>
      </c>
      <c r="AH321" s="48">
        <v>911570.88</v>
      </c>
      <c r="AI321" s="48">
        <v>-1.103</v>
      </c>
      <c r="AJ321" s="47">
        <v>1.103</v>
      </c>
      <c r="AK321" s="47">
        <v>1</v>
      </c>
      <c r="AL321" s="47">
        <v>0</v>
      </c>
      <c r="AM321" s="47">
        <v>0</v>
      </c>
      <c r="AN321" s="47"/>
      <c r="AO321" s="47"/>
      <c r="AP321" s="47"/>
      <c r="AQ321" s="47"/>
      <c r="AR321" s="50"/>
      <c r="AS321" s="48"/>
      <c r="AT321" s="48"/>
      <c r="AU321" s="48"/>
      <c r="AV321" s="47"/>
      <c r="AW321" s="47"/>
      <c r="AX321" s="47"/>
      <c r="AY321" s="47"/>
      <c r="AZ321" s="47"/>
      <c r="BA321" s="47"/>
    </row>
    <row r="322" spans="8:53" x14ac:dyDescent="0.25">
      <c r="H322" s="47" t="s">
        <v>509</v>
      </c>
      <c r="I322" s="48">
        <v>-3036</v>
      </c>
      <c r="J322" s="48">
        <v>337171.69</v>
      </c>
      <c r="K322" s="48">
        <v>-0.89200000000000002</v>
      </c>
      <c r="L322" s="47">
        <v>0.89200000000000002</v>
      </c>
      <c r="M322" s="47">
        <v>1</v>
      </c>
      <c r="N322" s="47">
        <v>0</v>
      </c>
      <c r="O322" s="47">
        <v>0</v>
      </c>
      <c r="P322" s="47"/>
      <c r="Q322" s="47"/>
      <c r="R322" s="47"/>
      <c r="S322" s="47"/>
      <c r="T322" s="50" t="s">
        <v>544</v>
      </c>
      <c r="U322" s="48">
        <v>-7857.2</v>
      </c>
      <c r="V322" s="48">
        <v>356568.22</v>
      </c>
      <c r="W322" s="48">
        <v>-2.1560000000000001</v>
      </c>
      <c r="X322" s="47">
        <v>2.1560000000000001</v>
      </c>
      <c r="Y322" s="47">
        <v>1</v>
      </c>
      <c r="Z322" s="47">
        <v>0</v>
      </c>
      <c r="AA322" s="47">
        <v>0</v>
      </c>
      <c r="AB322" s="47"/>
      <c r="AC322" s="47"/>
      <c r="AD322" s="47"/>
      <c r="AE322" s="47"/>
      <c r="AF322" s="50" t="s">
        <v>401</v>
      </c>
      <c r="AG322" s="48">
        <v>-8612.94</v>
      </c>
      <c r="AH322" s="48">
        <v>921734.82</v>
      </c>
      <c r="AI322" s="48">
        <v>-0.92600000000000005</v>
      </c>
      <c r="AJ322" s="47">
        <v>0.92600000000000005</v>
      </c>
      <c r="AK322" s="47">
        <v>1</v>
      </c>
      <c r="AL322" s="47">
        <v>0</v>
      </c>
      <c r="AM322" s="47">
        <v>0</v>
      </c>
      <c r="AN322" s="47"/>
      <c r="AO322" s="47"/>
      <c r="AP322" s="47"/>
      <c r="AQ322" s="47"/>
      <c r="AR322" s="50"/>
      <c r="AS322" s="48"/>
      <c r="AT322" s="48"/>
      <c r="AU322" s="48"/>
      <c r="AV322" s="47"/>
      <c r="AW322" s="47"/>
      <c r="AX322" s="47"/>
      <c r="AY322" s="47"/>
      <c r="AZ322" s="47"/>
      <c r="BA322" s="47"/>
    </row>
    <row r="323" spans="8:53" x14ac:dyDescent="0.25">
      <c r="H323" s="50" t="s">
        <v>487</v>
      </c>
      <c r="I323" s="48">
        <v>21883.4</v>
      </c>
      <c r="J323" s="48">
        <v>340207.69</v>
      </c>
      <c r="K323" s="48">
        <v>6.875</v>
      </c>
      <c r="L323" s="47">
        <v>0</v>
      </c>
      <c r="M323" s="47">
        <v>1</v>
      </c>
      <c r="N323" s="47">
        <v>100</v>
      </c>
      <c r="O323" s="47">
        <v>100</v>
      </c>
      <c r="P323" s="47"/>
      <c r="Q323" s="47"/>
      <c r="R323" s="47"/>
      <c r="S323" s="47"/>
      <c r="T323" s="50" t="s">
        <v>288</v>
      </c>
      <c r="U323" s="48">
        <v>-225</v>
      </c>
      <c r="V323" s="48">
        <v>364425.42</v>
      </c>
      <c r="W323" s="48">
        <v>-6.1699999999999998E-2</v>
      </c>
      <c r="X323" s="47">
        <v>6.1699999999999998E-2</v>
      </c>
      <c r="Y323" s="47">
        <v>1</v>
      </c>
      <c r="Z323" s="47">
        <v>0</v>
      </c>
      <c r="AA323" s="47">
        <v>0</v>
      </c>
      <c r="AB323" s="47"/>
      <c r="AC323" s="47"/>
      <c r="AD323" s="47"/>
      <c r="AE323" s="47"/>
      <c r="AF323" s="50" t="s">
        <v>462</v>
      </c>
      <c r="AG323" s="48">
        <v>-12450</v>
      </c>
      <c r="AH323" s="48">
        <v>930347.76</v>
      </c>
      <c r="AI323" s="48">
        <v>-1.321</v>
      </c>
      <c r="AJ323" s="47">
        <v>1.321</v>
      </c>
      <c r="AK323" s="47">
        <v>1</v>
      </c>
      <c r="AL323" s="47">
        <v>0</v>
      </c>
      <c r="AM323" s="47">
        <v>0</v>
      </c>
      <c r="AN323" s="47"/>
      <c r="AO323" s="47"/>
      <c r="AP323" s="47"/>
      <c r="AQ323" s="47"/>
      <c r="AR323" s="50"/>
      <c r="AS323" s="48"/>
      <c r="AT323" s="48"/>
      <c r="AU323" s="48"/>
      <c r="AV323" s="47"/>
      <c r="AW323" s="47"/>
      <c r="AX323" s="47"/>
      <c r="AY323" s="47"/>
      <c r="AZ323" s="47"/>
      <c r="BA323" s="47"/>
    </row>
    <row r="324" spans="8:53" x14ac:dyDescent="0.25">
      <c r="H324" s="50" t="s">
        <v>510</v>
      </c>
      <c r="I324" s="48">
        <v>-1245.98</v>
      </c>
      <c r="J324" s="48">
        <v>318324.28999999998</v>
      </c>
      <c r="K324" s="48">
        <v>-0.39</v>
      </c>
      <c r="L324" s="47">
        <v>0.39</v>
      </c>
      <c r="M324" s="47">
        <v>1</v>
      </c>
      <c r="N324" s="47">
        <v>0</v>
      </c>
      <c r="O324" s="47">
        <v>0</v>
      </c>
      <c r="P324" s="47"/>
      <c r="Q324" s="47"/>
      <c r="R324" s="47"/>
      <c r="S324" s="47"/>
      <c r="T324" s="50" t="s">
        <v>545</v>
      </c>
      <c r="U324" s="48">
        <v>-2175</v>
      </c>
      <c r="V324" s="48">
        <v>364650.42</v>
      </c>
      <c r="W324" s="48">
        <v>-0.59299999999999997</v>
      </c>
      <c r="X324" s="47">
        <v>0.59299999999999997</v>
      </c>
      <c r="Y324" s="47">
        <v>1</v>
      </c>
      <c r="Z324" s="47">
        <v>0</v>
      </c>
      <c r="AA324" s="47">
        <v>0</v>
      </c>
      <c r="AB324" s="47"/>
      <c r="AC324" s="47"/>
      <c r="AD324" s="47"/>
      <c r="AE324" s="47"/>
      <c r="AF324" s="50" t="s">
        <v>463</v>
      </c>
      <c r="AG324" s="48">
        <v>31122.06</v>
      </c>
      <c r="AH324" s="48">
        <v>942797.76</v>
      </c>
      <c r="AI324" s="48">
        <v>3.4140000000000001</v>
      </c>
      <c r="AJ324" s="47">
        <v>0</v>
      </c>
      <c r="AK324" s="47">
        <v>1</v>
      </c>
      <c r="AL324" s="47">
        <v>100</v>
      </c>
      <c r="AM324" s="47">
        <v>100</v>
      </c>
      <c r="AN324" s="47"/>
      <c r="AO324" s="47"/>
      <c r="AP324" s="47"/>
      <c r="AQ324" s="47"/>
      <c r="AR324" s="50"/>
      <c r="AS324" s="48"/>
      <c r="AT324" s="48"/>
      <c r="AU324" s="48"/>
      <c r="AV324" s="47"/>
      <c r="AW324" s="47"/>
      <c r="AX324" s="47"/>
      <c r="AY324" s="47"/>
      <c r="AZ324" s="47"/>
      <c r="BA324" s="47"/>
    </row>
    <row r="325" spans="8:53" x14ac:dyDescent="0.25">
      <c r="H325" s="50" t="s">
        <v>511</v>
      </c>
      <c r="I325" s="48">
        <v>-1018.98</v>
      </c>
      <c r="J325" s="48">
        <v>319570.27</v>
      </c>
      <c r="K325" s="48">
        <v>-0.318</v>
      </c>
      <c r="L325" s="47">
        <v>0.318</v>
      </c>
      <c r="M325" s="47">
        <v>1</v>
      </c>
      <c r="N325" s="47">
        <v>0</v>
      </c>
      <c r="O325" s="47">
        <v>0</v>
      </c>
      <c r="P325" s="47"/>
      <c r="Q325" s="47"/>
      <c r="R325" s="47"/>
      <c r="S325" s="47"/>
      <c r="T325" s="50" t="s">
        <v>289</v>
      </c>
      <c r="U325" s="48">
        <v>825</v>
      </c>
      <c r="V325" s="48">
        <v>366825.42</v>
      </c>
      <c r="W325" s="48">
        <v>0.22500000000000001</v>
      </c>
      <c r="X325" s="47">
        <v>0</v>
      </c>
      <c r="Y325" s="47">
        <v>1</v>
      </c>
      <c r="Z325" s="47">
        <v>100</v>
      </c>
      <c r="AA325" s="47">
        <v>100</v>
      </c>
      <c r="AB325" s="47"/>
      <c r="AC325" s="47"/>
      <c r="AD325" s="47"/>
      <c r="AE325" s="47"/>
      <c r="AF325" s="50" t="s">
        <v>464</v>
      </c>
      <c r="AG325" s="48">
        <v>-1056</v>
      </c>
      <c r="AH325" s="48">
        <v>911675.7</v>
      </c>
      <c r="AI325" s="48">
        <v>-0.11600000000000001</v>
      </c>
      <c r="AJ325" s="47">
        <v>0.11600000000000001</v>
      </c>
      <c r="AK325" s="47">
        <v>1</v>
      </c>
      <c r="AL325" s="47">
        <v>0</v>
      </c>
      <c r="AM325" s="47">
        <v>0</v>
      </c>
      <c r="AN325" s="47"/>
      <c r="AO325" s="47"/>
      <c r="AP325" s="47"/>
      <c r="AQ325" s="47"/>
      <c r="AR325" s="50"/>
      <c r="AS325" s="48"/>
      <c r="AT325" s="48"/>
      <c r="AU325" s="48"/>
      <c r="AV325" s="47"/>
      <c r="AW325" s="47"/>
      <c r="AX325" s="47"/>
      <c r="AY325" s="47"/>
      <c r="AZ325" s="47"/>
      <c r="BA325" s="47"/>
    </row>
    <row r="326" spans="8:53" x14ac:dyDescent="0.25">
      <c r="H326" s="50" t="s">
        <v>488</v>
      </c>
      <c r="I326" s="48">
        <v>4224</v>
      </c>
      <c r="J326" s="48">
        <v>320589.25</v>
      </c>
      <c r="K326" s="48">
        <v>1.335</v>
      </c>
      <c r="L326" s="47">
        <v>0</v>
      </c>
      <c r="M326" s="47">
        <v>1</v>
      </c>
      <c r="N326" s="47">
        <v>100</v>
      </c>
      <c r="O326" s="47">
        <v>100</v>
      </c>
      <c r="P326" s="47"/>
      <c r="Q326" s="47"/>
      <c r="R326" s="47"/>
      <c r="S326" s="47"/>
      <c r="T326" s="50" t="s">
        <v>290</v>
      </c>
      <c r="U326" s="48">
        <v>9608</v>
      </c>
      <c r="V326" s="48">
        <v>366000.42</v>
      </c>
      <c r="W326" s="48">
        <v>2.6960000000000002</v>
      </c>
      <c r="X326" s="47">
        <v>0</v>
      </c>
      <c r="Y326" s="47">
        <v>1</v>
      </c>
      <c r="Z326" s="47">
        <v>100</v>
      </c>
      <c r="AA326" s="47">
        <v>100</v>
      </c>
      <c r="AB326" s="47"/>
      <c r="AC326" s="47"/>
      <c r="AD326" s="47"/>
      <c r="AE326" s="47"/>
      <c r="AF326" s="50" t="s">
        <v>402</v>
      </c>
      <c r="AG326" s="48">
        <v>4704</v>
      </c>
      <c r="AH326" s="48">
        <v>912731.7</v>
      </c>
      <c r="AI326" s="48">
        <v>0.51800000000000002</v>
      </c>
      <c r="AJ326" s="47">
        <v>0</v>
      </c>
      <c r="AK326" s="47">
        <v>1</v>
      </c>
      <c r="AL326" s="47">
        <v>100</v>
      </c>
      <c r="AM326" s="47">
        <v>100</v>
      </c>
      <c r="AN326" s="47"/>
      <c r="AO326" s="47"/>
      <c r="AP326" s="47"/>
      <c r="AQ326" s="47"/>
      <c r="AR326" s="50"/>
      <c r="AS326" s="48"/>
      <c r="AT326" s="48"/>
      <c r="AU326" s="48"/>
      <c r="AV326" s="47"/>
      <c r="AW326" s="47"/>
      <c r="AX326" s="47"/>
      <c r="AY326" s="47"/>
      <c r="AZ326" s="47"/>
      <c r="BA326" s="47"/>
    </row>
    <row r="327" spans="8:53" x14ac:dyDescent="0.25">
      <c r="H327" s="50" t="s">
        <v>512</v>
      </c>
      <c r="I327" s="48">
        <v>-508.21</v>
      </c>
      <c r="J327" s="48">
        <v>316365.25</v>
      </c>
      <c r="K327" s="48">
        <v>-0.16</v>
      </c>
      <c r="L327" s="47">
        <v>0.16</v>
      </c>
      <c r="M327" s="47">
        <v>1</v>
      </c>
      <c r="N327" s="47">
        <v>0</v>
      </c>
      <c r="O327" s="47">
        <v>0</v>
      </c>
      <c r="P327" s="47"/>
      <c r="Q327" s="47"/>
      <c r="R327" s="47"/>
      <c r="S327" s="47"/>
      <c r="T327" s="50" t="s">
        <v>291</v>
      </c>
      <c r="U327" s="48">
        <v>24740.799999999999</v>
      </c>
      <c r="V327" s="48">
        <v>356392.42</v>
      </c>
      <c r="W327" s="48">
        <v>7.46</v>
      </c>
      <c r="X327" s="47">
        <v>0</v>
      </c>
      <c r="Y327" s="47">
        <v>1</v>
      </c>
      <c r="Z327" s="47">
        <v>100</v>
      </c>
      <c r="AA327" s="47">
        <v>100</v>
      </c>
      <c r="AB327" s="47"/>
      <c r="AC327" s="47"/>
      <c r="AD327" s="47"/>
      <c r="AE327" s="47"/>
      <c r="AF327" s="50" t="s">
        <v>465</v>
      </c>
      <c r="AG327" s="48">
        <v>-96</v>
      </c>
      <c r="AH327" s="48">
        <v>908027.7</v>
      </c>
      <c r="AI327" s="48">
        <v>-1.06E-2</v>
      </c>
      <c r="AJ327" s="47">
        <v>1.06E-2</v>
      </c>
      <c r="AK327" s="47">
        <v>1</v>
      </c>
      <c r="AL327" s="47">
        <v>0</v>
      </c>
      <c r="AM327" s="47">
        <v>0</v>
      </c>
      <c r="AN327" s="47"/>
      <c r="AO327" s="47"/>
      <c r="AP327" s="47"/>
      <c r="AQ327" s="47"/>
      <c r="AR327" s="50"/>
      <c r="AS327" s="48"/>
      <c r="AT327" s="48"/>
      <c r="AU327" s="48"/>
      <c r="AV327" s="47"/>
      <c r="AW327" s="47"/>
      <c r="AX327" s="47"/>
      <c r="AY327" s="47"/>
      <c r="AZ327" s="47"/>
      <c r="BA327" s="47"/>
    </row>
    <row r="328" spans="8:53" x14ac:dyDescent="0.25">
      <c r="H328" s="50" t="s">
        <v>513</v>
      </c>
      <c r="I328" s="48">
        <v>-3182.5</v>
      </c>
      <c r="J328" s="48">
        <v>316873.46000000002</v>
      </c>
      <c r="K328" s="48">
        <v>-0.99399999999999999</v>
      </c>
      <c r="L328" s="47">
        <v>0.99399999999999999</v>
      </c>
      <c r="M328" s="47">
        <v>1</v>
      </c>
      <c r="N328" s="47">
        <v>0</v>
      </c>
      <c r="O328" s="47">
        <v>0</v>
      </c>
      <c r="P328" s="47"/>
      <c r="Q328" s="47"/>
      <c r="R328" s="47"/>
      <c r="S328" s="47"/>
      <c r="T328" s="50">
        <v>40762</v>
      </c>
      <c r="U328" s="48">
        <v>288</v>
      </c>
      <c r="V328" s="48">
        <v>331651.62</v>
      </c>
      <c r="W328" s="48">
        <v>8.6900000000000005E-2</v>
      </c>
      <c r="X328" s="47">
        <v>0</v>
      </c>
      <c r="Y328" s="47">
        <v>1</v>
      </c>
      <c r="Z328" s="47">
        <v>100</v>
      </c>
      <c r="AA328" s="47">
        <v>100</v>
      </c>
      <c r="AB328" s="47"/>
      <c r="AC328" s="47"/>
      <c r="AD328" s="47"/>
      <c r="AE328" s="47"/>
      <c r="AF328" s="50" t="s">
        <v>466</v>
      </c>
      <c r="AG328" s="48">
        <v>17004</v>
      </c>
      <c r="AH328" s="48">
        <v>908123.7</v>
      </c>
      <c r="AI328" s="48">
        <v>1.9079999999999999</v>
      </c>
      <c r="AJ328" s="47">
        <v>0</v>
      </c>
      <c r="AK328" s="47">
        <v>1</v>
      </c>
      <c r="AL328" s="47">
        <v>100</v>
      </c>
      <c r="AM328" s="47">
        <v>100</v>
      </c>
      <c r="AN328" s="47"/>
      <c r="AO328" s="47"/>
      <c r="AP328" s="47"/>
      <c r="AQ328" s="47"/>
      <c r="AR328" s="50"/>
      <c r="AS328" s="48"/>
      <c r="AT328" s="48"/>
      <c r="AU328" s="48"/>
      <c r="AV328" s="47"/>
      <c r="AW328" s="47"/>
      <c r="AX328" s="47"/>
      <c r="AY328" s="47"/>
      <c r="AZ328" s="47"/>
      <c r="BA328" s="47"/>
    </row>
    <row r="329" spans="8:53" x14ac:dyDescent="0.25">
      <c r="H329" s="50" t="s">
        <v>514</v>
      </c>
      <c r="I329" s="48">
        <v>-912</v>
      </c>
      <c r="J329" s="48">
        <v>320055.96000000002</v>
      </c>
      <c r="K329" s="48">
        <v>-0.28399999999999997</v>
      </c>
      <c r="L329" s="47">
        <v>0.28399999999999997</v>
      </c>
      <c r="M329" s="47">
        <v>1</v>
      </c>
      <c r="N329" s="47">
        <v>0</v>
      </c>
      <c r="O329" s="47">
        <v>0</v>
      </c>
      <c r="P329" s="47"/>
      <c r="Q329" s="47"/>
      <c r="R329" s="47"/>
      <c r="S329" s="47"/>
      <c r="T329" s="50">
        <v>40731</v>
      </c>
      <c r="U329" s="48">
        <v>-2953</v>
      </c>
      <c r="V329" s="48">
        <v>331363.62</v>
      </c>
      <c r="W329" s="48">
        <v>-0.88300000000000001</v>
      </c>
      <c r="X329" s="47">
        <v>0.88300000000000001</v>
      </c>
      <c r="Y329" s="47">
        <v>1</v>
      </c>
      <c r="Z329" s="47">
        <v>0</v>
      </c>
      <c r="AA329" s="47">
        <v>0</v>
      </c>
      <c r="AB329" s="47"/>
      <c r="AC329" s="47"/>
      <c r="AD329" s="47"/>
      <c r="AE329" s="47"/>
      <c r="AF329" s="50" t="s">
        <v>467</v>
      </c>
      <c r="AG329" s="48">
        <v>-1896</v>
      </c>
      <c r="AH329" s="48">
        <v>891119.7</v>
      </c>
      <c r="AI329" s="48">
        <v>-0.21199999999999999</v>
      </c>
      <c r="AJ329" s="47">
        <v>0.21199999999999999</v>
      </c>
      <c r="AK329" s="47">
        <v>1</v>
      </c>
      <c r="AL329" s="47">
        <v>0</v>
      </c>
      <c r="AM329" s="47">
        <v>0</v>
      </c>
      <c r="AN329" s="47"/>
      <c r="AO329" s="47"/>
      <c r="AP329" s="47"/>
      <c r="AQ329" s="47"/>
      <c r="AR329" s="47"/>
      <c r="AS329" s="48"/>
      <c r="AT329" s="48"/>
      <c r="AU329" s="48"/>
      <c r="AV329" s="47"/>
      <c r="AW329" s="47"/>
      <c r="AX329" s="47"/>
      <c r="AY329" s="47"/>
      <c r="AZ329" s="47"/>
      <c r="BA329" s="47"/>
    </row>
    <row r="330" spans="8:53" x14ac:dyDescent="0.25">
      <c r="H330" s="50" t="s">
        <v>515</v>
      </c>
      <c r="I330" s="48">
        <v>-76</v>
      </c>
      <c r="J330" s="48">
        <v>320967.96000000002</v>
      </c>
      <c r="K330" s="48">
        <v>-2.3699999999999999E-2</v>
      </c>
      <c r="L330" s="47">
        <v>2.3699999999999999E-2</v>
      </c>
      <c r="M330" s="47">
        <v>1</v>
      </c>
      <c r="N330" s="47">
        <v>0</v>
      </c>
      <c r="O330" s="47">
        <v>0</v>
      </c>
      <c r="P330" s="47"/>
      <c r="Q330" s="47"/>
      <c r="R330" s="47"/>
      <c r="S330" s="47"/>
      <c r="T330" s="50">
        <v>40701</v>
      </c>
      <c r="U330" s="48">
        <v>-712</v>
      </c>
      <c r="V330" s="48">
        <v>334316.62</v>
      </c>
      <c r="W330" s="48">
        <v>-0.21299999999999999</v>
      </c>
      <c r="X330" s="47">
        <v>0.21299999999999999</v>
      </c>
      <c r="Y330" s="47">
        <v>1</v>
      </c>
      <c r="Z330" s="47">
        <v>0</v>
      </c>
      <c r="AA330" s="47">
        <v>0</v>
      </c>
      <c r="AB330" s="47"/>
      <c r="AC330" s="47"/>
      <c r="AD330" s="47"/>
      <c r="AE330" s="47"/>
      <c r="AF330" s="47" t="s">
        <v>403</v>
      </c>
      <c r="AG330" s="48">
        <v>-5904</v>
      </c>
      <c r="AH330" s="48">
        <v>893015.7</v>
      </c>
      <c r="AI330" s="48">
        <v>-0.65700000000000003</v>
      </c>
      <c r="AJ330" s="47">
        <v>0.65700000000000003</v>
      </c>
      <c r="AK330" s="47">
        <v>1</v>
      </c>
      <c r="AL330" s="47">
        <v>0</v>
      </c>
      <c r="AM330" s="47">
        <v>0</v>
      </c>
      <c r="AN330" s="47"/>
      <c r="AO330" s="47"/>
      <c r="AP330" s="47"/>
      <c r="AQ330" s="47"/>
      <c r="AR330" s="47"/>
      <c r="AS330" s="48"/>
      <c r="AT330" s="48"/>
      <c r="AU330" s="48"/>
      <c r="AV330" s="47"/>
      <c r="AW330" s="47"/>
      <c r="AX330" s="47"/>
      <c r="AY330" s="47"/>
      <c r="AZ330" s="47"/>
      <c r="BA330" s="47"/>
    </row>
    <row r="331" spans="8:53" x14ac:dyDescent="0.25">
      <c r="H331" s="50" t="s">
        <v>489</v>
      </c>
      <c r="I331" s="48">
        <v>-12</v>
      </c>
      <c r="J331" s="48">
        <v>321043.96000000002</v>
      </c>
      <c r="K331" s="48">
        <v>-3.7399999999999998E-3</v>
      </c>
      <c r="L331" s="47">
        <v>3.7399999999999998E-3</v>
      </c>
      <c r="M331" s="47">
        <v>1</v>
      </c>
      <c r="N331" s="47">
        <v>0</v>
      </c>
      <c r="O331" s="47">
        <v>0</v>
      </c>
      <c r="P331" s="47"/>
      <c r="Q331" s="47"/>
      <c r="R331" s="47"/>
      <c r="S331" s="47"/>
      <c r="T331" s="50">
        <v>40670</v>
      </c>
      <c r="U331" s="48">
        <v>-2475.1999999999998</v>
      </c>
      <c r="V331" s="48">
        <v>335028.62</v>
      </c>
      <c r="W331" s="48">
        <v>-0.73299999999999998</v>
      </c>
      <c r="X331" s="47">
        <v>0.73299999999999998</v>
      </c>
      <c r="Y331" s="47">
        <v>1</v>
      </c>
      <c r="Z331" s="47">
        <v>0</v>
      </c>
      <c r="AA331" s="47">
        <v>0</v>
      </c>
      <c r="AB331" s="47"/>
      <c r="AC331" s="47"/>
      <c r="AD331" s="47"/>
      <c r="AE331" s="47"/>
      <c r="AF331" s="50">
        <v>41190</v>
      </c>
      <c r="AG331" s="48">
        <v>3024</v>
      </c>
      <c r="AH331" s="48">
        <v>898919.7</v>
      </c>
      <c r="AI331" s="48">
        <v>0.33800000000000002</v>
      </c>
      <c r="AJ331" s="47">
        <v>0</v>
      </c>
      <c r="AK331" s="47">
        <v>1</v>
      </c>
      <c r="AL331" s="47">
        <v>100</v>
      </c>
      <c r="AM331" s="47">
        <v>100</v>
      </c>
      <c r="AN331" s="47"/>
      <c r="AO331" s="47"/>
      <c r="AP331" s="47"/>
      <c r="AQ331" s="47"/>
      <c r="AR331" s="47"/>
      <c r="AS331" s="48"/>
      <c r="AT331" s="48"/>
      <c r="AU331" s="48"/>
      <c r="AV331" s="47"/>
      <c r="AW331" s="47"/>
      <c r="AX331" s="47"/>
      <c r="AY331" s="47"/>
      <c r="AZ331" s="47"/>
      <c r="BA331" s="47"/>
    </row>
    <row r="332" spans="8:53" x14ac:dyDescent="0.25">
      <c r="H332" s="50">
        <v>40490</v>
      </c>
      <c r="I332" s="48">
        <v>4267.5</v>
      </c>
      <c r="J332" s="48">
        <v>321055.96000000002</v>
      </c>
      <c r="K332" s="48">
        <v>1.347</v>
      </c>
      <c r="L332" s="47">
        <v>0</v>
      </c>
      <c r="M332" s="47">
        <v>1</v>
      </c>
      <c r="N332" s="47">
        <v>100</v>
      </c>
      <c r="O332" s="47">
        <v>100</v>
      </c>
      <c r="P332" s="47"/>
      <c r="Q332" s="47"/>
      <c r="R332" s="47"/>
      <c r="S332" s="47"/>
      <c r="T332" s="47" t="s">
        <v>546</v>
      </c>
      <c r="U332" s="48">
        <v>11913.22</v>
      </c>
      <c r="V332" s="48">
        <v>337503.82</v>
      </c>
      <c r="W332" s="48">
        <v>3.6589999999999998</v>
      </c>
      <c r="X332" s="47">
        <v>0</v>
      </c>
      <c r="Y332" s="47">
        <v>1</v>
      </c>
      <c r="Z332" s="47">
        <v>100</v>
      </c>
      <c r="AA332" s="47">
        <v>100</v>
      </c>
      <c r="AB332" s="47"/>
      <c r="AC332" s="47"/>
      <c r="AD332" s="47"/>
      <c r="AE332" s="47"/>
      <c r="AF332" s="50">
        <v>41129</v>
      </c>
      <c r="AG332" s="48">
        <v>13224</v>
      </c>
      <c r="AH332" s="48">
        <v>895895.7</v>
      </c>
      <c r="AI332" s="48">
        <v>1.498</v>
      </c>
      <c r="AJ332" s="47">
        <v>0</v>
      </c>
      <c r="AK332" s="47">
        <v>1</v>
      </c>
      <c r="AL332" s="47">
        <v>100</v>
      </c>
      <c r="AM332" s="47">
        <v>100</v>
      </c>
      <c r="AN332" s="47"/>
      <c r="AO332" s="47"/>
      <c r="AP332" s="47"/>
      <c r="AQ332" s="47"/>
      <c r="AR332" s="47"/>
      <c r="AS332" s="48"/>
      <c r="AT332" s="48"/>
      <c r="AU332" s="48"/>
      <c r="AV332" s="47"/>
      <c r="AW332" s="47"/>
      <c r="AX332" s="47"/>
      <c r="AY332" s="47"/>
      <c r="AZ332" s="47"/>
      <c r="BA332" s="47"/>
    </row>
    <row r="333" spans="8:53" x14ac:dyDescent="0.25">
      <c r="H333" s="50">
        <v>40459</v>
      </c>
      <c r="I333" s="48">
        <v>-585</v>
      </c>
      <c r="J333" s="48">
        <v>316788.46000000002</v>
      </c>
      <c r="K333" s="48">
        <v>-0.184</v>
      </c>
      <c r="L333" s="47">
        <v>0.184</v>
      </c>
      <c r="M333" s="47">
        <v>1</v>
      </c>
      <c r="N333" s="47">
        <v>0</v>
      </c>
      <c r="O333" s="47">
        <v>0</v>
      </c>
      <c r="P333" s="47"/>
      <c r="Q333" s="47"/>
      <c r="R333" s="47"/>
      <c r="S333" s="47"/>
      <c r="T333" s="47" t="s">
        <v>222</v>
      </c>
      <c r="U333" s="48">
        <v>-3791.96</v>
      </c>
      <c r="V333" s="48">
        <v>325590.59999999998</v>
      </c>
      <c r="W333" s="48">
        <v>-1.151</v>
      </c>
      <c r="X333" s="47">
        <v>1.151</v>
      </c>
      <c r="Y333" s="47">
        <v>1</v>
      </c>
      <c r="Z333" s="47">
        <v>0</v>
      </c>
      <c r="AA333" s="47">
        <v>0</v>
      </c>
      <c r="AB333" s="47"/>
      <c r="AC333" s="47"/>
      <c r="AD333" s="47"/>
      <c r="AE333" s="47"/>
      <c r="AF333" s="50">
        <v>40976</v>
      </c>
      <c r="AG333" s="48">
        <v>20280</v>
      </c>
      <c r="AH333" s="48">
        <v>882671.7</v>
      </c>
      <c r="AI333" s="48">
        <v>2.3519999999999999</v>
      </c>
      <c r="AJ333" s="47">
        <v>0</v>
      </c>
      <c r="AK333" s="47">
        <v>1</v>
      </c>
      <c r="AL333" s="47">
        <v>100</v>
      </c>
      <c r="AM333" s="47">
        <v>100</v>
      </c>
      <c r="AN333" s="47"/>
      <c r="AO333" s="47"/>
      <c r="AP333" s="47"/>
      <c r="AQ333" s="47"/>
      <c r="AR333" s="47"/>
      <c r="AS333" s="48"/>
      <c r="AT333" s="48"/>
      <c r="AU333" s="48"/>
      <c r="AV333" s="47"/>
      <c r="AW333" s="47"/>
      <c r="AX333" s="47"/>
      <c r="AY333" s="47"/>
      <c r="AZ333" s="47"/>
      <c r="BA333" s="47"/>
    </row>
    <row r="334" spans="8:53" x14ac:dyDescent="0.25">
      <c r="H334" s="50">
        <v>40429</v>
      </c>
      <c r="I334" s="48">
        <v>-1828.5</v>
      </c>
      <c r="J334" s="48">
        <v>317373.46000000002</v>
      </c>
      <c r="K334" s="48">
        <v>-0.57299999999999995</v>
      </c>
      <c r="L334" s="47">
        <v>0.57299999999999995</v>
      </c>
      <c r="M334" s="47">
        <v>1</v>
      </c>
      <c r="N334" s="47">
        <v>0</v>
      </c>
      <c r="O334" s="47">
        <v>0</v>
      </c>
      <c r="P334" s="47"/>
      <c r="Q334" s="47"/>
      <c r="R334" s="47"/>
      <c r="S334" s="47"/>
      <c r="T334" s="47" t="s">
        <v>223</v>
      </c>
      <c r="U334" s="48">
        <v>14182.02</v>
      </c>
      <c r="V334" s="48">
        <v>329382.56</v>
      </c>
      <c r="W334" s="48">
        <v>4.4989999999999997</v>
      </c>
      <c r="X334" s="47">
        <v>0</v>
      </c>
      <c r="Y334" s="47">
        <v>1</v>
      </c>
      <c r="Z334" s="47">
        <v>100</v>
      </c>
      <c r="AA334" s="47">
        <v>100</v>
      </c>
      <c r="AB334" s="47"/>
      <c r="AC334" s="47"/>
      <c r="AD334" s="47"/>
      <c r="AE334" s="47"/>
      <c r="AF334" s="50">
        <v>40947</v>
      </c>
      <c r="AG334" s="48">
        <v>-10392</v>
      </c>
      <c r="AH334" s="48">
        <v>862391.7</v>
      </c>
      <c r="AI334" s="48">
        <v>-1.1910000000000001</v>
      </c>
      <c r="AJ334" s="47">
        <v>1.1910000000000001</v>
      </c>
      <c r="AK334" s="47">
        <v>1</v>
      </c>
      <c r="AL334" s="47">
        <v>0</v>
      </c>
      <c r="AM334" s="47">
        <v>0</v>
      </c>
      <c r="AN334" s="47"/>
      <c r="AO334" s="47"/>
      <c r="AP334" s="47"/>
      <c r="AQ334" s="47"/>
      <c r="AR334" s="47"/>
      <c r="AS334" s="48"/>
      <c r="AT334" s="48"/>
      <c r="AU334" s="48"/>
      <c r="AV334" s="47"/>
      <c r="AW334" s="47"/>
      <c r="AX334" s="47"/>
      <c r="AY334" s="47"/>
      <c r="AZ334" s="47"/>
      <c r="BA334" s="47"/>
    </row>
    <row r="335" spans="8:53" x14ac:dyDescent="0.25">
      <c r="H335" s="50">
        <v>40337</v>
      </c>
      <c r="I335" s="48">
        <v>-1396</v>
      </c>
      <c r="J335" s="48">
        <v>319201.96000000002</v>
      </c>
      <c r="K335" s="48">
        <v>-0.435</v>
      </c>
      <c r="L335" s="47">
        <v>0.435</v>
      </c>
      <c r="M335" s="47">
        <v>1</v>
      </c>
      <c r="N335" s="47">
        <v>0</v>
      </c>
      <c r="O335" s="47">
        <v>0</v>
      </c>
      <c r="P335" s="47"/>
      <c r="Q335" s="47"/>
      <c r="R335" s="47"/>
      <c r="S335" s="47"/>
      <c r="T335" s="50" t="s">
        <v>224</v>
      </c>
      <c r="U335" s="48">
        <v>248</v>
      </c>
      <c r="V335" s="48">
        <v>315200.53999999998</v>
      </c>
      <c r="W335" s="48">
        <v>7.8700000000000006E-2</v>
      </c>
      <c r="X335" s="47">
        <v>0</v>
      </c>
      <c r="Y335" s="47">
        <v>1</v>
      </c>
      <c r="Z335" s="47">
        <v>100</v>
      </c>
      <c r="AA335" s="47">
        <v>100</v>
      </c>
      <c r="AB335" s="47"/>
      <c r="AC335" s="47"/>
      <c r="AD335" s="47"/>
      <c r="AE335" s="47"/>
      <c r="AF335" s="47" t="s">
        <v>404</v>
      </c>
      <c r="AG335" s="48">
        <v>21440.400000000001</v>
      </c>
      <c r="AH335" s="48">
        <v>872783.7</v>
      </c>
      <c r="AI335" s="48">
        <v>2.5179999999999998</v>
      </c>
      <c r="AJ335" s="47">
        <v>0</v>
      </c>
      <c r="AK335" s="47">
        <v>1</v>
      </c>
      <c r="AL335" s="47">
        <v>100</v>
      </c>
      <c r="AM335" s="47">
        <v>100</v>
      </c>
      <c r="AN335" s="47"/>
      <c r="AO335" s="47"/>
      <c r="AP335" s="47"/>
      <c r="AQ335" s="47"/>
      <c r="AR335" s="47"/>
      <c r="AS335" s="48"/>
      <c r="AT335" s="48"/>
      <c r="AU335" s="48"/>
      <c r="AV335" s="47"/>
      <c r="AW335" s="47"/>
      <c r="AX335" s="47"/>
      <c r="AY335" s="47"/>
      <c r="AZ335" s="47"/>
      <c r="BA335" s="47"/>
    </row>
    <row r="336" spans="8:53" x14ac:dyDescent="0.25">
      <c r="H336" s="50">
        <v>40306</v>
      </c>
      <c r="I336" s="48">
        <v>624</v>
      </c>
      <c r="J336" s="48">
        <v>320597.96000000002</v>
      </c>
      <c r="K336" s="48">
        <v>0.19500000000000001</v>
      </c>
      <c r="L336" s="47">
        <v>0</v>
      </c>
      <c r="M336" s="47">
        <v>1</v>
      </c>
      <c r="N336" s="47">
        <v>100</v>
      </c>
      <c r="O336" s="47">
        <v>100</v>
      </c>
      <c r="P336" s="47"/>
      <c r="Q336" s="47"/>
      <c r="R336" s="47"/>
      <c r="S336" s="47"/>
      <c r="T336" s="50" t="s">
        <v>547</v>
      </c>
      <c r="U336" s="48">
        <v>-2524</v>
      </c>
      <c r="V336" s="48">
        <v>314952.53999999998</v>
      </c>
      <c r="W336" s="48">
        <v>-0.79500000000000004</v>
      </c>
      <c r="X336" s="47">
        <v>0.79500000000000004</v>
      </c>
      <c r="Y336" s="47">
        <v>1</v>
      </c>
      <c r="Z336" s="47">
        <v>0</v>
      </c>
      <c r="AA336" s="47">
        <v>0</v>
      </c>
      <c r="AB336" s="47"/>
      <c r="AC336" s="47"/>
      <c r="AD336" s="47"/>
      <c r="AE336" s="47"/>
      <c r="AF336" s="47" t="s">
        <v>468</v>
      </c>
      <c r="AG336" s="48">
        <v>38660.400000000001</v>
      </c>
      <c r="AH336" s="48">
        <v>851343.3</v>
      </c>
      <c r="AI336" s="48">
        <v>4.7569999999999997</v>
      </c>
      <c r="AJ336" s="47">
        <v>0</v>
      </c>
      <c r="AK336" s="47">
        <v>1</v>
      </c>
      <c r="AL336" s="47">
        <v>100</v>
      </c>
      <c r="AM336" s="47">
        <v>100</v>
      </c>
      <c r="AN336" s="47"/>
      <c r="AO336" s="47"/>
      <c r="AP336" s="47"/>
      <c r="AQ336" s="47"/>
      <c r="AR336" s="47"/>
      <c r="AS336" s="48"/>
      <c r="AT336" s="48"/>
      <c r="AU336" s="48"/>
      <c r="AV336" s="47"/>
      <c r="AW336" s="47"/>
      <c r="AX336" s="47"/>
      <c r="AY336" s="47"/>
      <c r="AZ336" s="47"/>
      <c r="BA336" s="47"/>
    </row>
    <row r="337" spans="8:53" x14ac:dyDescent="0.25">
      <c r="H337" s="50">
        <v>40276</v>
      </c>
      <c r="I337" s="48">
        <v>-476</v>
      </c>
      <c r="J337" s="48">
        <v>319973.96000000002</v>
      </c>
      <c r="K337" s="48">
        <v>-0.14899999999999999</v>
      </c>
      <c r="L337" s="47">
        <v>0.14899999999999999</v>
      </c>
      <c r="M337" s="47">
        <v>1</v>
      </c>
      <c r="N337" s="47">
        <v>0</v>
      </c>
      <c r="O337" s="47">
        <v>0</v>
      </c>
      <c r="P337" s="47"/>
      <c r="Q337" s="47"/>
      <c r="R337" s="47"/>
      <c r="S337" s="47"/>
      <c r="T337" s="50"/>
      <c r="U337" s="48"/>
      <c r="V337" s="48"/>
      <c r="W337" s="48"/>
      <c r="X337" s="47"/>
      <c r="Y337" s="47"/>
      <c r="Z337" s="47"/>
      <c r="AA337" s="47"/>
      <c r="AB337" s="47"/>
      <c r="AC337" s="47"/>
      <c r="AD337" s="47"/>
      <c r="AE337" s="47"/>
      <c r="AF337" s="47" t="s">
        <v>469</v>
      </c>
      <c r="AG337" s="48">
        <v>-3576</v>
      </c>
      <c r="AH337" s="48">
        <v>812682.9</v>
      </c>
      <c r="AI337" s="48">
        <v>-0.438</v>
      </c>
      <c r="AJ337" s="47">
        <v>0.438</v>
      </c>
      <c r="AK337" s="47">
        <v>1</v>
      </c>
      <c r="AL337" s="47">
        <v>0</v>
      </c>
      <c r="AM337" s="47">
        <v>0</v>
      </c>
      <c r="AN337" s="47"/>
      <c r="AO337" s="47"/>
      <c r="AP337" s="47"/>
      <c r="AQ337" s="47"/>
      <c r="AR337" s="47"/>
      <c r="AS337" s="48"/>
      <c r="AT337" s="48"/>
      <c r="AU337" s="48"/>
      <c r="AV337" s="47"/>
      <c r="AW337" s="47"/>
      <c r="AX337" s="47"/>
      <c r="AY337" s="47"/>
      <c r="AZ337" s="47"/>
      <c r="BA337" s="47"/>
    </row>
    <row r="338" spans="8:53" x14ac:dyDescent="0.25">
      <c r="H338" s="50">
        <v>40245</v>
      </c>
      <c r="I338" s="48">
        <v>1344</v>
      </c>
      <c r="J338" s="48">
        <v>320449.96000000002</v>
      </c>
      <c r="K338" s="48">
        <v>0.42099999999999999</v>
      </c>
      <c r="L338" s="47">
        <v>0</v>
      </c>
      <c r="M338" s="47">
        <v>1</v>
      </c>
      <c r="N338" s="47">
        <v>100</v>
      </c>
      <c r="O338" s="47">
        <v>100</v>
      </c>
      <c r="P338" s="47"/>
      <c r="Q338" s="47"/>
      <c r="R338" s="47"/>
      <c r="S338" s="47"/>
      <c r="T338" s="50" t="s">
        <v>80</v>
      </c>
      <c r="U338" s="48">
        <v>3380.69</v>
      </c>
      <c r="V338" s="48">
        <v>550019.30000000005</v>
      </c>
      <c r="W338" s="48">
        <v>0.80500000000000005</v>
      </c>
      <c r="X338" s="47">
        <v>0.76100000000000001</v>
      </c>
      <c r="Y338" s="47">
        <v>1</v>
      </c>
      <c r="Z338" s="47">
        <v>39</v>
      </c>
      <c r="AA338" s="47">
        <v>39</v>
      </c>
      <c r="AB338" s="47"/>
      <c r="AC338" s="47"/>
      <c r="AD338" s="47"/>
      <c r="AE338" s="47"/>
      <c r="AF338" s="47" t="s">
        <v>470</v>
      </c>
      <c r="AG338" s="48">
        <v>-1296</v>
      </c>
      <c r="AH338" s="48">
        <v>816258.9</v>
      </c>
      <c r="AI338" s="48">
        <v>-0.159</v>
      </c>
      <c r="AJ338" s="47">
        <v>0.159</v>
      </c>
      <c r="AK338" s="47">
        <v>1</v>
      </c>
      <c r="AL338" s="47">
        <v>0</v>
      </c>
      <c r="AM338" s="47">
        <v>0</v>
      </c>
      <c r="AN338" s="47"/>
      <c r="AO338" s="47"/>
      <c r="AP338" s="47"/>
      <c r="AQ338" s="47"/>
      <c r="AR338" s="47"/>
      <c r="AS338" s="48"/>
      <c r="AT338" s="48"/>
      <c r="AU338" s="48"/>
      <c r="AV338" s="47"/>
      <c r="AW338" s="47"/>
      <c r="AX338" s="47"/>
      <c r="AY338" s="47"/>
      <c r="AZ338" s="47"/>
      <c r="BA338" s="47"/>
    </row>
    <row r="339" spans="8:53" x14ac:dyDescent="0.25">
      <c r="H339" s="50">
        <v>40217</v>
      </c>
      <c r="I339" s="48">
        <v>3634.2</v>
      </c>
      <c r="J339" s="48">
        <v>319105.96000000002</v>
      </c>
      <c r="K339" s="48">
        <v>1.1519999999999999</v>
      </c>
      <c r="L339" s="47">
        <v>0</v>
      </c>
      <c r="M339" s="47">
        <v>1</v>
      </c>
      <c r="N339" s="47">
        <v>100</v>
      </c>
      <c r="O339" s="47">
        <v>100</v>
      </c>
      <c r="P339" s="47"/>
      <c r="Q339" s="47"/>
      <c r="R339" s="47"/>
      <c r="S339" s="47"/>
      <c r="T339" s="50" t="s">
        <v>81</v>
      </c>
      <c r="U339" s="48">
        <v>21207.24</v>
      </c>
      <c r="V339" s="48">
        <v>112232.36</v>
      </c>
      <c r="W339" s="48">
        <v>4.109</v>
      </c>
      <c r="X339" s="47">
        <v>1</v>
      </c>
      <c r="Y339" s="47">
        <v>0</v>
      </c>
      <c r="Z339" s="47">
        <v>49.02</v>
      </c>
      <c r="AA339" s="47">
        <v>49.02</v>
      </c>
      <c r="AB339" s="47"/>
      <c r="AC339" s="47"/>
      <c r="AD339" s="47"/>
      <c r="AE339" s="47"/>
      <c r="AF339" s="47"/>
      <c r="AG339" s="48"/>
      <c r="AH339" s="48"/>
      <c r="AI339" s="48"/>
      <c r="AJ339" s="47"/>
      <c r="AK339" s="47"/>
      <c r="AL339" s="47"/>
      <c r="AM339" s="47"/>
      <c r="AN339" s="47"/>
      <c r="AO339" s="47"/>
      <c r="AP339" s="47"/>
      <c r="AQ339" s="47"/>
      <c r="AR339" s="47"/>
      <c r="AS339" s="48"/>
      <c r="AT339" s="48"/>
      <c r="AU339" s="48"/>
      <c r="AV339" s="47"/>
      <c r="AW339" s="47"/>
      <c r="AX339" s="47"/>
      <c r="AY339" s="47"/>
      <c r="AZ339" s="47"/>
      <c r="BA339" s="47"/>
    </row>
    <row r="340" spans="8:53" x14ac:dyDescent="0.25">
      <c r="H340" s="47"/>
      <c r="I340" s="48"/>
      <c r="J340" s="48"/>
      <c r="K340" s="48"/>
      <c r="L340" s="47"/>
      <c r="M340" s="47"/>
      <c r="N340" s="47"/>
      <c r="O340" s="47"/>
      <c r="P340" s="47"/>
      <c r="Q340" s="47"/>
      <c r="R340" s="47"/>
      <c r="S340" s="47"/>
      <c r="T340" s="47"/>
      <c r="U340" s="48"/>
      <c r="V340" s="48"/>
      <c r="W340" s="48"/>
      <c r="X340" s="47"/>
      <c r="Y340" s="47"/>
      <c r="Z340" s="47"/>
      <c r="AA340" s="47"/>
      <c r="AB340" s="47"/>
      <c r="AC340" s="47"/>
      <c r="AD340" s="47"/>
      <c r="AE340" s="47"/>
      <c r="AF340" s="47" t="s">
        <v>80</v>
      </c>
      <c r="AG340" s="48">
        <v>3353.95</v>
      </c>
      <c r="AH340" s="48">
        <v>981449.84</v>
      </c>
      <c r="AI340" s="48">
        <v>0.36899999999999999</v>
      </c>
      <c r="AJ340" s="47">
        <v>0.45100000000000001</v>
      </c>
      <c r="AK340" s="47">
        <v>1</v>
      </c>
      <c r="AL340" s="47">
        <v>40</v>
      </c>
      <c r="AM340" s="47">
        <v>40</v>
      </c>
      <c r="AN340" s="47"/>
      <c r="AO340" s="47"/>
      <c r="AP340" s="47"/>
      <c r="AQ340" s="47"/>
      <c r="AR340" s="47"/>
      <c r="AS340" s="48"/>
      <c r="AT340" s="48"/>
      <c r="AU340" s="48"/>
      <c r="AV340" s="47"/>
      <c r="AW340" s="47"/>
      <c r="AX340" s="47"/>
      <c r="AY340" s="47"/>
      <c r="AZ340" s="47"/>
      <c r="BA340" s="47"/>
    </row>
    <row r="341" spans="8:53" x14ac:dyDescent="0.25">
      <c r="H341" s="50" t="s">
        <v>80</v>
      </c>
      <c r="I341" s="48">
        <v>181.15</v>
      </c>
      <c r="J341" s="48">
        <v>324095.8</v>
      </c>
      <c r="K341" s="48">
        <v>6.3200000000000006E-2</v>
      </c>
      <c r="L341" s="47">
        <v>0.33300000000000002</v>
      </c>
      <c r="M341" s="47">
        <v>1</v>
      </c>
      <c r="N341" s="47">
        <v>37</v>
      </c>
      <c r="O341" s="47">
        <v>37</v>
      </c>
      <c r="P341" s="47"/>
      <c r="Q341" s="47"/>
      <c r="R341" s="47"/>
      <c r="S341" s="47"/>
      <c r="T341" s="47"/>
      <c r="U341" s="48"/>
      <c r="V341" s="48"/>
      <c r="W341" s="48"/>
      <c r="X341" s="47"/>
      <c r="Y341" s="47"/>
      <c r="Z341" s="47"/>
      <c r="AA341" s="47"/>
      <c r="AB341" s="47"/>
      <c r="AC341" s="47"/>
      <c r="AD341" s="47"/>
      <c r="AE341" s="47"/>
      <c r="AF341" s="47" t="s">
        <v>81</v>
      </c>
      <c r="AG341" s="48">
        <v>21966.09</v>
      </c>
      <c r="AH341" s="48">
        <v>82087.95</v>
      </c>
      <c r="AI341" s="48">
        <v>2.2690000000000001</v>
      </c>
      <c r="AJ341" s="47">
        <v>0.68100000000000005</v>
      </c>
      <c r="AK341" s="47">
        <v>0</v>
      </c>
      <c r="AL341" s="47">
        <v>49.24</v>
      </c>
      <c r="AM341" s="47">
        <v>49.24</v>
      </c>
      <c r="AN341" s="47"/>
      <c r="AO341" s="47"/>
      <c r="AP341" s="47"/>
      <c r="AQ341" s="47"/>
      <c r="AR341" s="50"/>
      <c r="AS341" s="48"/>
      <c r="AT341" s="48"/>
      <c r="AU341" s="48"/>
      <c r="AV341" s="47"/>
      <c r="AW341" s="47"/>
      <c r="AX341" s="47"/>
      <c r="AY341" s="47"/>
      <c r="AZ341" s="47"/>
      <c r="BA341" s="47"/>
    </row>
    <row r="342" spans="8:53" x14ac:dyDescent="0.25">
      <c r="H342" s="50" t="s">
        <v>81</v>
      </c>
      <c r="I342" s="48">
        <v>3971.53</v>
      </c>
      <c r="J342" s="48">
        <v>10463.01</v>
      </c>
      <c r="K342" s="48">
        <v>1.228</v>
      </c>
      <c r="L342" s="47">
        <v>0.55600000000000005</v>
      </c>
      <c r="M342" s="47">
        <v>0</v>
      </c>
      <c r="N342" s="47">
        <v>48.52</v>
      </c>
      <c r="O342" s="47">
        <v>48.52</v>
      </c>
      <c r="P342" s="47"/>
      <c r="Q342" s="47"/>
      <c r="R342" s="47"/>
      <c r="S342" s="47"/>
      <c r="T342" s="47" t="s">
        <v>84</v>
      </c>
      <c r="U342" s="48"/>
      <c r="V342" s="48"/>
      <c r="W342" s="48"/>
      <c r="X342" s="47"/>
      <c r="Y342" s="47"/>
      <c r="Z342" s="47"/>
      <c r="AA342" s="47"/>
      <c r="AB342" s="47"/>
      <c r="AC342" s="47"/>
      <c r="AD342" s="47"/>
      <c r="AE342" s="47"/>
      <c r="AF342" s="50"/>
      <c r="AG342" s="48"/>
      <c r="AH342" s="48"/>
      <c r="AI342" s="48"/>
      <c r="AJ342" s="47"/>
      <c r="AK342" s="47"/>
      <c r="AL342" s="47"/>
      <c r="AM342" s="47"/>
      <c r="AN342" s="47"/>
      <c r="AO342" s="47"/>
      <c r="AP342" s="47"/>
      <c r="AQ342" s="47"/>
      <c r="AR342" s="50"/>
      <c r="AS342" s="48"/>
      <c r="AT342" s="48"/>
      <c r="AU342" s="48"/>
      <c r="AV342" s="47"/>
      <c r="AW342" s="47"/>
      <c r="AX342" s="47"/>
      <c r="AY342" s="47"/>
      <c r="AZ342" s="47"/>
      <c r="BA342" s="47"/>
    </row>
    <row r="343" spans="8:53" x14ac:dyDescent="0.25">
      <c r="H343" s="50"/>
      <c r="I343" s="48"/>
      <c r="J343" s="48"/>
      <c r="K343" s="48"/>
      <c r="L343" s="47"/>
      <c r="M343" s="47"/>
      <c r="N343" s="47"/>
      <c r="O343" s="47"/>
      <c r="P343" s="47"/>
      <c r="Q343" s="47"/>
      <c r="R343" s="47"/>
      <c r="S343" s="47"/>
      <c r="T343" s="50" t="s">
        <v>96</v>
      </c>
      <c r="U343" s="48"/>
      <c r="V343" s="48"/>
      <c r="W343" s="48"/>
      <c r="X343" s="47"/>
      <c r="Y343" s="47"/>
      <c r="Z343" s="47"/>
      <c r="AA343" s="47"/>
      <c r="AB343" s="47"/>
      <c r="AC343" s="47"/>
      <c r="AD343" s="47"/>
      <c r="AE343" s="47"/>
      <c r="AF343" s="50"/>
      <c r="AG343" s="48"/>
      <c r="AH343" s="48"/>
      <c r="AI343" s="48"/>
      <c r="AJ343" s="47"/>
      <c r="AK343" s="47"/>
      <c r="AL343" s="47"/>
      <c r="AM343" s="47"/>
      <c r="AN343" s="47"/>
      <c r="AO343" s="47"/>
      <c r="AP343" s="47"/>
      <c r="AQ343" s="47"/>
      <c r="AR343" s="50"/>
      <c r="AS343" s="48"/>
      <c r="AT343" s="48"/>
      <c r="AU343" s="48"/>
      <c r="AV343" s="47"/>
      <c r="AW343" s="47"/>
      <c r="AX343" s="47"/>
      <c r="AY343" s="47"/>
      <c r="AZ343" s="47"/>
      <c r="BA343" s="47"/>
    </row>
    <row r="344" spans="8:53" x14ac:dyDescent="0.25">
      <c r="H344" s="50"/>
      <c r="I344" s="48"/>
      <c r="J344" s="48"/>
      <c r="K344" s="48"/>
      <c r="L344" s="47"/>
      <c r="M344" s="47"/>
      <c r="N344" s="47"/>
      <c r="O344" s="47"/>
      <c r="P344" s="47"/>
      <c r="Q344" s="47"/>
      <c r="R344" s="47"/>
      <c r="S344" s="47"/>
      <c r="T344" s="50"/>
      <c r="U344" s="48"/>
      <c r="V344" s="48"/>
      <c r="W344" s="48"/>
      <c r="X344" s="47"/>
      <c r="Y344" s="47"/>
      <c r="Z344" s="47"/>
      <c r="AA344" s="47"/>
      <c r="AB344" s="47"/>
      <c r="AC344" s="47"/>
      <c r="AD344" s="47"/>
      <c r="AE344" s="47"/>
      <c r="AF344" s="50" t="s">
        <v>84</v>
      </c>
      <c r="AG344" s="48"/>
      <c r="AH344" s="48"/>
      <c r="AI344" s="48"/>
      <c r="AJ344" s="47"/>
      <c r="AK344" s="47"/>
      <c r="AL344" s="47"/>
      <c r="AM344" s="47"/>
      <c r="AN344" s="47"/>
      <c r="AO344" s="47"/>
      <c r="AP344" s="47"/>
      <c r="AQ344" s="47"/>
      <c r="AR344" s="50"/>
      <c r="AS344" s="48"/>
      <c r="AT344" s="48"/>
      <c r="AU344" s="48"/>
      <c r="AV344" s="47"/>
      <c r="AW344" s="47"/>
      <c r="AX344" s="47"/>
      <c r="AY344" s="47"/>
      <c r="AZ344" s="47"/>
      <c r="BA344" s="47"/>
    </row>
    <row r="345" spans="8:53" x14ac:dyDescent="0.25">
      <c r="H345" s="50" t="s">
        <v>84</v>
      </c>
      <c r="I345" s="48"/>
      <c r="J345" s="48"/>
      <c r="K345" s="48"/>
      <c r="L345" s="47"/>
      <c r="M345" s="47"/>
      <c r="N345" s="47"/>
      <c r="O345" s="47"/>
      <c r="P345" s="47"/>
      <c r="Q345" s="47"/>
      <c r="R345" s="47"/>
      <c r="S345" s="47"/>
      <c r="T345" s="50" t="s">
        <v>548</v>
      </c>
      <c r="U345" s="48"/>
      <c r="V345" s="48"/>
      <c r="W345" s="48"/>
      <c r="X345" s="47"/>
      <c r="Y345" s="47"/>
      <c r="Z345" s="47"/>
      <c r="AA345" s="47"/>
      <c r="AB345" s="47"/>
      <c r="AC345" s="47"/>
      <c r="AD345" s="47"/>
      <c r="AE345" s="47"/>
      <c r="AF345" s="50" t="s">
        <v>96</v>
      </c>
      <c r="AG345" s="48"/>
      <c r="AH345" s="48"/>
      <c r="AI345" s="48"/>
      <c r="AJ345" s="47"/>
      <c r="AK345" s="47"/>
      <c r="AL345" s="47"/>
      <c r="AM345" s="47"/>
      <c r="AN345" s="47"/>
      <c r="AO345" s="47"/>
      <c r="AP345" s="47"/>
      <c r="AQ345" s="47"/>
      <c r="AR345" s="50"/>
      <c r="AS345" s="48"/>
      <c r="AT345" s="48"/>
      <c r="AU345" s="48"/>
      <c r="AV345" s="47"/>
      <c r="AW345" s="47"/>
      <c r="AX345" s="47"/>
      <c r="AY345" s="47"/>
      <c r="AZ345" s="47"/>
      <c r="BA345" s="47"/>
    </row>
    <row r="346" spans="8:53" x14ac:dyDescent="0.25">
      <c r="H346" s="50" t="s">
        <v>516</v>
      </c>
      <c r="I346" s="48"/>
      <c r="J346" s="48"/>
      <c r="K346" s="48"/>
      <c r="L346" s="47"/>
      <c r="M346" s="47"/>
      <c r="N346" s="47"/>
      <c r="O346" s="47"/>
      <c r="P346" s="47"/>
      <c r="Q346" s="47"/>
      <c r="R346" s="47"/>
      <c r="S346" s="47"/>
      <c r="T346" s="50" t="s">
        <v>549</v>
      </c>
      <c r="U346" s="48"/>
      <c r="V346" s="48"/>
      <c r="W346" s="48"/>
      <c r="X346" s="47"/>
      <c r="Y346" s="47"/>
      <c r="Z346" s="47"/>
      <c r="AA346" s="47"/>
      <c r="AB346" s="47"/>
      <c r="AC346" s="47"/>
      <c r="AD346" s="47"/>
      <c r="AE346" s="47"/>
      <c r="AF346" s="50"/>
      <c r="AG346" s="48"/>
      <c r="AH346" s="48"/>
      <c r="AI346" s="48"/>
      <c r="AJ346" s="47"/>
      <c r="AK346" s="47"/>
      <c r="AL346" s="47"/>
      <c r="AM346" s="47"/>
      <c r="AN346" s="47"/>
      <c r="AO346" s="47"/>
      <c r="AP346" s="47"/>
      <c r="AQ346" s="47"/>
      <c r="AR346" s="50"/>
      <c r="AS346" s="48"/>
      <c r="AT346" s="48"/>
      <c r="AU346" s="48"/>
      <c r="AV346" s="47"/>
      <c r="AW346" s="47"/>
      <c r="AX346" s="47"/>
      <c r="AY346" s="47"/>
      <c r="AZ346" s="47"/>
      <c r="BA346" s="47"/>
    </row>
    <row r="347" spans="8:53" x14ac:dyDescent="0.25">
      <c r="H347" s="50"/>
      <c r="I347" s="48"/>
      <c r="J347" s="48"/>
      <c r="K347" s="48"/>
      <c r="L347" s="47"/>
      <c r="M347" s="47"/>
      <c r="N347" s="47"/>
      <c r="O347" s="47"/>
      <c r="P347" s="47"/>
      <c r="Q347" s="47"/>
      <c r="R347" s="47"/>
      <c r="S347" s="47"/>
      <c r="T347" s="50" t="s">
        <v>550</v>
      </c>
      <c r="U347" s="48"/>
      <c r="V347" s="48"/>
      <c r="W347" s="48"/>
      <c r="X347" s="47"/>
      <c r="Y347" s="47"/>
      <c r="Z347" s="47"/>
      <c r="AA347" s="47"/>
      <c r="AB347" s="47"/>
      <c r="AC347" s="47"/>
      <c r="AD347" s="47"/>
      <c r="AE347" s="47"/>
      <c r="AF347" s="47" t="s">
        <v>471</v>
      </c>
      <c r="AG347" s="48"/>
      <c r="AH347" s="48"/>
      <c r="AI347" s="48"/>
      <c r="AJ347" s="47"/>
      <c r="AK347" s="47"/>
      <c r="AL347" s="47"/>
      <c r="AM347" s="47"/>
      <c r="AN347" s="47"/>
      <c r="AO347" s="47"/>
      <c r="AP347" s="47"/>
      <c r="AQ347" s="47"/>
      <c r="AR347" s="50"/>
      <c r="AS347" s="48"/>
      <c r="AT347" s="48"/>
      <c r="AU347" s="48"/>
      <c r="AV347" s="47"/>
      <c r="AW347" s="47"/>
      <c r="AX347" s="47"/>
      <c r="AY347" s="47"/>
      <c r="AZ347" s="47"/>
      <c r="BA347" s="47"/>
    </row>
    <row r="348" spans="8:53" x14ac:dyDescent="0.25">
      <c r="H348" s="50" t="s">
        <v>517</v>
      </c>
      <c r="I348" s="48"/>
      <c r="J348" s="48"/>
      <c r="K348" s="48"/>
      <c r="L348" s="47"/>
      <c r="M348" s="47"/>
      <c r="N348" s="47"/>
      <c r="O348" s="47"/>
      <c r="P348" s="47"/>
      <c r="Q348" s="47"/>
      <c r="R348" s="47"/>
      <c r="S348" s="47"/>
      <c r="T348" s="50" t="s">
        <v>551</v>
      </c>
      <c r="U348" s="48"/>
      <c r="V348" s="48"/>
      <c r="W348" s="48"/>
      <c r="X348" s="47"/>
      <c r="Y348" s="47"/>
      <c r="Z348" s="47"/>
      <c r="AA348" s="47"/>
      <c r="AB348" s="47"/>
      <c r="AC348" s="47"/>
      <c r="AD348" s="47"/>
      <c r="AE348" s="47"/>
      <c r="AF348" s="47" t="s">
        <v>472</v>
      </c>
      <c r="AG348" s="48"/>
      <c r="AH348" s="48"/>
      <c r="AI348" s="48"/>
      <c r="AJ348" s="47"/>
      <c r="AK348" s="47"/>
      <c r="AL348" s="47"/>
      <c r="AM348" s="47"/>
      <c r="AN348" s="47"/>
      <c r="AO348" s="47"/>
      <c r="AP348" s="47"/>
      <c r="AQ348" s="47"/>
      <c r="AR348" s="47"/>
      <c r="AS348" s="48"/>
      <c r="AT348" s="48"/>
      <c r="AU348" s="48"/>
      <c r="AV348" s="47"/>
      <c r="AW348" s="47"/>
      <c r="AX348" s="47"/>
      <c r="AY348" s="47"/>
      <c r="AZ348" s="47"/>
      <c r="BA348" s="47"/>
    </row>
    <row r="349" spans="8:53" x14ac:dyDescent="0.25">
      <c r="H349" s="50" t="s">
        <v>518</v>
      </c>
      <c r="I349" s="48"/>
      <c r="J349" s="48"/>
      <c r="K349" s="48"/>
      <c r="L349" s="47"/>
      <c r="M349" s="47"/>
      <c r="N349" s="47"/>
      <c r="O349" s="47"/>
      <c r="P349" s="47"/>
      <c r="Q349" s="47"/>
      <c r="R349" s="47"/>
      <c r="S349" s="47"/>
      <c r="T349" s="50" t="s">
        <v>521</v>
      </c>
      <c r="U349" s="48"/>
      <c r="V349" s="48"/>
      <c r="W349" s="48"/>
      <c r="X349" s="47"/>
      <c r="Y349" s="47"/>
      <c r="Z349" s="47"/>
      <c r="AA349" s="47"/>
      <c r="AB349" s="47"/>
      <c r="AC349" s="47"/>
      <c r="AD349" s="47"/>
      <c r="AE349" s="47"/>
      <c r="AF349" s="47" t="s">
        <v>473</v>
      </c>
      <c r="AG349" s="48"/>
      <c r="AH349" s="48"/>
      <c r="AI349" s="48"/>
      <c r="AJ349" s="47"/>
      <c r="AK349" s="47"/>
      <c r="AL349" s="47"/>
      <c r="AM349" s="47"/>
      <c r="AN349" s="47"/>
      <c r="AO349" s="47"/>
      <c r="AP349" s="47"/>
      <c r="AQ349" s="47"/>
      <c r="AR349" s="47"/>
      <c r="AS349" s="48"/>
      <c r="AT349" s="48"/>
      <c r="AU349" s="48"/>
      <c r="AV349" s="47"/>
      <c r="AW349" s="47"/>
      <c r="AX349" s="47"/>
      <c r="AY349" s="47"/>
      <c r="AZ349" s="47"/>
      <c r="BA349" s="47"/>
    </row>
    <row r="350" spans="8:53" x14ac:dyDescent="0.25">
      <c r="H350" s="50" t="s">
        <v>519</v>
      </c>
      <c r="I350" s="48"/>
      <c r="J350" s="48"/>
      <c r="K350" s="48"/>
      <c r="L350" s="47"/>
      <c r="M350" s="47"/>
      <c r="N350" s="47"/>
      <c r="O350" s="47"/>
      <c r="P350" s="47"/>
      <c r="Q350" s="47"/>
      <c r="R350" s="47"/>
      <c r="S350" s="47"/>
      <c r="T350" s="47" t="s">
        <v>552</v>
      </c>
      <c r="U350" s="48"/>
      <c r="V350" s="48"/>
      <c r="W350" s="48"/>
      <c r="X350" s="47"/>
      <c r="Y350" s="47"/>
      <c r="Z350" s="47"/>
      <c r="AA350" s="47"/>
      <c r="AB350" s="47"/>
      <c r="AC350" s="47"/>
      <c r="AD350" s="47"/>
      <c r="AE350" s="47"/>
      <c r="AF350" s="47" t="s">
        <v>474</v>
      </c>
      <c r="AG350" s="48"/>
      <c r="AH350" s="48"/>
      <c r="AI350" s="48"/>
      <c r="AJ350" s="47"/>
      <c r="AK350" s="47"/>
      <c r="AL350" s="47"/>
      <c r="AM350" s="47"/>
      <c r="AN350" s="47"/>
      <c r="AO350" s="47"/>
      <c r="AP350" s="47"/>
      <c r="AQ350" s="47"/>
      <c r="AR350" s="47"/>
      <c r="AS350" s="48"/>
      <c r="AT350" s="48"/>
      <c r="AU350" s="48"/>
      <c r="AV350" s="47"/>
      <c r="AW350" s="47"/>
      <c r="AX350" s="47"/>
      <c r="AY350" s="47"/>
      <c r="AZ350" s="47"/>
      <c r="BA350" s="47"/>
    </row>
    <row r="351" spans="8:53" x14ac:dyDescent="0.25">
      <c r="H351" s="50" t="s">
        <v>520</v>
      </c>
      <c r="I351" s="48"/>
      <c r="J351" s="48"/>
      <c r="K351" s="48"/>
      <c r="L351" s="47"/>
      <c r="M351" s="47"/>
      <c r="N351" s="47"/>
      <c r="O351" s="47"/>
      <c r="P351" s="47"/>
      <c r="Q351" s="47"/>
      <c r="R351" s="47"/>
      <c r="S351" s="47"/>
      <c r="T351" s="47"/>
      <c r="U351" s="48"/>
      <c r="V351" s="48"/>
      <c r="W351" s="48"/>
      <c r="X351" s="47"/>
      <c r="Y351" s="47"/>
      <c r="Z351" s="47"/>
      <c r="AA351" s="47"/>
      <c r="AB351" s="47"/>
      <c r="AC351" s="47"/>
      <c r="AD351" s="47"/>
      <c r="AE351" s="47"/>
      <c r="AF351" s="47" t="s">
        <v>101</v>
      </c>
      <c r="AG351" s="48"/>
      <c r="AH351" s="48"/>
      <c r="AI351" s="48"/>
      <c r="AJ351" s="47"/>
      <c r="AK351" s="47"/>
      <c r="AL351" s="47"/>
      <c r="AM351" s="47"/>
      <c r="AN351" s="47"/>
      <c r="AO351" s="47"/>
      <c r="AP351" s="47"/>
      <c r="AQ351" s="47"/>
      <c r="AR351" s="47"/>
      <c r="AS351" s="48"/>
      <c r="AT351" s="48"/>
      <c r="AU351" s="48"/>
      <c r="AV351" s="47"/>
      <c r="AW351" s="47"/>
      <c r="AX351" s="47"/>
      <c r="AY351" s="47"/>
      <c r="AZ351" s="47"/>
      <c r="BA351" s="47"/>
    </row>
    <row r="352" spans="8:53" x14ac:dyDescent="0.25">
      <c r="H352" s="50" t="s">
        <v>521</v>
      </c>
      <c r="I352" s="48"/>
      <c r="J352" s="48"/>
      <c r="K352" s="48"/>
      <c r="L352" s="47"/>
      <c r="M352" s="47"/>
      <c r="N352" s="47"/>
      <c r="O352" s="47"/>
      <c r="P352" s="47"/>
      <c r="Q352" s="47"/>
      <c r="R352" s="47"/>
      <c r="S352" s="47"/>
      <c r="T352" s="47"/>
      <c r="U352" s="48"/>
      <c r="V352" s="48"/>
      <c r="W352" s="48"/>
      <c r="X352" s="47"/>
      <c r="Y352" s="47"/>
      <c r="Z352" s="47"/>
      <c r="AA352" s="47"/>
      <c r="AB352" s="47"/>
      <c r="AC352" s="47"/>
      <c r="AD352" s="47"/>
      <c r="AE352" s="47"/>
      <c r="AF352" s="47" t="s">
        <v>377</v>
      </c>
      <c r="AG352" s="48"/>
      <c r="AH352" s="48"/>
      <c r="AI352" s="48"/>
      <c r="AJ352" s="47"/>
      <c r="AK352" s="47"/>
      <c r="AL352" s="47"/>
      <c r="AM352" s="47"/>
      <c r="AN352" s="47"/>
      <c r="AO352" s="47"/>
      <c r="AP352" s="47"/>
      <c r="AQ352" s="47"/>
      <c r="AR352" s="47"/>
      <c r="AS352" s="48"/>
      <c r="AT352" s="48"/>
      <c r="AU352" s="48"/>
      <c r="AV352" s="47"/>
      <c r="AW352" s="47"/>
      <c r="AX352" s="47"/>
      <c r="AY352" s="47"/>
      <c r="AZ352" s="47"/>
      <c r="BA352" s="47"/>
    </row>
    <row r="353" spans="8:53" x14ac:dyDescent="0.25">
      <c r="H353" s="50" t="s">
        <v>522</v>
      </c>
      <c r="I353" s="48"/>
      <c r="J353" s="48"/>
      <c r="K353" s="48"/>
      <c r="L353" s="47"/>
      <c r="M353" s="47"/>
      <c r="N353" s="47"/>
      <c r="O353" s="47"/>
      <c r="P353" s="47"/>
      <c r="Q353" s="47"/>
      <c r="R353" s="47"/>
      <c r="S353" s="47"/>
      <c r="T353" s="47" t="s">
        <v>85</v>
      </c>
      <c r="U353" s="48"/>
      <c r="V353" s="48"/>
      <c r="W353" s="48"/>
      <c r="X353" s="47"/>
      <c r="Y353" s="47"/>
      <c r="Z353" s="47"/>
      <c r="AA353" s="47"/>
      <c r="AB353" s="47"/>
      <c r="AC353" s="47"/>
      <c r="AD353" s="47"/>
      <c r="AE353" s="47"/>
      <c r="AF353" s="47"/>
      <c r="AG353" s="48"/>
      <c r="AH353" s="48"/>
      <c r="AI353" s="48"/>
      <c r="AJ353" s="47"/>
      <c r="AK353" s="47"/>
      <c r="AL353" s="47"/>
      <c r="AM353" s="47"/>
      <c r="AN353" s="47"/>
      <c r="AO353" s="47"/>
      <c r="AP353" s="47"/>
      <c r="AQ353" s="47"/>
      <c r="AR353" s="47"/>
      <c r="AS353" s="48"/>
      <c r="AT353" s="48"/>
      <c r="AU353" s="48"/>
      <c r="AV353" s="47"/>
      <c r="AW353" s="47"/>
      <c r="AX353" s="47"/>
      <c r="AY353" s="47"/>
      <c r="AZ353" s="47"/>
      <c r="BA353" s="47"/>
    </row>
    <row r="354" spans="8:53" x14ac:dyDescent="0.25">
      <c r="H354" s="47"/>
      <c r="I354" s="48"/>
      <c r="J354" s="48"/>
      <c r="K354" s="48"/>
      <c r="L354" s="47"/>
      <c r="M354" s="47"/>
      <c r="N354" s="47"/>
      <c r="O354" s="47"/>
      <c r="P354" s="47"/>
      <c r="Q354" s="47"/>
      <c r="R354" s="47"/>
      <c r="S354" s="47"/>
      <c r="T354" s="47" t="s">
        <v>86</v>
      </c>
      <c r="U354" s="48"/>
      <c r="V354" s="48"/>
      <c r="W354" s="48"/>
      <c r="X354" s="47"/>
      <c r="Y354" s="47"/>
      <c r="Z354" s="47"/>
      <c r="AA354" s="47"/>
      <c r="AB354" s="47"/>
      <c r="AC354" s="47"/>
      <c r="AD354" s="47"/>
      <c r="AE354" s="47"/>
      <c r="AF354" s="47"/>
      <c r="AG354" s="48"/>
      <c r="AH354" s="48"/>
      <c r="AI354" s="48"/>
      <c r="AJ354" s="47"/>
      <c r="AK354" s="47"/>
      <c r="AL354" s="47"/>
      <c r="AM354" s="47"/>
      <c r="AN354" s="47"/>
      <c r="AO354" s="47"/>
      <c r="AP354" s="47"/>
      <c r="AQ354" s="47"/>
      <c r="AR354" s="47"/>
      <c r="AS354" s="48"/>
      <c r="AT354" s="48"/>
      <c r="AU354" s="48"/>
      <c r="AV354" s="47"/>
      <c r="AW354" s="47"/>
      <c r="AX354" s="47"/>
      <c r="AY354" s="47"/>
      <c r="AZ354" s="47"/>
      <c r="BA354" s="47"/>
    </row>
    <row r="355" spans="8:53" x14ac:dyDescent="0.25">
      <c r="H355" s="47"/>
      <c r="I355" s="48"/>
      <c r="J355" s="48"/>
      <c r="K355" s="48"/>
      <c r="L355" s="47"/>
      <c r="M355" s="47"/>
      <c r="N355" s="47"/>
      <c r="O355" s="47"/>
      <c r="P355" s="47"/>
      <c r="Q355" s="47"/>
      <c r="R355" s="47"/>
      <c r="S355" s="47"/>
      <c r="T355" s="47" t="s">
        <v>87</v>
      </c>
      <c r="U355" s="48"/>
      <c r="V355" s="48"/>
      <c r="W355" s="48"/>
      <c r="X355" s="47"/>
      <c r="Y355" s="47"/>
      <c r="Z355" s="47"/>
      <c r="AA355" s="47"/>
      <c r="AB355" s="47"/>
      <c r="AC355" s="47"/>
      <c r="AD355" s="47"/>
      <c r="AE355" s="47"/>
      <c r="AF355" s="47" t="s">
        <v>85</v>
      </c>
      <c r="AG355" s="48"/>
      <c r="AH355" s="48"/>
      <c r="AI355" s="48"/>
      <c r="AJ355" s="47"/>
      <c r="AK355" s="47"/>
      <c r="AL355" s="47"/>
      <c r="AM355" s="47"/>
      <c r="AN355" s="47"/>
      <c r="AO355" s="47"/>
      <c r="AP355" s="47"/>
      <c r="AQ355" s="47"/>
      <c r="AR355" s="47"/>
      <c r="AS355" s="48"/>
      <c r="AT355" s="48"/>
      <c r="AU355" s="48"/>
      <c r="AV355" s="47"/>
      <c r="AW355" s="47"/>
      <c r="AX355" s="47"/>
      <c r="AY355" s="47"/>
      <c r="AZ355" s="47"/>
      <c r="BA355" s="47"/>
    </row>
    <row r="356" spans="8:53" x14ac:dyDescent="0.25">
      <c r="H356" s="47" t="s">
        <v>85</v>
      </c>
      <c r="I356" s="48"/>
      <c r="J356" s="48"/>
      <c r="K356" s="48"/>
      <c r="L356" s="47"/>
      <c r="M356" s="47"/>
      <c r="N356" s="47"/>
      <c r="O356" s="47"/>
      <c r="P356" s="47"/>
      <c r="Q356" s="47"/>
      <c r="R356" s="47"/>
      <c r="S356" s="47"/>
      <c r="T356" s="47"/>
      <c r="U356" s="48"/>
      <c r="V356" s="48"/>
      <c r="W356" s="48"/>
      <c r="X356" s="47"/>
      <c r="Y356" s="47"/>
      <c r="Z356" s="47"/>
      <c r="AA356" s="47"/>
      <c r="AB356" s="47"/>
      <c r="AC356" s="47"/>
      <c r="AD356" s="47"/>
      <c r="AE356" s="47"/>
      <c r="AF356" s="47" t="s">
        <v>86</v>
      </c>
      <c r="AG356" s="48"/>
      <c r="AH356" s="48"/>
      <c r="AI356" s="48"/>
      <c r="AJ356" s="47"/>
      <c r="AK356" s="47"/>
      <c r="AL356" s="47"/>
      <c r="AM356" s="47"/>
      <c r="AN356" s="47"/>
      <c r="AO356" s="47"/>
      <c r="AP356" s="47"/>
      <c r="AQ356" s="47"/>
      <c r="AR356" s="50"/>
      <c r="AS356" s="48"/>
      <c r="AT356" s="48"/>
      <c r="AU356" s="48"/>
      <c r="AV356" s="47"/>
      <c r="AW356" s="47"/>
      <c r="AX356" s="47"/>
      <c r="AY356" s="47"/>
      <c r="AZ356" s="47"/>
      <c r="BA356" s="47"/>
    </row>
    <row r="357" spans="8:53" x14ac:dyDescent="0.25">
      <c r="H357" s="47" t="s">
        <v>86</v>
      </c>
      <c r="I357" s="48"/>
      <c r="J357" s="48"/>
      <c r="K357" s="48"/>
      <c r="L357" s="47"/>
      <c r="M357" s="47"/>
      <c r="N357" s="47"/>
      <c r="O357" s="47"/>
      <c r="P357" s="47"/>
      <c r="Q357" s="47"/>
      <c r="R357" s="47"/>
      <c r="S357" s="47"/>
      <c r="T357" s="47" t="s">
        <v>88</v>
      </c>
      <c r="U357" s="48"/>
      <c r="V357" s="48"/>
      <c r="W357" s="48"/>
      <c r="X357" s="47"/>
      <c r="Y357" s="47"/>
      <c r="Z357" s="47"/>
      <c r="AA357" s="47"/>
      <c r="AB357" s="47"/>
      <c r="AC357" s="47"/>
      <c r="AD357" s="47"/>
      <c r="AE357" s="47"/>
      <c r="AF357" s="47" t="s">
        <v>87</v>
      </c>
      <c r="AG357" s="48"/>
      <c r="AH357" s="48"/>
      <c r="AI357" s="48"/>
      <c r="AJ357" s="47"/>
      <c r="AK357" s="47"/>
      <c r="AL357" s="47"/>
      <c r="AM357" s="47"/>
      <c r="AN357" s="47"/>
      <c r="AO357" s="47"/>
      <c r="AP357" s="47"/>
      <c r="AQ357" s="47"/>
      <c r="AR357" s="50"/>
      <c r="AS357" s="48"/>
      <c r="AT357" s="48"/>
      <c r="AU357" s="48"/>
      <c r="AV357" s="47"/>
      <c r="AW357" s="47"/>
      <c r="AX357" s="47"/>
      <c r="AY357" s="47"/>
      <c r="AZ357" s="47"/>
      <c r="BA357" s="47"/>
    </row>
    <row r="358" spans="8:53" x14ac:dyDescent="0.25">
      <c r="H358" s="50" t="s">
        <v>87</v>
      </c>
      <c r="I358" s="48"/>
      <c r="J358" s="48"/>
      <c r="K358" s="48"/>
      <c r="L358" s="47"/>
      <c r="M358" s="47"/>
      <c r="N358" s="47"/>
      <c r="O358" s="47"/>
      <c r="P358" s="47"/>
      <c r="Q358" s="47"/>
      <c r="R358" s="47"/>
      <c r="S358" s="47"/>
      <c r="T358" s="47" t="s">
        <v>553</v>
      </c>
      <c r="U358" s="48"/>
      <c r="V358" s="48"/>
      <c r="W358" s="48"/>
      <c r="X358" s="47"/>
      <c r="Y358" s="47"/>
      <c r="Z358" s="47"/>
      <c r="AA358" s="47"/>
      <c r="AB358" s="47"/>
      <c r="AC358" s="47"/>
      <c r="AD358" s="47"/>
      <c r="AE358" s="47"/>
      <c r="AF358" s="50"/>
      <c r="AG358" s="48"/>
      <c r="AH358" s="48"/>
      <c r="AI358" s="48"/>
      <c r="AJ358" s="47"/>
      <c r="AK358" s="47"/>
      <c r="AL358" s="47"/>
      <c r="AM358" s="47"/>
      <c r="AN358" s="47"/>
      <c r="AO358" s="47"/>
      <c r="AP358" s="47"/>
      <c r="AQ358" s="47"/>
      <c r="AR358" s="50"/>
      <c r="AS358" s="48"/>
      <c r="AT358" s="48"/>
      <c r="AU358" s="48"/>
      <c r="AV358" s="47"/>
      <c r="AW358" s="47"/>
      <c r="AX358" s="47"/>
      <c r="AY358" s="47"/>
      <c r="AZ358" s="47"/>
      <c r="BA358" s="47"/>
    </row>
    <row r="359" spans="8:53" x14ac:dyDescent="0.25">
      <c r="H359" s="50"/>
      <c r="I359" s="48"/>
      <c r="J359" s="48"/>
      <c r="K359" s="48"/>
      <c r="L359" s="47"/>
      <c r="M359" s="47"/>
      <c r="N359" s="47"/>
      <c r="O359" s="47"/>
      <c r="P359" s="47"/>
      <c r="Q359" s="47"/>
      <c r="R359" s="47"/>
      <c r="S359" s="47"/>
      <c r="T359" s="47" t="s">
        <v>554</v>
      </c>
      <c r="U359" s="48"/>
      <c r="V359" s="48"/>
      <c r="W359" s="48"/>
      <c r="X359" s="47"/>
      <c r="Y359" s="47"/>
      <c r="Z359" s="47"/>
      <c r="AA359" s="47"/>
      <c r="AB359" s="47"/>
      <c r="AC359" s="47"/>
      <c r="AD359" s="47"/>
      <c r="AE359" s="47"/>
      <c r="AF359" s="50" t="s">
        <v>88</v>
      </c>
      <c r="AG359" s="48"/>
      <c r="AH359" s="48"/>
      <c r="AI359" s="48"/>
      <c r="AJ359" s="47"/>
      <c r="AK359" s="47"/>
      <c r="AL359" s="47"/>
      <c r="AM359" s="47"/>
      <c r="AN359" s="47"/>
      <c r="AO359" s="47"/>
      <c r="AP359" s="47"/>
      <c r="AQ359" s="47"/>
      <c r="AR359" s="50"/>
      <c r="AS359" s="48"/>
      <c r="AT359" s="48"/>
      <c r="AU359" s="48"/>
      <c r="AV359" s="47"/>
      <c r="AW359" s="47"/>
      <c r="AX359" s="47"/>
      <c r="AY359" s="47"/>
      <c r="AZ359" s="47"/>
      <c r="BA359" s="47"/>
    </row>
    <row r="360" spans="8:53" x14ac:dyDescent="0.25">
      <c r="H360" s="50" t="s">
        <v>88</v>
      </c>
      <c r="I360" s="48"/>
      <c r="J360" s="48"/>
      <c r="K360" s="48"/>
      <c r="L360" s="47"/>
      <c r="M360" s="47"/>
      <c r="N360" s="47"/>
      <c r="O360" s="47"/>
      <c r="P360" s="47"/>
      <c r="Q360" s="47"/>
      <c r="R360" s="47"/>
      <c r="S360" s="47"/>
      <c r="T360" s="47" t="s">
        <v>555</v>
      </c>
      <c r="U360" s="48"/>
      <c r="V360" s="48"/>
      <c r="W360" s="48"/>
      <c r="X360" s="47"/>
      <c r="Y360" s="47"/>
      <c r="Z360" s="47"/>
      <c r="AA360" s="47"/>
      <c r="AB360" s="47"/>
      <c r="AC360" s="47"/>
      <c r="AD360" s="47"/>
      <c r="AE360" s="47"/>
      <c r="AF360" s="50" t="s">
        <v>475</v>
      </c>
      <c r="AG360" s="48"/>
      <c r="AH360" s="48"/>
      <c r="AI360" s="48"/>
      <c r="AJ360" s="47"/>
      <c r="AK360" s="47"/>
      <c r="AL360" s="47"/>
      <c r="AM360" s="47"/>
      <c r="AN360" s="47"/>
      <c r="AO360" s="47"/>
      <c r="AP360" s="47"/>
      <c r="AQ360" s="47"/>
      <c r="AR360" s="47"/>
      <c r="AS360" s="48"/>
      <c r="AT360" s="48"/>
      <c r="AU360" s="48"/>
      <c r="AV360" s="47"/>
      <c r="AW360" s="47"/>
      <c r="AX360" s="47"/>
      <c r="AY360" s="47"/>
      <c r="AZ360" s="47"/>
      <c r="BA360" s="47"/>
    </row>
    <row r="361" spans="8:53" x14ac:dyDescent="0.25">
      <c r="H361" s="50" t="s">
        <v>523</v>
      </c>
      <c r="I361" s="48"/>
      <c r="J361" s="48"/>
      <c r="K361" s="48"/>
      <c r="L361" s="47"/>
      <c r="M361" s="47"/>
      <c r="N361" s="47"/>
      <c r="O361" s="47"/>
      <c r="P361" s="47"/>
      <c r="Q361" s="47"/>
      <c r="R361" s="47"/>
      <c r="S361" s="47"/>
      <c r="T361" s="47" t="s">
        <v>556</v>
      </c>
      <c r="U361" s="48"/>
      <c r="V361" s="48"/>
      <c r="W361" s="48"/>
      <c r="X361" s="47"/>
      <c r="Y361" s="47"/>
      <c r="Z361" s="47"/>
      <c r="AA361" s="47"/>
      <c r="AB361" s="47"/>
      <c r="AC361" s="47"/>
      <c r="AD361" s="47"/>
      <c r="AE361" s="47"/>
      <c r="AF361" s="50" t="s">
        <v>476</v>
      </c>
      <c r="AG361" s="48"/>
      <c r="AH361" s="48"/>
      <c r="AI361" s="48"/>
      <c r="AJ361" s="47"/>
      <c r="AK361" s="47"/>
      <c r="AL361" s="47"/>
      <c r="AM361" s="47"/>
      <c r="AN361" s="47"/>
      <c r="AO361" s="47"/>
      <c r="AP361" s="47"/>
      <c r="AQ361" s="47"/>
      <c r="AR361" s="47"/>
      <c r="AS361" s="48"/>
      <c r="AT361" s="48"/>
      <c r="AU361" s="48"/>
      <c r="AV361" s="47"/>
      <c r="AW361" s="47"/>
      <c r="AX361" s="47"/>
      <c r="AY361" s="47"/>
      <c r="AZ361" s="47"/>
      <c r="BA361" s="47"/>
    </row>
    <row r="362" spans="8:53" x14ac:dyDescent="0.25">
      <c r="H362" s="47" t="s">
        <v>524</v>
      </c>
      <c r="I362" s="48"/>
      <c r="J362" s="48"/>
      <c r="K362" s="48"/>
      <c r="L362" s="47"/>
      <c r="M362" s="47"/>
      <c r="N362" s="47"/>
      <c r="O362" s="47"/>
      <c r="P362" s="47"/>
      <c r="Q362" s="47"/>
      <c r="R362" s="47"/>
      <c r="S362" s="47"/>
      <c r="T362" s="50" t="s">
        <v>557</v>
      </c>
      <c r="U362" s="48"/>
      <c r="V362" s="48"/>
      <c r="W362" s="48"/>
      <c r="X362" s="47"/>
      <c r="Y362" s="47"/>
      <c r="Z362" s="47"/>
      <c r="AA362" s="47"/>
      <c r="AB362" s="47"/>
      <c r="AC362" s="47"/>
      <c r="AD362" s="47"/>
      <c r="AE362" s="47"/>
      <c r="AF362" s="50" t="s">
        <v>477</v>
      </c>
      <c r="AG362" s="48"/>
      <c r="AH362" s="48"/>
      <c r="AI362" s="48"/>
      <c r="AJ362" s="47"/>
      <c r="AK362" s="47"/>
      <c r="AL362" s="47"/>
      <c r="AM362" s="47"/>
      <c r="AN362" s="47"/>
      <c r="AO362" s="47"/>
      <c r="AP362" s="47"/>
      <c r="AQ362" s="47"/>
      <c r="AR362" s="47"/>
      <c r="AS362" s="48"/>
      <c r="AT362" s="48"/>
      <c r="AU362" s="48"/>
      <c r="AV362" s="47"/>
      <c r="AW362" s="47"/>
      <c r="AX362" s="47"/>
      <c r="AY362" s="47"/>
      <c r="AZ362" s="47"/>
      <c r="BA362" s="47"/>
    </row>
    <row r="363" spans="8:53" x14ac:dyDescent="0.25">
      <c r="H363" t="s">
        <v>525</v>
      </c>
      <c r="I363" s="44"/>
      <c r="J363" s="44"/>
      <c r="K363" s="44"/>
      <c r="T363" s="26"/>
      <c r="U363" s="44"/>
      <c r="V363" s="44"/>
      <c r="W363" s="44"/>
      <c r="AF363" t="s">
        <v>478</v>
      </c>
      <c r="AG363" s="44"/>
      <c r="AH363" s="44"/>
      <c r="AI363" s="44"/>
      <c r="AS363" s="44"/>
      <c r="AT363" s="44"/>
      <c r="AU363" s="44"/>
    </row>
    <row r="364" spans="8:53" x14ac:dyDescent="0.25">
      <c r="H364" t="s">
        <v>526</v>
      </c>
      <c r="I364" s="44"/>
      <c r="J364" s="44"/>
      <c r="K364" s="44"/>
      <c r="T364" s="26" t="s">
        <v>221</v>
      </c>
      <c r="U364" s="44"/>
      <c r="V364" s="44"/>
      <c r="W364" s="44"/>
      <c r="AF364" t="s">
        <v>479</v>
      </c>
      <c r="AG364" s="44"/>
      <c r="AH364" s="44"/>
      <c r="AI364" s="44"/>
      <c r="AS364" s="44"/>
      <c r="AT364" s="44"/>
      <c r="AU364" s="44"/>
    </row>
    <row r="365" spans="8:53" x14ac:dyDescent="0.25">
      <c r="H365" t="s">
        <v>527</v>
      </c>
      <c r="I365" s="44"/>
      <c r="J365" s="44"/>
      <c r="K365" s="44"/>
      <c r="T365" s="26"/>
      <c r="U365" s="44"/>
      <c r="V365" s="44"/>
      <c r="W365" s="44"/>
      <c r="AG365" s="44"/>
      <c r="AH365" s="44"/>
      <c r="AI365" s="44"/>
      <c r="AS365" s="44"/>
      <c r="AT365" s="44"/>
      <c r="AU365" s="44"/>
    </row>
    <row r="366" spans="8:53" x14ac:dyDescent="0.25">
      <c r="I366" s="44"/>
      <c r="J366" s="44"/>
      <c r="K366" s="44"/>
      <c r="T366" s="26"/>
      <c r="U366" s="44"/>
      <c r="V366" s="44"/>
      <c r="W366" s="44"/>
      <c r="AF366" t="s">
        <v>98</v>
      </c>
      <c r="AG366" s="44"/>
      <c r="AH366" s="44"/>
      <c r="AI366" s="44"/>
      <c r="AS366" s="44"/>
      <c r="AT366" s="44"/>
      <c r="AU366" s="44"/>
    </row>
    <row r="367" spans="8:53" x14ac:dyDescent="0.25">
      <c r="H367" s="26" t="s">
        <v>221</v>
      </c>
      <c r="I367" s="44"/>
      <c r="J367" s="44"/>
      <c r="K367" s="44"/>
      <c r="T367" s="26"/>
      <c r="U367" s="44"/>
      <c r="V367" s="44"/>
      <c r="W367" s="44"/>
      <c r="AG367" s="44"/>
      <c r="AH367" s="44"/>
      <c r="AI367" s="44"/>
      <c r="AS367" s="44"/>
      <c r="AT367" s="44"/>
      <c r="AU367" s="44"/>
    </row>
    <row r="368" spans="8:53" x14ac:dyDescent="0.25">
      <c r="H368" s="26"/>
      <c r="I368" s="44"/>
      <c r="J368" s="44"/>
      <c r="K368" s="44"/>
      <c r="U368" s="44"/>
      <c r="V368" s="44"/>
      <c r="W368" s="44"/>
      <c r="AG368" s="44"/>
      <c r="AH368" s="44"/>
      <c r="AI368" s="44"/>
      <c r="AR368" s="26"/>
      <c r="AS368" s="44"/>
      <c r="AT368" s="44"/>
      <c r="AU368" s="44"/>
    </row>
    <row r="369" spans="8:47" x14ac:dyDescent="0.25">
      <c r="H369" s="26"/>
      <c r="I369" s="44"/>
      <c r="J369" s="44"/>
      <c r="K369" s="44"/>
      <c r="U369" s="44"/>
      <c r="V369" s="44"/>
      <c r="W369" s="44"/>
      <c r="AG369" s="44"/>
      <c r="AH369" s="44"/>
      <c r="AI369" s="44"/>
      <c r="AR369" s="26"/>
      <c r="AS369" s="44"/>
      <c r="AT369" s="44"/>
      <c r="AU369" s="44"/>
    </row>
    <row r="370" spans="8:47" x14ac:dyDescent="0.25">
      <c r="H370" s="26"/>
      <c r="I370" s="44"/>
      <c r="J370" s="44"/>
      <c r="K370" s="44"/>
      <c r="U370" s="44"/>
      <c r="V370" s="44"/>
      <c r="W370" s="44"/>
      <c r="AG370" s="44"/>
      <c r="AH370" s="44"/>
      <c r="AI370" s="44"/>
      <c r="AR370" s="26"/>
      <c r="AS370" s="44"/>
      <c r="AT370" s="44"/>
      <c r="AU370" s="44"/>
    </row>
    <row r="371" spans="8:47" x14ac:dyDescent="0.25">
      <c r="H371" s="26"/>
      <c r="I371" s="44"/>
      <c r="J371" s="44"/>
      <c r="K371" s="44"/>
      <c r="U371" s="44"/>
      <c r="V371" s="44"/>
      <c r="W371" s="44"/>
      <c r="AF371" s="26"/>
      <c r="AG371" s="44"/>
      <c r="AH371" s="44"/>
      <c r="AI371" s="44"/>
      <c r="AS371" s="44"/>
      <c r="AT371" s="44"/>
      <c r="AU371" s="44"/>
    </row>
    <row r="372" spans="8:47" x14ac:dyDescent="0.25">
      <c r="H372" s="26"/>
      <c r="I372" s="44"/>
      <c r="J372" s="44"/>
      <c r="K372" s="44"/>
      <c r="U372" s="44"/>
      <c r="V372" s="44"/>
      <c r="W372" s="44"/>
      <c r="AF372" s="26"/>
      <c r="AG372" s="44"/>
      <c r="AH372" s="44"/>
      <c r="AI372" s="44"/>
      <c r="AS372" s="44"/>
      <c r="AT372" s="44"/>
      <c r="AU372" s="44"/>
    </row>
    <row r="373" spans="8:47" x14ac:dyDescent="0.25">
      <c r="I373" s="44"/>
      <c r="J373" s="44"/>
      <c r="K373" s="44"/>
      <c r="U373" s="44"/>
      <c r="V373" s="44"/>
      <c r="W373" s="44"/>
      <c r="AG373" s="44"/>
      <c r="AH373" s="44"/>
      <c r="AI373" s="44"/>
      <c r="AS373" s="44"/>
      <c r="AT373" s="44"/>
      <c r="AU373" s="44"/>
    </row>
    <row r="374" spans="8:47" x14ac:dyDescent="0.25">
      <c r="I374" s="44"/>
      <c r="J374" s="44"/>
      <c r="K374" s="44"/>
      <c r="U374" s="44"/>
      <c r="V374" s="44"/>
      <c r="W374" s="44"/>
      <c r="AG374" s="44"/>
      <c r="AH374" s="44"/>
      <c r="AI374" s="44"/>
      <c r="AS374" s="44"/>
      <c r="AT374" s="44"/>
      <c r="AU374" s="44"/>
    </row>
    <row r="375" spans="8:47" x14ac:dyDescent="0.25">
      <c r="I375" s="44"/>
      <c r="J375" s="44"/>
      <c r="K375" s="44"/>
      <c r="U375" s="44"/>
      <c r="V375" s="44"/>
      <c r="W375" s="44"/>
      <c r="AG375" s="44"/>
      <c r="AH375" s="44"/>
      <c r="AI375" s="44"/>
      <c r="AS375" s="44"/>
      <c r="AT375" s="44"/>
      <c r="AU375" s="44"/>
    </row>
    <row r="376" spans="8:47" x14ac:dyDescent="0.25">
      <c r="I376" s="44"/>
      <c r="J376" s="44"/>
      <c r="K376" s="44"/>
      <c r="U376" s="44"/>
      <c r="V376" s="44"/>
      <c r="W376" s="44"/>
      <c r="AG376" s="44"/>
      <c r="AH376" s="44"/>
      <c r="AI376" s="44"/>
      <c r="AS376" s="44"/>
      <c r="AT376" s="44"/>
      <c r="AU376" s="44"/>
    </row>
    <row r="377" spans="8:47" x14ac:dyDescent="0.25">
      <c r="I377" s="44"/>
      <c r="J377" s="44"/>
      <c r="K377" s="44"/>
      <c r="U377" s="44"/>
      <c r="V377" s="44"/>
      <c r="W377" s="44"/>
      <c r="AG377" s="44"/>
      <c r="AH377" s="44"/>
      <c r="AI377" s="44"/>
      <c r="AS377" s="44"/>
      <c r="AT377" s="44"/>
      <c r="AU377" s="44"/>
    </row>
    <row r="378" spans="8:47" x14ac:dyDescent="0.25">
      <c r="H378" s="26"/>
      <c r="I378" s="44"/>
      <c r="J378" s="44"/>
      <c r="K378" s="44"/>
      <c r="T378" s="26"/>
      <c r="U378" s="44"/>
      <c r="V378" s="44"/>
      <c r="W378" s="44"/>
      <c r="AG378" s="44"/>
      <c r="AH378" s="44"/>
      <c r="AI378" s="44"/>
      <c r="AS378" s="44"/>
      <c r="AT378" s="44"/>
      <c r="AU378" s="44"/>
    </row>
    <row r="379" spans="8:47" x14ac:dyDescent="0.25">
      <c r="H379" s="26"/>
      <c r="I379" s="44"/>
      <c r="J379" s="44"/>
      <c r="K379" s="44"/>
      <c r="T379" s="26"/>
      <c r="U379" s="44"/>
      <c r="V379" s="44"/>
      <c r="W379" s="44"/>
      <c r="AF379" s="26"/>
      <c r="AG379" s="44"/>
      <c r="AH379" s="44"/>
      <c r="AI379" s="44"/>
      <c r="AS379" s="44"/>
      <c r="AT379" s="44"/>
      <c r="AU379" s="44"/>
    </row>
    <row r="380" spans="8:47" x14ac:dyDescent="0.25">
      <c r="H380" s="26"/>
      <c r="I380" s="44"/>
      <c r="J380" s="44"/>
      <c r="K380" s="44"/>
      <c r="T380" s="26"/>
      <c r="U380" s="44"/>
      <c r="V380" s="44"/>
      <c r="W380" s="44"/>
      <c r="AF380" s="26"/>
      <c r="AG380" s="44"/>
      <c r="AH380" s="44"/>
      <c r="AI380" s="44"/>
      <c r="AS380" s="44"/>
      <c r="AT380" s="44"/>
      <c r="AU380" s="44"/>
    </row>
    <row r="381" spans="8:47" x14ac:dyDescent="0.25">
      <c r="H381" s="26"/>
      <c r="I381" s="44"/>
      <c r="J381" s="44"/>
      <c r="K381" s="44"/>
      <c r="T381" s="26"/>
      <c r="U381" s="44"/>
      <c r="V381" s="44"/>
      <c r="W381" s="44"/>
      <c r="AG381" s="44"/>
      <c r="AH381" s="44"/>
      <c r="AI381" s="44"/>
      <c r="AS381" s="44"/>
      <c r="AT381" s="44"/>
      <c r="AU381" s="44"/>
    </row>
    <row r="382" spans="8:47" x14ac:dyDescent="0.25">
      <c r="H382" s="26"/>
      <c r="I382" s="44"/>
      <c r="J382" s="44"/>
      <c r="K382" s="44"/>
      <c r="T382" s="26"/>
      <c r="U382" s="44"/>
      <c r="V382" s="44"/>
      <c r="W382" s="44"/>
      <c r="AG382" s="44"/>
      <c r="AH382" s="44"/>
      <c r="AI382" s="44"/>
      <c r="AR382" s="26"/>
      <c r="AS382" s="44"/>
      <c r="AT382" s="44"/>
      <c r="AU382" s="44"/>
    </row>
    <row r="383" spans="8:47" x14ac:dyDescent="0.25">
      <c r="I383" s="44"/>
      <c r="J383" s="44"/>
      <c r="K383" s="44"/>
      <c r="T383" s="26"/>
      <c r="U383" s="44"/>
      <c r="V383" s="44"/>
      <c r="W383" s="44"/>
      <c r="AG383" s="44"/>
      <c r="AH383" s="44"/>
      <c r="AI383" s="44"/>
      <c r="AR383" s="26"/>
      <c r="AS383" s="44"/>
      <c r="AT383" s="44"/>
      <c r="AU383" s="44"/>
    </row>
    <row r="384" spans="8:47" x14ac:dyDescent="0.25">
      <c r="H384" s="26"/>
      <c r="I384" s="44"/>
      <c r="J384" s="44"/>
      <c r="K384" s="44"/>
      <c r="T384" s="26"/>
      <c r="U384" s="44"/>
      <c r="V384" s="44"/>
      <c r="W384" s="44"/>
      <c r="AG384" s="44"/>
      <c r="AH384" s="44"/>
      <c r="AI384" s="44"/>
      <c r="AR384" s="26"/>
      <c r="AS384" s="44"/>
      <c r="AT384" s="44"/>
      <c r="AU384" s="44"/>
    </row>
    <row r="385" spans="8:47" x14ac:dyDescent="0.25">
      <c r="H385" s="26"/>
      <c r="I385" s="44"/>
      <c r="J385" s="44"/>
      <c r="K385" s="44"/>
      <c r="T385" s="26"/>
      <c r="U385" s="44"/>
      <c r="V385" s="44"/>
      <c r="W385" s="44"/>
      <c r="AG385" s="44"/>
      <c r="AH385" s="44"/>
      <c r="AI385" s="44"/>
      <c r="AR385" s="26"/>
      <c r="AS385" s="44"/>
      <c r="AT385" s="44"/>
      <c r="AU385" s="44"/>
    </row>
    <row r="386" spans="8:47" x14ac:dyDescent="0.25">
      <c r="H386" s="26"/>
      <c r="I386" s="44"/>
      <c r="J386" s="44"/>
      <c r="K386" s="44"/>
      <c r="T386" s="26"/>
      <c r="U386" s="44"/>
      <c r="V386" s="44"/>
      <c r="W386" s="44"/>
      <c r="AG386" s="44"/>
      <c r="AH386" s="44"/>
      <c r="AI386" s="44"/>
      <c r="AR386" s="26"/>
      <c r="AS386" s="44"/>
      <c r="AT386" s="44"/>
      <c r="AU386" s="44"/>
    </row>
    <row r="387" spans="8:47" x14ac:dyDescent="0.25">
      <c r="H387" s="26"/>
      <c r="I387" s="44"/>
      <c r="J387" s="44"/>
      <c r="K387" s="44"/>
      <c r="T387" s="26"/>
      <c r="U387" s="44"/>
      <c r="V387" s="44"/>
      <c r="W387" s="44"/>
      <c r="AG387" s="44"/>
      <c r="AH387" s="44"/>
      <c r="AI387" s="44"/>
      <c r="AS387" s="44"/>
      <c r="AT387" s="44"/>
      <c r="AU387" s="44"/>
    </row>
    <row r="388" spans="8:47" x14ac:dyDescent="0.25">
      <c r="H388" s="26"/>
      <c r="I388" s="44"/>
      <c r="J388" s="44"/>
      <c r="K388" s="44"/>
      <c r="U388" s="44"/>
      <c r="V388" s="44"/>
      <c r="W388" s="44"/>
      <c r="AG388" s="44"/>
      <c r="AH388" s="44"/>
      <c r="AI388" s="44"/>
      <c r="AS388" s="44"/>
      <c r="AT388" s="44"/>
      <c r="AU388" s="44"/>
    </row>
    <row r="389" spans="8:47" x14ac:dyDescent="0.25">
      <c r="H389" s="26"/>
      <c r="I389" s="44"/>
      <c r="J389" s="44"/>
      <c r="K389" s="44"/>
      <c r="U389" s="44"/>
      <c r="V389" s="44"/>
      <c r="W389" s="44"/>
      <c r="AG389" s="44"/>
      <c r="AH389" s="44"/>
      <c r="AI389" s="44"/>
      <c r="AS389" s="44"/>
      <c r="AT389" s="44"/>
      <c r="AU389" s="44"/>
    </row>
    <row r="390" spans="8:47" x14ac:dyDescent="0.25">
      <c r="H390" s="26"/>
      <c r="I390" s="44"/>
      <c r="J390" s="44"/>
      <c r="K390" s="44"/>
      <c r="U390" s="44"/>
      <c r="V390" s="44"/>
      <c r="W390" s="44"/>
      <c r="AG390" s="44"/>
      <c r="AH390" s="44"/>
      <c r="AI390" s="44"/>
      <c r="AS390" s="44"/>
      <c r="AT390" s="44"/>
      <c r="AU390" s="44"/>
    </row>
    <row r="391" spans="8:47" x14ac:dyDescent="0.25">
      <c r="H391" s="26"/>
      <c r="I391" s="44"/>
      <c r="J391" s="44"/>
      <c r="K391" s="44"/>
      <c r="U391" s="44"/>
      <c r="V391" s="44"/>
      <c r="W391" s="44"/>
      <c r="AF391" s="26"/>
      <c r="AG391" s="44"/>
      <c r="AH391" s="44"/>
      <c r="AI391" s="44"/>
      <c r="AS391" s="44"/>
      <c r="AT391" s="44"/>
      <c r="AU391" s="44"/>
    </row>
    <row r="392" spans="8:47" x14ac:dyDescent="0.25">
      <c r="H392" s="26"/>
      <c r="I392" s="44"/>
      <c r="J392" s="44"/>
      <c r="K392" s="44"/>
      <c r="U392" s="44"/>
      <c r="V392" s="44"/>
      <c r="W392" s="44"/>
      <c r="AF392" s="26"/>
      <c r="AG392" s="44"/>
      <c r="AH392" s="44"/>
      <c r="AI392" s="44"/>
      <c r="AS392" s="44"/>
      <c r="AT392" s="44"/>
      <c r="AU392" s="44"/>
    </row>
    <row r="393" spans="8:47" x14ac:dyDescent="0.25">
      <c r="I393" s="44"/>
      <c r="J393" s="44"/>
      <c r="K393" s="44"/>
      <c r="U393" s="44"/>
      <c r="V393" s="44"/>
      <c r="W393" s="44"/>
      <c r="AF393" s="26"/>
      <c r="AG393" s="44"/>
      <c r="AH393" s="44"/>
      <c r="AI393" s="44"/>
      <c r="AS393" s="44"/>
      <c r="AT393" s="44"/>
      <c r="AU393" s="44"/>
    </row>
    <row r="394" spans="8:47" x14ac:dyDescent="0.25">
      <c r="I394" s="44"/>
      <c r="J394" s="44"/>
      <c r="K394" s="44"/>
      <c r="U394" s="44"/>
      <c r="V394" s="44"/>
      <c r="W394" s="44"/>
      <c r="AF394" s="26"/>
      <c r="AG394" s="44"/>
      <c r="AH394" s="44"/>
      <c r="AI394" s="44"/>
      <c r="AS394" s="44"/>
      <c r="AT394" s="44"/>
      <c r="AU394" s="44"/>
    </row>
    <row r="395" spans="8:47" x14ac:dyDescent="0.25">
      <c r="I395" s="44"/>
      <c r="J395" s="44"/>
      <c r="K395" s="44"/>
      <c r="U395" s="44"/>
      <c r="V395" s="44"/>
      <c r="W395" s="44"/>
      <c r="AF395" s="26"/>
      <c r="AG395" s="44"/>
      <c r="AH395" s="44"/>
      <c r="AI395" s="44"/>
      <c r="AS395" s="44"/>
      <c r="AT395" s="44"/>
      <c r="AU395" s="44"/>
    </row>
    <row r="396" spans="8:47" x14ac:dyDescent="0.25">
      <c r="I396" s="44"/>
      <c r="J396" s="44"/>
      <c r="K396" s="44"/>
      <c r="U396" s="44"/>
      <c r="V396" s="44"/>
      <c r="W396" s="44"/>
      <c r="AR396" s="26"/>
      <c r="AS396" s="44"/>
      <c r="AT396" s="44"/>
      <c r="AU396" s="44"/>
    </row>
    <row r="397" spans="8:47" x14ac:dyDescent="0.25">
      <c r="I397" s="44"/>
      <c r="J397" s="44"/>
      <c r="K397" s="44"/>
      <c r="U397" s="44"/>
      <c r="V397" s="44"/>
      <c r="W397" s="44"/>
      <c r="AG397" s="44"/>
      <c r="AH397" s="44"/>
      <c r="AI397" s="44"/>
      <c r="AR397" s="26"/>
      <c r="AS397" s="44"/>
      <c r="AT397" s="44"/>
      <c r="AU397" s="44"/>
    </row>
    <row r="398" spans="8:47" x14ac:dyDescent="0.25">
      <c r="H398" s="26"/>
      <c r="I398" s="44"/>
      <c r="J398" s="44"/>
      <c r="K398" s="44"/>
      <c r="T398" s="26"/>
      <c r="U398" s="44"/>
      <c r="V398" s="44"/>
      <c r="W398" s="44"/>
      <c r="AG398" s="44"/>
      <c r="AH398" s="44"/>
      <c r="AI398" s="44"/>
      <c r="AR398" s="26"/>
      <c r="AS398" s="44"/>
      <c r="AT398" s="44"/>
      <c r="AU398" s="44"/>
    </row>
    <row r="399" spans="8:47" x14ac:dyDescent="0.25">
      <c r="H399" s="26"/>
      <c r="I399" s="44"/>
      <c r="J399" s="44"/>
      <c r="K399" s="44"/>
      <c r="T399" s="26"/>
      <c r="U399" s="44"/>
      <c r="V399" s="44"/>
      <c r="W399" s="44"/>
      <c r="AR399" s="26"/>
      <c r="AS399" s="44"/>
      <c r="AT399" s="44"/>
      <c r="AU399" s="44"/>
    </row>
    <row r="400" spans="8:47" x14ac:dyDescent="0.25">
      <c r="H400" s="26"/>
      <c r="I400" s="44"/>
      <c r="J400" s="44"/>
      <c r="K400" s="44"/>
      <c r="T400" s="26"/>
      <c r="U400" s="44"/>
      <c r="V400" s="44"/>
      <c r="W400" s="44"/>
      <c r="AR400" s="26"/>
      <c r="AS400" s="44"/>
      <c r="AT400" s="44"/>
      <c r="AU400" s="44"/>
    </row>
    <row r="401" spans="8:47" x14ac:dyDescent="0.25">
      <c r="H401" s="26"/>
      <c r="I401" s="44"/>
      <c r="J401" s="44"/>
      <c r="K401" s="44"/>
      <c r="T401" s="26"/>
      <c r="U401" s="44"/>
      <c r="V401" s="44"/>
      <c r="W401" s="44"/>
      <c r="AR401" s="26"/>
      <c r="AS401" s="44"/>
      <c r="AT401" s="44"/>
      <c r="AU401" s="44"/>
    </row>
    <row r="402" spans="8:47" x14ac:dyDescent="0.25">
      <c r="H402" s="26"/>
      <c r="I402" s="44"/>
      <c r="J402" s="44"/>
      <c r="K402" s="44"/>
      <c r="U402" s="44"/>
      <c r="V402" s="44"/>
      <c r="W402" s="44"/>
      <c r="AR402" s="26"/>
      <c r="AS402" s="44"/>
      <c r="AT402" s="44"/>
      <c r="AU402" s="44"/>
    </row>
    <row r="403" spans="8:47" x14ac:dyDescent="0.25">
      <c r="H403" s="26"/>
      <c r="I403" s="44"/>
      <c r="J403" s="44"/>
      <c r="K403" s="44"/>
      <c r="U403" s="44"/>
      <c r="V403" s="44"/>
      <c r="W403" s="44"/>
      <c r="AR403" s="26"/>
      <c r="AS403" s="44"/>
      <c r="AT403" s="44"/>
      <c r="AU403" s="44"/>
    </row>
    <row r="404" spans="8:47" x14ac:dyDescent="0.25">
      <c r="H404" s="26"/>
      <c r="I404" s="44"/>
      <c r="J404" s="44"/>
      <c r="K404" s="44"/>
      <c r="U404" s="44"/>
      <c r="V404" s="44"/>
      <c r="W404" s="44"/>
      <c r="AS404" s="44"/>
      <c r="AT404" s="44"/>
      <c r="AU404" s="44"/>
    </row>
    <row r="405" spans="8:47" x14ac:dyDescent="0.25">
      <c r="H405" s="26"/>
      <c r="I405" s="44"/>
      <c r="J405" s="44"/>
      <c r="K405" s="44"/>
      <c r="U405" s="44"/>
      <c r="V405" s="44"/>
      <c r="W405" s="44"/>
      <c r="AS405" s="44"/>
      <c r="AT405" s="44"/>
      <c r="AU405" s="44"/>
    </row>
    <row r="406" spans="8:47" x14ac:dyDescent="0.25">
      <c r="H406" s="26"/>
      <c r="I406" s="44"/>
      <c r="J406" s="44"/>
      <c r="K406" s="44"/>
      <c r="U406" s="44"/>
      <c r="V406" s="44"/>
      <c r="W406" s="44"/>
      <c r="AS406" s="44"/>
      <c r="AT406" s="44"/>
      <c r="AU406" s="44"/>
    </row>
    <row r="407" spans="8:47" x14ac:dyDescent="0.25">
      <c r="I407" s="44"/>
      <c r="J407" s="44"/>
      <c r="K407" s="44"/>
      <c r="U407" s="44"/>
      <c r="V407" s="44"/>
      <c r="W407" s="44"/>
      <c r="AS407" s="44"/>
      <c r="AT407" s="44"/>
      <c r="AU407" s="44"/>
    </row>
    <row r="408" spans="8:47" x14ac:dyDescent="0.25">
      <c r="I408" s="44"/>
      <c r="J408" s="44"/>
      <c r="K408" s="44"/>
      <c r="U408" s="44"/>
      <c r="V408" s="44"/>
      <c r="W408" s="44"/>
      <c r="AS408" s="44"/>
      <c r="AT408" s="44"/>
      <c r="AU408" s="44"/>
    </row>
    <row r="409" spans="8:47" x14ac:dyDescent="0.25">
      <c r="I409" s="44"/>
      <c r="J409" s="44"/>
      <c r="K409" s="44"/>
      <c r="U409" s="44"/>
      <c r="V409" s="44"/>
      <c r="W409" s="44"/>
      <c r="AS409" s="44"/>
      <c r="AT409" s="44"/>
      <c r="AU409" s="44"/>
    </row>
    <row r="410" spans="8:47" x14ac:dyDescent="0.25">
      <c r="I410" s="44"/>
      <c r="J410" s="44"/>
      <c r="K410" s="44"/>
      <c r="U410" s="44"/>
      <c r="V410" s="44"/>
      <c r="W410" s="44"/>
      <c r="AS410" s="44"/>
      <c r="AT410" s="44"/>
      <c r="AU410" s="44"/>
    </row>
    <row r="411" spans="8:47" x14ac:dyDescent="0.25">
      <c r="I411" s="44"/>
      <c r="J411" s="44"/>
      <c r="K411" s="44"/>
      <c r="U411" s="44"/>
      <c r="V411" s="44"/>
      <c r="W411" s="44"/>
      <c r="AS411" s="44"/>
      <c r="AT411" s="44"/>
      <c r="AU411" s="44"/>
    </row>
    <row r="412" spans="8:47" x14ac:dyDescent="0.25">
      <c r="I412" s="44"/>
      <c r="J412" s="44"/>
      <c r="K412" s="44"/>
      <c r="T412" s="26"/>
      <c r="U412" s="44"/>
      <c r="V412" s="44"/>
      <c r="W412" s="44"/>
      <c r="AS412" s="44"/>
      <c r="AT412" s="44"/>
      <c r="AU412" s="44"/>
    </row>
    <row r="413" spans="8:47" x14ac:dyDescent="0.25">
      <c r="I413" s="44"/>
      <c r="J413" s="44"/>
      <c r="K413" s="44"/>
      <c r="T413" s="26"/>
      <c r="U413" s="44"/>
      <c r="V413" s="44"/>
      <c r="W413" s="44"/>
      <c r="AR413" s="26"/>
      <c r="AS413" s="44"/>
      <c r="AT413" s="44"/>
      <c r="AU413" s="44"/>
    </row>
    <row r="414" spans="8:47" x14ac:dyDescent="0.25">
      <c r="I414" s="44"/>
      <c r="J414" s="44"/>
      <c r="K414" s="44"/>
      <c r="T414" s="26"/>
      <c r="U414" s="44"/>
      <c r="V414" s="44"/>
      <c r="W414" s="44"/>
      <c r="AR414" s="26"/>
      <c r="AS414" s="44"/>
      <c r="AT414" s="44"/>
      <c r="AU414" s="44"/>
    </row>
    <row r="415" spans="8:47" x14ac:dyDescent="0.25">
      <c r="H415" s="26"/>
      <c r="I415" s="44"/>
      <c r="T415" s="26"/>
      <c r="U415" s="44"/>
      <c r="V415" s="44"/>
      <c r="W415" s="44"/>
    </row>
    <row r="416" spans="8:47" x14ac:dyDescent="0.25">
      <c r="J416" s="44"/>
      <c r="K416" s="44"/>
      <c r="T416" s="26"/>
      <c r="U416" s="44"/>
      <c r="V416" s="44"/>
      <c r="W416" s="44"/>
      <c r="AS416" s="44"/>
      <c r="AT416" s="44"/>
      <c r="AU416" s="44"/>
    </row>
    <row r="417" spans="9:47" x14ac:dyDescent="0.25">
      <c r="I417" s="44"/>
      <c r="J417" s="44"/>
      <c r="K417" s="44"/>
      <c r="U417" s="44"/>
      <c r="V417" s="44"/>
      <c r="W417" s="44"/>
      <c r="AS417" s="44"/>
      <c r="AT417" s="44"/>
      <c r="AU417" s="44"/>
    </row>
    <row r="418" spans="9:47" x14ac:dyDescent="0.25">
      <c r="I418" s="44"/>
      <c r="U418" s="44"/>
      <c r="V418" s="44"/>
      <c r="W418" s="44"/>
    </row>
    <row r="419" spans="9:47" x14ac:dyDescent="0.25">
      <c r="U419" s="44"/>
      <c r="V419" s="44"/>
      <c r="W419" s="44"/>
    </row>
    <row r="420" spans="9:47" x14ac:dyDescent="0.25">
      <c r="U420" s="44"/>
      <c r="V420" s="44"/>
      <c r="W420" s="44"/>
    </row>
    <row r="421" spans="9:47" x14ac:dyDescent="0.25">
      <c r="U421" s="44"/>
      <c r="V421" s="44"/>
      <c r="W421" s="44"/>
    </row>
    <row r="422" spans="9:47" x14ac:dyDescent="0.25">
      <c r="U422" s="44"/>
      <c r="V422" s="44"/>
      <c r="W422" s="44"/>
    </row>
    <row r="423" spans="9:47" x14ac:dyDescent="0.25">
      <c r="U423" s="44"/>
      <c r="V423" s="44"/>
      <c r="W423" s="44"/>
    </row>
    <row r="424" spans="9:47" x14ac:dyDescent="0.25">
      <c r="U424" s="44"/>
      <c r="V424" s="44"/>
      <c r="W424" s="44"/>
    </row>
    <row r="425" spans="9:47" x14ac:dyDescent="0.25">
      <c r="U425" s="44"/>
      <c r="V425" s="44"/>
      <c r="W425" s="44"/>
    </row>
    <row r="426" spans="9:47" x14ac:dyDescent="0.25">
      <c r="U426" s="44"/>
      <c r="V426" s="44"/>
      <c r="W426" s="44"/>
    </row>
    <row r="427" spans="9:47" x14ac:dyDescent="0.25">
      <c r="U427" s="44"/>
      <c r="V427" s="44"/>
      <c r="W427" s="44"/>
    </row>
    <row r="428" spans="9:47" x14ac:dyDescent="0.25">
      <c r="U428" s="44"/>
      <c r="V428" s="44"/>
      <c r="W428" s="44"/>
    </row>
    <row r="429" spans="9:47" x14ac:dyDescent="0.25">
      <c r="T429" s="26"/>
      <c r="U429" s="44"/>
      <c r="V429" s="44"/>
      <c r="W429" s="44"/>
    </row>
    <row r="430" spans="9:47" x14ac:dyDescent="0.25">
      <c r="T430" s="26"/>
      <c r="U430" s="44"/>
      <c r="V430" s="44"/>
      <c r="W430" s="44"/>
    </row>
    <row r="431" spans="9:47" x14ac:dyDescent="0.25">
      <c r="T431" s="26"/>
      <c r="U431" s="44"/>
      <c r="V431" s="44"/>
      <c r="W431" s="44"/>
    </row>
    <row r="432" spans="9:47" x14ac:dyDescent="0.25">
      <c r="T432" s="26"/>
      <c r="U432" s="44"/>
      <c r="V432" s="44"/>
      <c r="W432" s="44"/>
    </row>
    <row r="433" spans="20:23" x14ac:dyDescent="0.25">
      <c r="T433" s="26"/>
      <c r="U433" s="44"/>
      <c r="V433" s="44"/>
      <c r="W433" s="44"/>
    </row>
    <row r="435" spans="20:23" x14ac:dyDescent="0.25">
      <c r="U435" s="44"/>
      <c r="V435" s="44"/>
      <c r="W435" s="44"/>
    </row>
    <row r="436" spans="20:23" x14ac:dyDescent="0.25">
      <c r="U436" s="44"/>
      <c r="V436" s="44"/>
      <c r="W436" s="44"/>
    </row>
  </sheetData>
  <pageMargins left="0.7" right="0.7" top="0.75" bottom="0.75" header="0.3" footer="0.3"/>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H641"/>
  <sheetViews>
    <sheetView workbookViewId="0">
      <selection activeCell="H661" sqref="H661"/>
    </sheetView>
  </sheetViews>
  <sheetFormatPr baseColWidth="10" defaultRowHeight="15" x14ac:dyDescent="0.25"/>
  <sheetData>
    <row r="1" spans="1:8" x14ac:dyDescent="0.25">
      <c r="A1" s="158" t="s">
        <v>90</v>
      </c>
      <c r="B1" s="159" t="s">
        <v>558</v>
      </c>
      <c r="C1" s="158" t="s">
        <v>91</v>
      </c>
      <c r="D1" s="158" t="s">
        <v>559</v>
      </c>
      <c r="E1" s="158" t="s">
        <v>92</v>
      </c>
      <c r="F1" s="158" t="s">
        <v>93</v>
      </c>
      <c r="G1" s="158" t="s">
        <v>94</v>
      </c>
      <c r="H1" s="160" t="s">
        <v>95</v>
      </c>
    </row>
    <row r="2" spans="1:8" x14ac:dyDescent="0.25">
      <c r="A2" s="158">
        <v>1</v>
      </c>
      <c r="B2" s="159">
        <v>40178</v>
      </c>
      <c r="C2" s="158">
        <v>-492</v>
      </c>
      <c r="D2" s="158">
        <v>0</v>
      </c>
      <c r="E2" s="158">
        <v>29770</v>
      </c>
      <c r="F2" s="158">
        <v>1</v>
      </c>
      <c r="G2" s="158">
        <v>-492</v>
      </c>
      <c r="H2" s="160">
        <v>299508</v>
      </c>
    </row>
    <row r="3" spans="1:8" x14ac:dyDescent="0.25">
      <c r="A3" s="158">
        <v>2</v>
      </c>
      <c r="B3" s="159">
        <v>40183</v>
      </c>
      <c r="C3" s="160">
        <v>6636.4</v>
      </c>
      <c r="D3" s="158">
        <v>0</v>
      </c>
      <c r="E3" s="158">
        <v>29770</v>
      </c>
      <c r="F3" s="158">
        <v>1</v>
      </c>
      <c r="G3" s="160">
        <v>6636.4</v>
      </c>
      <c r="H3" s="160">
        <v>306144.40000000002</v>
      </c>
    </row>
    <row r="4" spans="1:8" x14ac:dyDescent="0.25">
      <c r="A4" s="158">
        <v>3</v>
      </c>
      <c r="B4" s="159">
        <v>40189</v>
      </c>
      <c r="C4" s="158">
        <v>-688.97</v>
      </c>
      <c r="D4" s="158">
        <v>0</v>
      </c>
      <c r="E4" s="158">
        <v>29770</v>
      </c>
      <c r="F4" s="158">
        <v>1</v>
      </c>
      <c r="G4" s="158">
        <v>-688.97</v>
      </c>
      <c r="H4" s="160">
        <v>305455.43</v>
      </c>
    </row>
    <row r="5" spans="1:8" x14ac:dyDescent="0.25">
      <c r="A5" s="158">
        <v>4</v>
      </c>
      <c r="B5" s="159">
        <v>40190</v>
      </c>
      <c r="C5" s="158">
        <v>340</v>
      </c>
      <c r="D5" s="158">
        <v>0</v>
      </c>
      <c r="E5" s="158">
        <v>29770</v>
      </c>
      <c r="F5" s="158">
        <v>1</v>
      </c>
      <c r="G5" s="158">
        <v>340</v>
      </c>
      <c r="H5" s="160">
        <v>305795.43</v>
      </c>
    </row>
    <row r="6" spans="1:8" x14ac:dyDescent="0.25">
      <c r="A6" s="158">
        <v>5</v>
      </c>
      <c r="B6" s="159">
        <v>40191</v>
      </c>
      <c r="C6" s="158">
        <v>-866.33</v>
      </c>
      <c r="D6" s="158">
        <v>0</v>
      </c>
      <c r="E6" s="158">
        <v>29770</v>
      </c>
      <c r="F6" s="158">
        <v>1</v>
      </c>
      <c r="G6" s="158">
        <v>-866.33</v>
      </c>
      <c r="H6" s="160">
        <v>304929.09999999998</v>
      </c>
    </row>
    <row r="7" spans="1:8" x14ac:dyDescent="0.25">
      <c r="A7" s="158">
        <v>6</v>
      </c>
      <c r="B7" s="159">
        <v>40192</v>
      </c>
      <c r="C7" s="160">
        <v>-272.60000000000002</v>
      </c>
      <c r="D7" s="158">
        <v>0</v>
      </c>
      <c r="E7" s="158">
        <v>29770</v>
      </c>
      <c r="F7" s="158">
        <v>1</v>
      </c>
      <c r="G7" s="160">
        <v>-272.60000000000002</v>
      </c>
      <c r="H7" s="160">
        <v>304656.5</v>
      </c>
    </row>
    <row r="8" spans="1:8" x14ac:dyDescent="0.25">
      <c r="A8" s="158">
        <v>7</v>
      </c>
      <c r="B8" s="159">
        <v>40193</v>
      </c>
      <c r="C8" s="158">
        <v>600</v>
      </c>
      <c r="D8" s="158">
        <v>0</v>
      </c>
      <c r="E8" s="158">
        <v>29770</v>
      </c>
      <c r="F8" s="158">
        <v>1</v>
      </c>
      <c r="G8" s="158">
        <v>600</v>
      </c>
      <c r="H8" s="160">
        <v>305256.5</v>
      </c>
    </row>
    <row r="9" spans="1:8" x14ac:dyDescent="0.25">
      <c r="A9" s="158">
        <v>8</v>
      </c>
      <c r="B9" s="159">
        <v>40197</v>
      </c>
      <c r="C9" s="158">
        <v>840.4</v>
      </c>
      <c r="D9" s="158">
        <v>0</v>
      </c>
      <c r="E9" s="158">
        <v>29770</v>
      </c>
      <c r="F9" s="158">
        <v>1</v>
      </c>
      <c r="G9" s="158">
        <v>840.4</v>
      </c>
      <c r="H9" s="160">
        <v>306096.90000000002</v>
      </c>
    </row>
    <row r="10" spans="1:8" x14ac:dyDescent="0.25">
      <c r="A10" s="158">
        <v>9</v>
      </c>
      <c r="B10" s="159">
        <v>40198</v>
      </c>
      <c r="C10" s="160">
        <v>8640</v>
      </c>
      <c r="D10" s="158">
        <v>0</v>
      </c>
      <c r="E10" s="158">
        <v>29770</v>
      </c>
      <c r="F10" s="158">
        <v>1</v>
      </c>
      <c r="G10" s="160">
        <v>8640</v>
      </c>
      <c r="H10" s="160">
        <v>314736.90000000002</v>
      </c>
    </row>
    <row r="11" spans="1:8" x14ac:dyDescent="0.25">
      <c r="A11" s="158">
        <v>10</v>
      </c>
      <c r="B11" s="159">
        <v>40210</v>
      </c>
      <c r="C11" s="160">
        <v>-460</v>
      </c>
      <c r="D11" s="158">
        <v>0</v>
      </c>
      <c r="E11" s="158">
        <v>29770</v>
      </c>
      <c r="F11" s="158">
        <v>1</v>
      </c>
      <c r="G11" s="160">
        <v>-460</v>
      </c>
      <c r="H11" s="160">
        <v>314276.90000000002</v>
      </c>
    </row>
    <row r="12" spans="1:8" x14ac:dyDescent="0.25">
      <c r="A12" s="158">
        <v>11</v>
      </c>
      <c r="B12" s="159">
        <v>40211</v>
      </c>
      <c r="C12" s="160">
        <v>-740</v>
      </c>
      <c r="D12" s="158">
        <v>0</v>
      </c>
      <c r="E12" s="158">
        <v>29770</v>
      </c>
      <c r="F12" s="158">
        <v>1</v>
      </c>
      <c r="G12" s="160">
        <v>-740</v>
      </c>
      <c r="H12" s="160">
        <v>313536.90000000002</v>
      </c>
    </row>
    <row r="13" spans="1:8" x14ac:dyDescent="0.25">
      <c r="A13" s="158">
        <v>12</v>
      </c>
      <c r="B13" s="159">
        <v>40212</v>
      </c>
      <c r="C13" s="160">
        <v>6167.5</v>
      </c>
      <c r="D13" s="158">
        <v>0</v>
      </c>
      <c r="E13" s="158">
        <v>29770</v>
      </c>
      <c r="F13" s="158">
        <v>1</v>
      </c>
      <c r="G13" s="160">
        <v>6167.5</v>
      </c>
      <c r="H13" s="160">
        <v>319704.40000000002</v>
      </c>
    </row>
    <row r="14" spans="1:8" x14ac:dyDescent="0.25">
      <c r="A14" s="158">
        <v>13</v>
      </c>
      <c r="B14" s="159">
        <v>40213</v>
      </c>
      <c r="C14" s="160">
        <v>4650</v>
      </c>
      <c r="D14" s="158">
        <v>0</v>
      </c>
      <c r="E14" s="158">
        <v>29770</v>
      </c>
      <c r="F14" s="158">
        <v>1</v>
      </c>
      <c r="G14" s="160">
        <v>4650</v>
      </c>
      <c r="H14" s="160">
        <v>324354.40000000002</v>
      </c>
    </row>
    <row r="15" spans="1:8" x14ac:dyDescent="0.25">
      <c r="A15" s="158">
        <v>14</v>
      </c>
      <c r="B15" s="159">
        <v>40218</v>
      </c>
      <c r="C15" s="160">
        <v>1838</v>
      </c>
      <c r="D15" s="158">
        <v>0</v>
      </c>
      <c r="E15" s="158">
        <v>29770</v>
      </c>
      <c r="F15" s="158">
        <v>1</v>
      </c>
      <c r="G15" s="160">
        <v>1838</v>
      </c>
      <c r="H15" s="160">
        <v>326192.40000000002</v>
      </c>
    </row>
    <row r="16" spans="1:8" x14ac:dyDescent="0.25">
      <c r="A16" s="158">
        <v>15</v>
      </c>
      <c r="B16" s="159">
        <v>40219</v>
      </c>
      <c r="C16" s="160">
        <v>-1152</v>
      </c>
      <c r="D16" s="158">
        <v>0</v>
      </c>
      <c r="E16" s="158">
        <v>29770</v>
      </c>
      <c r="F16" s="158">
        <v>1</v>
      </c>
      <c r="G16" s="160">
        <v>-1152</v>
      </c>
      <c r="H16" s="160">
        <v>325040.40000000002</v>
      </c>
    </row>
    <row r="17" spans="1:8" x14ac:dyDescent="0.25">
      <c r="A17" s="158">
        <v>16</v>
      </c>
      <c r="B17" s="159">
        <v>40220</v>
      </c>
      <c r="C17" s="160">
        <v>-3890.36</v>
      </c>
      <c r="D17" s="158">
        <v>0</v>
      </c>
      <c r="E17" s="158">
        <v>29770</v>
      </c>
      <c r="F17" s="158">
        <v>1</v>
      </c>
      <c r="G17" s="160">
        <v>-3890.36</v>
      </c>
      <c r="H17" s="160">
        <v>321150.03999999998</v>
      </c>
    </row>
    <row r="18" spans="1:8" x14ac:dyDescent="0.25">
      <c r="A18" s="158">
        <v>17</v>
      </c>
      <c r="B18" s="159">
        <v>40221</v>
      </c>
      <c r="C18" s="160">
        <v>-3936.4</v>
      </c>
      <c r="D18" s="158">
        <v>0</v>
      </c>
      <c r="E18" s="158">
        <v>29770</v>
      </c>
      <c r="F18" s="158">
        <v>1</v>
      </c>
      <c r="G18" s="160">
        <v>-3936.4</v>
      </c>
      <c r="H18" s="160">
        <v>317213.64</v>
      </c>
    </row>
    <row r="19" spans="1:8" x14ac:dyDescent="0.25">
      <c r="A19" s="158">
        <v>18</v>
      </c>
      <c r="B19" s="159">
        <v>40224</v>
      </c>
      <c r="C19" s="160">
        <v>-2505.8000000000002</v>
      </c>
      <c r="D19" s="158">
        <v>0</v>
      </c>
      <c r="E19" s="158">
        <v>29770</v>
      </c>
      <c r="F19" s="158">
        <v>1</v>
      </c>
      <c r="G19" s="160">
        <v>-2505.8000000000002</v>
      </c>
      <c r="H19" s="160">
        <v>314707.84000000003</v>
      </c>
    </row>
    <row r="20" spans="1:8" x14ac:dyDescent="0.25">
      <c r="A20" s="158">
        <v>19</v>
      </c>
      <c r="B20" s="159">
        <v>40225</v>
      </c>
      <c r="C20" s="160">
        <v>-1399.8</v>
      </c>
      <c r="D20" s="158">
        <v>0</v>
      </c>
      <c r="E20" s="158">
        <v>29770</v>
      </c>
      <c r="F20" s="158">
        <v>1</v>
      </c>
      <c r="G20" s="160">
        <v>-1399.8</v>
      </c>
      <c r="H20" s="160">
        <v>313308.03999999998</v>
      </c>
    </row>
    <row r="21" spans="1:8" x14ac:dyDescent="0.25">
      <c r="A21" s="158">
        <v>20</v>
      </c>
      <c r="B21" s="159">
        <v>40226</v>
      </c>
      <c r="C21" s="160">
        <v>-1490.5</v>
      </c>
      <c r="D21" s="158">
        <v>0</v>
      </c>
      <c r="E21" s="158">
        <v>29770</v>
      </c>
      <c r="F21" s="158">
        <v>1</v>
      </c>
      <c r="G21" s="160">
        <v>-1490.5</v>
      </c>
      <c r="H21" s="160">
        <v>311817.53999999998</v>
      </c>
    </row>
    <row r="22" spans="1:8" x14ac:dyDescent="0.25">
      <c r="A22" s="158">
        <v>21</v>
      </c>
      <c r="B22" s="159">
        <v>40227</v>
      </c>
      <c r="C22" s="160">
        <v>-500.27</v>
      </c>
      <c r="D22" s="158">
        <v>0</v>
      </c>
      <c r="E22" s="158">
        <v>29770</v>
      </c>
      <c r="F22" s="158">
        <v>1</v>
      </c>
      <c r="G22" s="160">
        <v>-500.27</v>
      </c>
      <c r="H22" s="160">
        <v>311317.27</v>
      </c>
    </row>
    <row r="23" spans="1:8" x14ac:dyDescent="0.25">
      <c r="A23" s="158">
        <v>22</v>
      </c>
      <c r="B23" s="159">
        <v>40228</v>
      </c>
      <c r="C23" s="158">
        <v>154</v>
      </c>
      <c r="D23" s="158">
        <v>0</v>
      </c>
      <c r="E23" s="158">
        <v>29770</v>
      </c>
      <c r="F23" s="158">
        <v>1</v>
      </c>
      <c r="G23" s="158">
        <v>154</v>
      </c>
      <c r="H23" s="160">
        <v>311471.27</v>
      </c>
    </row>
    <row r="24" spans="1:8" x14ac:dyDescent="0.25">
      <c r="A24" s="158">
        <v>23</v>
      </c>
      <c r="B24" s="159">
        <v>40232</v>
      </c>
      <c r="C24" s="160">
        <v>2480.4</v>
      </c>
      <c r="D24" s="158">
        <v>0</v>
      </c>
      <c r="E24" s="158">
        <v>29770</v>
      </c>
      <c r="F24" s="158">
        <v>1</v>
      </c>
      <c r="G24" s="160">
        <v>2480.4</v>
      </c>
      <c r="H24" s="160">
        <v>313951.67</v>
      </c>
    </row>
    <row r="25" spans="1:8" x14ac:dyDescent="0.25">
      <c r="A25" s="158">
        <v>24</v>
      </c>
      <c r="B25" s="159">
        <v>40233</v>
      </c>
      <c r="C25" s="160">
        <v>-1753.81</v>
      </c>
      <c r="D25" s="158">
        <v>0</v>
      </c>
      <c r="E25" s="158">
        <v>29770</v>
      </c>
      <c r="F25" s="158">
        <v>1</v>
      </c>
      <c r="G25" s="160">
        <v>-1753.81</v>
      </c>
      <c r="H25" s="160">
        <v>312197.86</v>
      </c>
    </row>
    <row r="26" spans="1:8" x14ac:dyDescent="0.25">
      <c r="A26" s="158">
        <v>25</v>
      </c>
      <c r="B26" s="159">
        <v>40234</v>
      </c>
      <c r="C26" s="158">
        <v>-812.5</v>
      </c>
      <c r="D26" s="158">
        <v>0</v>
      </c>
      <c r="E26" s="158">
        <v>29770</v>
      </c>
      <c r="F26" s="158">
        <v>1</v>
      </c>
      <c r="G26" s="158">
        <v>-812.5</v>
      </c>
      <c r="H26" s="160">
        <v>311385.36</v>
      </c>
    </row>
    <row r="27" spans="1:8" x14ac:dyDescent="0.25">
      <c r="A27" s="158">
        <v>26</v>
      </c>
      <c r="B27" s="159">
        <v>40235</v>
      </c>
      <c r="C27" s="160">
        <v>1271.5</v>
      </c>
      <c r="D27" s="158">
        <v>0</v>
      </c>
      <c r="E27" s="158">
        <v>29770</v>
      </c>
      <c r="F27" s="158">
        <v>1</v>
      </c>
      <c r="G27" s="160">
        <v>1271.5</v>
      </c>
      <c r="H27" s="160">
        <v>312656.86</v>
      </c>
    </row>
    <row r="28" spans="1:8" x14ac:dyDescent="0.25">
      <c r="A28" s="158">
        <v>27</v>
      </c>
      <c r="B28" s="159">
        <v>40238</v>
      </c>
      <c r="C28" s="160">
        <v>7849</v>
      </c>
      <c r="D28" s="158">
        <v>0</v>
      </c>
      <c r="E28" s="158">
        <v>29770</v>
      </c>
      <c r="F28" s="158">
        <v>1</v>
      </c>
      <c r="G28" s="160">
        <v>7849</v>
      </c>
      <c r="H28" s="160">
        <v>320505.86</v>
      </c>
    </row>
    <row r="29" spans="1:8" x14ac:dyDescent="0.25">
      <c r="A29" s="158">
        <v>28</v>
      </c>
      <c r="B29" s="159">
        <v>40239</v>
      </c>
      <c r="C29" s="158">
        <v>620.4</v>
      </c>
      <c r="D29" s="158">
        <v>0</v>
      </c>
      <c r="E29" s="158">
        <v>29770</v>
      </c>
      <c r="F29" s="158">
        <v>1</v>
      </c>
      <c r="G29" s="158">
        <v>620.4</v>
      </c>
      <c r="H29" s="160">
        <v>321126.26</v>
      </c>
    </row>
    <row r="30" spans="1:8" x14ac:dyDescent="0.25">
      <c r="A30" s="158">
        <v>29</v>
      </c>
      <c r="B30" s="159">
        <v>40245</v>
      </c>
      <c r="C30" s="158">
        <v>-677.99</v>
      </c>
      <c r="D30" s="158">
        <v>0</v>
      </c>
      <c r="E30" s="158">
        <v>29770</v>
      </c>
      <c r="F30" s="158">
        <v>1</v>
      </c>
      <c r="G30" s="158">
        <v>-677.99</v>
      </c>
      <c r="H30" s="160">
        <v>320448.27</v>
      </c>
    </row>
    <row r="31" spans="1:8" x14ac:dyDescent="0.25">
      <c r="A31" s="158">
        <v>30</v>
      </c>
      <c r="B31" s="159">
        <v>40246</v>
      </c>
      <c r="C31" s="160">
        <v>4376.3999999999996</v>
      </c>
      <c r="D31" s="158">
        <v>0</v>
      </c>
      <c r="E31" s="158">
        <v>29770</v>
      </c>
      <c r="F31" s="158">
        <v>1</v>
      </c>
      <c r="G31" s="160">
        <v>4376.3999999999996</v>
      </c>
      <c r="H31" s="160">
        <v>324824.67</v>
      </c>
    </row>
    <row r="32" spans="1:8" x14ac:dyDescent="0.25">
      <c r="A32" s="158">
        <v>31</v>
      </c>
      <c r="B32" s="159">
        <v>40247</v>
      </c>
      <c r="C32" s="160">
        <v>-362.99</v>
      </c>
      <c r="D32" s="158">
        <v>0</v>
      </c>
      <c r="E32" s="158">
        <v>29770</v>
      </c>
      <c r="F32" s="158">
        <v>1</v>
      </c>
      <c r="G32" s="160">
        <v>-362.99</v>
      </c>
      <c r="H32" s="160">
        <v>324461.68</v>
      </c>
    </row>
    <row r="33" spans="1:8" x14ac:dyDescent="0.25">
      <c r="A33" s="158">
        <v>32</v>
      </c>
      <c r="B33" s="159">
        <v>40248</v>
      </c>
      <c r="C33" s="158">
        <v>494</v>
      </c>
      <c r="D33" s="158">
        <v>0</v>
      </c>
      <c r="E33" s="158">
        <v>29770</v>
      </c>
      <c r="F33" s="158">
        <v>1</v>
      </c>
      <c r="G33" s="158">
        <v>494</v>
      </c>
      <c r="H33" s="160">
        <v>324955.68</v>
      </c>
    </row>
    <row r="34" spans="1:8" x14ac:dyDescent="0.25">
      <c r="A34" s="158">
        <v>33</v>
      </c>
      <c r="B34" s="159">
        <v>40249</v>
      </c>
      <c r="C34" s="158">
        <v>-236</v>
      </c>
      <c r="D34" s="158">
        <v>0</v>
      </c>
      <c r="E34" s="158">
        <v>29770</v>
      </c>
      <c r="F34" s="158">
        <v>1</v>
      </c>
      <c r="G34" s="158">
        <v>-236</v>
      </c>
      <c r="H34" s="160">
        <v>324719.68</v>
      </c>
    </row>
    <row r="35" spans="1:8" x14ac:dyDescent="0.25">
      <c r="A35" s="158">
        <v>34</v>
      </c>
      <c r="B35" s="159">
        <v>40252</v>
      </c>
      <c r="C35" s="160">
        <v>-1010</v>
      </c>
      <c r="D35" s="158">
        <v>0</v>
      </c>
      <c r="E35" s="158">
        <v>29770</v>
      </c>
      <c r="F35" s="158">
        <v>1</v>
      </c>
      <c r="G35" s="160">
        <v>-1010</v>
      </c>
      <c r="H35" s="160">
        <v>323709.68</v>
      </c>
    </row>
    <row r="36" spans="1:8" x14ac:dyDescent="0.25">
      <c r="A36" s="158">
        <v>35</v>
      </c>
      <c r="B36" s="159">
        <v>40253</v>
      </c>
      <c r="C36" s="158">
        <v>718.02</v>
      </c>
      <c r="D36" s="158">
        <v>0</v>
      </c>
      <c r="E36" s="158">
        <v>29770</v>
      </c>
      <c r="F36" s="158">
        <v>1</v>
      </c>
      <c r="G36" s="158">
        <v>718.02</v>
      </c>
      <c r="H36" s="160">
        <v>324427.7</v>
      </c>
    </row>
    <row r="37" spans="1:8" x14ac:dyDescent="0.25">
      <c r="A37" s="158">
        <v>36</v>
      </c>
      <c r="B37" s="159">
        <v>40255</v>
      </c>
      <c r="C37" s="160">
        <v>164</v>
      </c>
      <c r="D37" s="158">
        <v>0</v>
      </c>
      <c r="E37" s="158">
        <v>29770</v>
      </c>
      <c r="F37" s="158">
        <v>1</v>
      </c>
      <c r="G37" s="160">
        <v>164</v>
      </c>
      <c r="H37" s="160">
        <v>324591.7</v>
      </c>
    </row>
    <row r="38" spans="1:8" x14ac:dyDescent="0.25">
      <c r="A38" s="158">
        <v>37</v>
      </c>
      <c r="B38" s="159">
        <v>40256</v>
      </c>
      <c r="C38" s="160">
        <v>-1294.69</v>
      </c>
      <c r="D38" s="158">
        <v>0</v>
      </c>
      <c r="E38" s="158">
        <v>29770</v>
      </c>
      <c r="F38" s="158">
        <v>1</v>
      </c>
      <c r="G38" s="160">
        <v>-1294.69</v>
      </c>
      <c r="H38" s="160">
        <v>323297.01</v>
      </c>
    </row>
    <row r="39" spans="1:8" x14ac:dyDescent="0.25">
      <c r="A39" s="158">
        <v>38</v>
      </c>
      <c r="B39" s="159">
        <v>40259</v>
      </c>
      <c r="C39" s="158">
        <v>-480.98</v>
      </c>
      <c r="D39" s="158">
        <v>0</v>
      </c>
      <c r="E39" s="158">
        <v>29770</v>
      </c>
      <c r="F39" s="158">
        <v>1</v>
      </c>
      <c r="G39" s="158">
        <v>-480.98</v>
      </c>
      <c r="H39" s="160">
        <v>322816.03000000003</v>
      </c>
    </row>
    <row r="40" spans="1:8" x14ac:dyDescent="0.25">
      <c r="A40" s="158">
        <v>39</v>
      </c>
      <c r="B40" s="159">
        <v>40260</v>
      </c>
      <c r="C40" s="160">
        <v>-1405</v>
      </c>
      <c r="D40" s="158">
        <v>0</v>
      </c>
      <c r="E40" s="158">
        <v>29770</v>
      </c>
      <c r="F40" s="158">
        <v>1</v>
      </c>
      <c r="G40" s="160">
        <v>-1405</v>
      </c>
      <c r="H40" s="160">
        <v>321411.03000000003</v>
      </c>
    </row>
    <row r="41" spans="1:8" x14ac:dyDescent="0.25">
      <c r="A41" s="158">
        <v>40</v>
      </c>
      <c r="B41" s="159">
        <v>40261</v>
      </c>
      <c r="C41" s="160">
        <v>-2181.71</v>
      </c>
      <c r="D41" s="158">
        <v>0</v>
      </c>
      <c r="E41" s="158">
        <v>29770</v>
      </c>
      <c r="F41" s="158">
        <v>1</v>
      </c>
      <c r="G41" s="160">
        <v>-2181.71</v>
      </c>
      <c r="H41" s="160">
        <v>319229.32</v>
      </c>
    </row>
    <row r="42" spans="1:8" x14ac:dyDescent="0.25">
      <c r="A42" s="158">
        <v>41</v>
      </c>
      <c r="B42" s="159">
        <v>40262</v>
      </c>
      <c r="C42" s="160">
        <v>-615.73</v>
      </c>
      <c r="D42" s="158">
        <v>0</v>
      </c>
      <c r="E42" s="158">
        <v>29770</v>
      </c>
      <c r="F42" s="158">
        <v>1</v>
      </c>
      <c r="G42" s="160">
        <v>-615.73</v>
      </c>
      <c r="H42" s="160">
        <v>318613.59000000003</v>
      </c>
    </row>
    <row r="43" spans="1:8" x14ac:dyDescent="0.25">
      <c r="A43" s="158">
        <v>42</v>
      </c>
      <c r="B43" s="159">
        <v>40263</v>
      </c>
      <c r="C43" s="160">
        <v>964</v>
      </c>
      <c r="D43" s="158">
        <v>0</v>
      </c>
      <c r="E43" s="158">
        <v>29770</v>
      </c>
      <c r="F43" s="158">
        <v>1</v>
      </c>
      <c r="G43" s="160">
        <v>964</v>
      </c>
      <c r="H43" s="160">
        <v>319577.59000000003</v>
      </c>
    </row>
    <row r="44" spans="1:8" x14ac:dyDescent="0.25">
      <c r="A44" s="158">
        <v>43</v>
      </c>
      <c r="B44" s="159">
        <v>40266</v>
      </c>
      <c r="C44" s="158">
        <v>-345.58</v>
      </c>
      <c r="D44" s="158">
        <v>0</v>
      </c>
      <c r="E44" s="158">
        <v>29770</v>
      </c>
      <c r="F44" s="158">
        <v>1</v>
      </c>
      <c r="G44" s="158">
        <v>-345.58</v>
      </c>
      <c r="H44" s="160">
        <v>319232.01</v>
      </c>
    </row>
    <row r="45" spans="1:8" x14ac:dyDescent="0.25">
      <c r="A45" s="158">
        <v>44</v>
      </c>
      <c r="B45" s="159">
        <v>40267</v>
      </c>
      <c r="C45" s="160">
        <v>-2337.44</v>
      </c>
      <c r="D45" s="158">
        <v>0</v>
      </c>
      <c r="E45" s="158">
        <v>29770</v>
      </c>
      <c r="F45" s="158">
        <v>1</v>
      </c>
      <c r="G45" s="160">
        <v>-2337.44</v>
      </c>
      <c r="H45" s="160">
        <v>316894.57</v>
      </c>
    </row>
    <row r="46" spans="1:8" x14ac:dyDescent="0.25">
      <c r="A46" s="158">
        <v>45</v>
      </c>
      <c r="B46" s="159">
        <v>40268</v>
      </c>
      <c r="C46" s="160">
        <v>-2463.9899999999998</v>
      </c>
      <c r="D46" s="158">
        <v>0</v>
      </c>
      <c r="E46" s="158">
        <v>29770</v>
      </c>
      <c r="F46" s="158">
        <v>1</v>
      </c>
      <c r="G46" s="160">
        <v>-2463.9899999999998</v>
      </c>
      <c r="H46" s="160">
        <v>314430.58</v>
      </c>
    </row>
    <row r="47" spans="1:8" x14ac:dyDescent="0.25">
      <c r="A47" s="158">
        <v>46</v>
      </c>
      <c r="B47" s="159">
        <v>40269</v>
      </c>
      <c r="C47" s="160">
        <v>-920.6</v>
      </c>
      <c r="D47" s="158">
        <v>0</v>
      </c>
      <c r="E47" s="158">
        <v>29770</v>
      </c>
      <c r="F47" s="158">
        <v>1</v>
      </c>
      <c r="G47" s="160">
        <v>-920.6</v>
      </c>
      <c r="H47" s="160">
        <v>313509.98</v>
      </c>
    </row>
    <row r="48" spans="1:8" x14ac:dyDescent="0.25">
      <c r="A48" s="158">
        <v>47</v>
      </c>
      <c r="B48" s="159">
        <v>40274</v>
      </c>
      <c r="C48" s="160">
        <v>-884.13</v>
      </c>
      <c r="D48" s="158">
        <v>0</v>
      </c>
      <c r="E48" s="158">
        <v>29770</v>
      </c>
      <c r="F48" s="158">
        <v>1</v>
      </c>
      <c r="G48" s="160">
        <v>-884.13</v>
      </c>
      <c r="H48" s="160">
        <v>312625.84999999998</v>
      </c>
    </row>
    <row r="49" spans="1:8" x14ac:dyDescent="0.25">
      <c r="A49" s="158">
        <v>48</v>
      </c>
      <c r="B49" s="159">
        <v>40275</v>
      </c>
      <c r="C49" s="160">
        <v>-3983.11</v>
      </c>
      <c r="D49" s="158">
        <v>0</v>
      </c>
      <c r="E49" s="158">
        <v>29770</v>
      </c>
      <c r="F49" s="158">
        <v>1</v>
      </c>
      <c r="G49" s="160">
        <v>-3983.11</v>
      </c>
      <c r="H49" s="160">
        <v>308642.74</v>
      </c>
    </row>
    <row r="50" spans="1:8" x14ac:dyDescent="0.25">
      <c r="A50" s="158">
        <v>49</v>
      </c>
      <c r="B50" s="159">
        <v>40276</v>
      </c>
      <c r="C50" s="160">
        <v>5424</v>
      </c>
      <c r="D50" s="158">
        <v>0</v>
      </c>
      <c r="E50" s="158">
        <v>29770</v>
      </c>
      <c r="F50" s="158">
        <v>1</v>
      </c>
      <c r="G50" s="160">
        <v>5424</v>
      </c>
      <c r="H50" s="160">
        <v>314066.74</v>
      </c>
    </row>
    <row r="51" spans="1:8" x14ac:dyDescent="0.25">
      <c r="A51" s="158">
        <v>50</v>
      </c>
      <c r="B51" s="159">
        <v>40277</v>
      </c>
      <c r="C51" s="160">
        <v>-1927.79</v>
      </c>
      <c r="D51" s="158">
        <v>0</v>
      </c>
      <c r="E51" s="158">
        <v>29770</v>
      </c>
      <c r="F51" s="158">
        <v>1</v>
      </c>
      <c r="G51" s="160">
        <v>-1927.79</v>
      </c>
      <c r="H51" s="160">
        <v>312138.95</v>
      </c>
    </row>
    <row r="52" spans="1:8" x14ac:dyDescent="0.25">
      <c r="A52" s="158">
        <v>51</v>
      </c>
      <c r="B52" s="159">
        <v>40280</v>
      </c>
      <c r="C52" s="160">
        <v>-778.99</v>
      </c>
      <c r="D52" s="158">
        <v>0</v>
      </c>
      <c r="E52" s="158">
        <v>29770</v>
      </c>
      <c r="F52" s="158">
        <v>1</v>
      </c>
      <c r="G52" s="160">
        <v>-778.99</v>
      </c>
      <c r="H52" s="160">
        <v>311359.96000000002</v>
      </c>
    </row>
    <row r="53" spans="1:8" x14ac:dyDescent="0.25">
      <c r="A53" s="158">
        <v>52</v>
      </c>
      <c r="B53" s="159">
        <v>40281</v>
      </c>
      <c r="C53" s="160">
        <v>-1837.59</v>
      </c>
      <c r="D53" s="158">
        <v>0</v>
      </c>
      <c r="E53" s="158">
        <v>29770</v>
      </c>
      <c r="F53" s="158">
        <v>1</v>
      </c>
      <c r="G53" s="160">
        <v>-1837.59</v>
      </c>
      <c r="H53" s="160">
        <v>309522.37</v>
      </c>
    </row>
    <row r="54" spans="1:8" x14ac:dyDescent="0.25">
      <c r="A54" s="158">
        <v>53</v>
      </c>
      <c r="B54" s="159">
        <v>40282</v>
      </c>
      <c r="C54" s="158">
        <v>-980.65</v>
      </c>
      <c r="D54" s="158">
        <v>0</v>
      </c>
      <c r="E54" s="158">
        <v>29770</v>
      </c>
      <c r="F54" s="158">
        <v>1</v>
      </c>
      <c r="G54" s="158">
        <v>-980.65</v>
      </c>
      <c r="H54" s="160">
        <v>308541.71999999997</v>
      </c>
    </row>
    <row r="55" spans="1:8" x14ac:dyDescent="0.25">
      <c r="A55" s="158">
        <v>54</v>
      </c>
      <c r="B55" s="159">
        <v>40283</v>
      </c>
      <c r="C55" s="160">
        <v>-2417.11</v>
      </c>
      <c r="D55" s="158">
        <v>0</v>
      </c>
      <c r="E55" s="158">
        <v>29770</v>
      </c>
      <c r="F55" s="158">
        <v>1</v>
      </c>
      <c r="G55" s="160">
        <v>-2417.11</v>
      </c>
      <c r="H55" s="160">
        <v>306124.61</v>
      </c>
    </row>
    <row r="56" spans="1:8" x14ac:dyDescent="0.25">
      <c r="A56" s="158">
        <v>55</v>
      </c>
      <c r="B56" s="159">
        <v>40284</v>
      </c>
      <c r="C56" s="160">
        <v>3090</v>
      </c>
      <c r="D56" s="158">
        <v>0</v>
      </c>
      <c r="E56" s="158">
        <v>29770</v>
      </c>
      <c r="F56" s="158">
        <v>1</v>
      </c>
      <c r="G56" s="160">
        <v>3090</v>
      </c>
      <c r="H56" s="160">
        <v>309214.61</v>
      </c>
    </row>
    <row r="57" spans="1:8" x14ac:dyDescent="0.25">
      <c r="A57" s="158">
        <v>56</v>
      </c>
      <c r="B57" s="159">
        <v>40287</v>
      </c>
      <c r="C57" s="160">
        <v>-712.5</v>
      </c>
      <c r="D57" s="158">
        <v>0</v>
      </c>
      <c r="E57" s="158">
        <v>29770</v>
      </c>
      <c r="F57" s="158">
        <v>1</v>
      </c>
      <c r="G57" s="160">
        <v>-712.5</v>
      </c>
      <c r="H57" s="160">
        <v>308502.11</v>
      </c>
    </row>
    <row r="58" spans="1:8" x14ac:dyDescent="0.25">
      <c r="A58" s="158">
        <v>57</v>
      </c>
      <c r="B58" s="159">
        <v>40288</v>
      </c>
      <c r="C58" s="160">
        <v>311.5</v>
      </c>
      <c r="D58" s="158">
        <v>0</v>
      </c>
      <c r="E58" s="158">
        <v>29770</v>
      </c>
      <c r="F58" s="158">
        <v>1</v>
      </c>
      <c r="G58" s="160">
        <v>311.5</v>
      </c>
      <c r="H58" s="160">
        <v>308813.61</v>
      </c>
    </row>
    <row r="59" spans="1:8" x14ac:dyDescent="0.25">
      <c r="A59" s="158">
        <v>58</v>
      </c>
      <c r="B59" s="159">
        <v>40289</v>
      </c>
      <c r="C59" s="160">
        <v>1204.4000000000001</v>
      </c>
      <c r="D59" s="158">
        <v>0</v>
      </c>
      <c r="E59" s="158">
        <v>29770</v>
      </c>
      <c r="F59" s="158">
        <v>1</v>
      </c>
      <c r="G59" s="160">
        <v>1204.4000000000001</v>
      </c>
      <c r="H59" s="160">
        <v>310018.01</v>
      </c>
    </row>
    <row r="60" spans="1:8" x14ac:dyDescent="0.25">
      <c r="A60" s="158">
        <v>59</v>
      </c>
      <c r="B60" s="159">
        <v>40290</v>
      </c>
      <c r="C60" s="160">
        <v>-1628.5</v>
      </c>
      <c r="D60" s="158">
        <v>0</v>
      </c>
      <c r="E60" s="158">
        <v>29770</v>
      </c>
      <c r="F60" s="158">
        <v>1</v>
      </c>
      <c r="G60" s="160">
        <v>-1628.5</v>
      </c>
      <c r="H60" s="160">
        <v>308389.51</v>
      </c>
    </row>
    <row r="61" spans="1:8" x14ac:dyDescent="0.25">
      <c r="A61" s="158">
        <v>60</v>
      </c>
      <c r="B61" s="159">
        <v>40291</v>
      </c>
      <c r="C61" s="160">
        <v>1859</v>
      </c>
      <c r="D61" s="158">
        <v>0</v>
      </c>
      <c r="E61" s="158">
        <v>29770</v>
      </c>
      <c r="F61" s="158">
        <v>1</v>
      </c>
      <c r="G61" s="160">
        <v>1859</v>
      </c>
      <c r="H61" s="160">
        <v>310248.51</v>
      </c>
    </row>
    <row r="62" spans="1:8" x14ac:dyDescent="0.25">
      <c r="A62" s="158">
        <v>61</v>
      </c>
      <c r="B62" s="159">
        <v>40294</v>
      </c>
      <c r="C62" s="160">
        <v>10567.01</v>
      </c>
      <c r="D62" s="158">
        <v>0</v>
      </c>
      <c r="E62" s="158">
        <v>29770</v>
      </c>
      <c r="F62" s="158">
        <v>1</v>
      </c>
      <c r="G62" s="160">
        <v>10567.01</v>
      </c>
      <c r="H62" s="160">
        <v>320815.52</v>
      </c>
    </row>
    <row r="63" spans="1:8" x14ac:dyDescent="0.25">
      <c r="A63" s="158">
        <v>62</v>
      </c>
      <c r="B63" s="159">
        <v>40295</v>
      </c>
      <c r="C63" s="160">
        <v>171.01</v>
      </c>
      <c r="D63" s="158">
        <v>0</v>
      </c>
      <c r="E63" s="158">
        <v>29770</v>
      </c>
      <c r="F63" s="158">
        <v>1</v>
      </c>
      <c r="G63" s="160">
        <v>171.01</v>
      </c>
      <c r="H63" s="160">
        <v>320986.53000000003</v>
      </c>
    </row>
    <row r="64" spans="1:8" x14ac:dyDescent="0.25">
      <c r="A64" s="158">
        <v>63</v>
      </c>
      <c r="B64" s="159">
        <v>40296</v>
      </c>
      <c r="C64" s="160">
        <v>62.5</v>
      </c>
      <c r="D64" s="158">
        <v>0</v>
      </c>
      <c r="E64" s="158">
        <v>29770</v>
      </c>
      <c r="F64" s="158">
        <v>1</v>
      </c>
      <c r="G64" s="160">
        <v>62.5</v>
      </c>
      <c r="H64" s="160">
        <v>321049.03000000003</v>
      </c>
    </row>
    <row r="65" spans="1:8" x14ac:dyDescent="0.25">
      <c r="A65" s="158">
        <v>64</v>
      </c>
      <c r="B65" s="159">
        <v>40297</v>
      </c>
      <c r="C65" s="160">
        <v>-1064.99</v>
      </c>
      <c r="D65" s="158">
        <v>0</v>
      </c>
      <c r="E65" s="158">
        <v>29770</v>
      </c>
      <c r="F65" s="158">
        <v>1</v>
      </c>
      <c r="G65" s="160">
        <v>-1064.99</v>
      </c>
      <c r="H65" s="160">
        <v>319984.03999999998</v>
      </c>
    </row>
    <row r="66" spans="1:8" x14ac:dyDescent="0.25">
      <c r="A66" s="158">
        <v>65</v>
      </c>
      <c r="B66" s="159">
        <v>40298</v>
      </c>
      <c r="C66" s="160">
        <v>-1738.99</v>
      </c>
      <c r="D66" s="158">
        <v>0</v>
      </c>
      <c r="E66" s="158">
        <v>29770</v>
      </c>
      <c r="F66" s="158">
        <v>1</v>
      </c>
      <c r="G66" s="160">
        <v>-1738.99</v>
      </c>
      <c r="H66" s="160">
        <v>318245.05</v>
      </c>
    </row>
    <row r="67" spans="1:8" x14ac:dyDescent="0.25">
      <c r="A67" s="158">
        <v>66</v>
      </c>
      <c r="B67" s="159">
        <v>40301</v>
      </c>
      <c r="C67" s="160">
        <v>-1219.98</v>
      </c>
      <c r="D67" s="158">
        <v>0</v>
      </c>
      <c r="E67" s="158">
        <v>29770</v>
      </c>
      <c r="F67" s="158">
        <v>1</v>
      </c>
      <c r="G67" s="160">
        <v>-1219.98</v>
      </c>
      <c r="H67" s="160">
        <v>317025.07</v>
      </c>
    </row>
    <row r="68" spans="1:8" x14ac:dyDescent="0.25">
      <c r="A68" s="158">
        <v>67</v>
      </c>
      <c r="B68" s="159">
        <v>40302</v>
      </c>
      <c r="C68" s="160">
        <v>5436.01</v>
      </c>
      <c r="D68" s="158">
        <v>0</v>
      </c>
      <c r="E68" s="158">
        <v>29770</v>
      </c>
      <c r="F68" s="158">
        <v>1</v>
      </c>
      <c r="G68" s="160">
        <v>5436.01</v>
      </c>
      <c r="H68" s="160">
        <v>322461.08</v>
      </c>
    </row>
    <row r="69" spans="1:8" x14ac:dyDescent="0.25">
      <c r="A69" s="158">
        <v>68</v>
      </c>
      <c r="B69" s="159">
        <v>40304</v>
      </c>
      <c r="C69" s="160">
        <v>-913.98</v>
      </c>
      <c r="D69" s="158">
        <v>0</v>
      </c>
      <c r="E69" s="158">
        <v>29770</v>
      </c>
      <c r="F69" s="158">
        <v>1</v>
      </c>
      <c r="G69" s="160">
        <v>-913.98</v>
      </c>
      <c r="H69" s="160">
        <v>321547.09999999998</v>
      </c>
    </row>
    <row r="70" spans="1:8" x14ac:dyDescent="0.25">
      <c r="A70" s="158">
        <v>69</v>
      </c>
      <c r="B70" s="159">
        <v>40308</v>
      </c>
      <c r="C70" s="160">
        <v>4234</v>
      </c>
      <c r="D70" s="158">
        <v>0</v>
      </c>
      <c r="E70" s="158">
        <v>29770</v>
      </c>
      <c r="F70" s="158">
        <v>1</v>
      </c>
      <c r="G70" s="160">
        <v>4234</v>
      </c>
      <c r="H70" s="160">
        <v>325781.09999999998</v>
      </c>
    </row>
    <row r="71" spans="1:8" x14ac:dyDescent="0.25">
      <c r="A71" s="158">
        <v>70</v>
      </c>
      <c r="B71" s="159">
        <v>40309</v>
      </c>
      <c r="C71" s="160">
        <v>-2022</v>
      </c>
      <c r="D71" s="158">
        <v>0</v>
      </c>
      <c r="E71" s="158">
        <v>29770</v>
      </c>
      <c r="F71" s="158">
        <v>1</v>
      </c>
      <c r="G71" s="160">
        <v>-2022</v>
      </c>
      <c r="H71" s="160">
        <v>323759.09999999998</v>
      </c>
    </row>
    <row r="72" spans="1:8" x14ac:dyDescent="0.25">
      <c r="A72" s="158">
        <v>71</v>
      </c>
      <c r="B72" s="159">
        <v>40310</v>
      </c>
      <c r="C72" s="160">
        <v>1592.01</v>
      </c>
      <c r="D72" s="158">
        <v>0</v>
      </c>
      <c r="E72" s="158">
        <v>29770</v>
      </c>
      <c r="F72" s="158">
        <v>1</v>
      </c>
      <c r="G72" s="160">
        <v>1592.01</v>
      </c>
      <c r="H72" s="160">
        <v>325351.11</v>
      </c>
    </row>
    <row r="73" spans="1:8" x14ac:dyDescent="0.25">
      <c r="A73" s="158">
        <v>72</v>
      </c>
      <c r="B73" s="159">
        <v>40311</v>
      </c>
      <c r="C73" s="160">
        <v>-7344.98</v>
      </c>
      <c r="D73" s="158">
        <v>0</v>
      </c>
      <c r="E73" s="158">
        <v>29770</v>
      </c>
      <c r="F73" s="158">
        <v>1</v>
      </c>
      <c r="G73" s="160">
        <v>-7344.98</v>
      </c>
      <c r="H73" s="160">
        <v>318006.13</v>
      </c>
    </row>
    <row r="74" spans="1:8" x14ac:dyDescent="0.25">
      <c r="A74" s="158">
        <v>73</v>
      </c>
      <c r="B74" s="159">
        <v>40312</v>
      </c>
      <c r="C74" s="160">
        <v>1990</v>
      </c>
      <c r="D74" s="158">
        <v>0</v>
      </c>
      <c r="E74" s="158">
        <v>29770</v>
      </c>
      <c r="F74" s="158">
        <v>1</v>
      </c>
      <c r="G74" s="160">
        <v>1990</v>
      </c>
      <c r="H74" s="160">
        <v>319996.13</v>
      </c>
    </row>
    <row r="75" spans="1:8" x14ac:dyDescent="0.25">
      <c r="A75" s="158">
        <v>74</v>
      </c>
      <c r="B75" s="159">
        <v>40315</v>
      </c>
      <c r="C75" s="160">
        <v>-2525</v>
      </c>
      <c r="D75" s="158">
        <v>0</v>
      </c>
      <c r="E75" s="158">
        <v>29770</v>
      </c>
      <c r="F75" s="158">
        <v>1</v>
      </c>
      <c r="G75" s="160">
        <v>-2525</v>
      </c>
      <c r="H75" s="160">
        <v>317471.13</v>
      </c>
    </row>
    <row r="76" spans="1:8" x14ac:dyDescent="0.25">
      <c r="A76" s="158">
        <v>75</v>
      </c>
      <c r="B76" s="159">
        <v>40316</v>
      </c>
      <c r="C76" s="160">
        <v>-346</v>
      </c>
      <c r="D76" s="158">
        <v>0</v>
      </c>
      <c r="E76" s="158">
        <v>29770</v>
      </c>
      <c r="F76" s="158">
        <v>1</v>
      </c>
      <c r="G76" s="160">
        <v>-346</v>
      </c>
      <c r="H76" s="160">
        <v>317125.13</v>
      </c>
    </row>
    <row r="77" spans="1:8" x14ac:dyDescent="0.25">
      <c r="A77" s="158">
        <v>76</v>
      </c>
      <c r="B77" s="159">
        <v>40317</v>
      </c>
      <c r="C77" s="160">
        <v>4084.02</v>
      </c>
      <c r="D77" s="158">
        <v>0</v>
      </c>
      <c r="E77" s="158">
        <v>29770</v>
      </c>
      <c r="F77" s="158">
        <v>1</v>
      </c>
      <c r="G77" s="160">
        <v>4084.02</v>
      </c>
      <c r="H77" s="160">
        <v>321209.15000000002</v>
      </c>
    </row>
    <row r="78" spans="1:8" x14ac:dyDescent="0.25">
      <c r="A78" s="158">
        <v>77</v>
      </c>
      <c r="B78" s="159">
        <v>40318</v>
      </c>
      <c r="C78" s="160">
        <v>990</v>
      </c>
      <c r="D78" s="158">
        <v>0</v>
      </c>
      <c r="E78" s="158">
        <v>29770</v>
      </c>
      <c r="F78" s="158">
        <v>1</v>
      </c>
      <c r="G78" s="160">
        <v>990</v>
      </c>
      <c r="H78" s="160">
        <v>322199.15000000002</v>
      </c>
    </row>
    <row r="79" spans="1:8" x14ac:dyDescent="0.25">
      <c r="A79" s="158">
        <v>78</v>
      </c>
      <c r="B79" s="159">
        <v>40319</v>
      </c>
      <c r="C79" s="160">
        <v>4109.04</v>
      </c>
      <c r="D79" s="158">
        <v>0</v>
      </c>
      <c r="E79" s="158">
        <v>29770</v>
      </c>
      <c r="F79" s="158">
        <v>1</v>
      </c>
      <c r="G79" s="160">
        <v>4109.04</v>
      </c>
      <c r="H79" s="160">
        <v>326308.19</v>
      </c>
    </row>
    <row r="80" spans="1:8" x14ac:dyDescent="0.25">
      <c r="A80" s="158">
        <v>79</v>
      </c>
      <c r="B80" s="159">
        <v>40322</v>
      </c>
      <c r="C80" s="160">
        <v>-1733.97</v>
      </c>
      <c r="D80" s="158">
        <v>0</v>
      </c>
      <c r="E80" s="158">
        <v>29770</v>
      </c>
      <c r="F80" s="158">
        <v>1</v>
      </c>
      <c r="G80" s="160">
        <v>-1733.97</v>
      </c>
      <c r="H80" s="160">
        <v>324574.21999999997</v>
      </c>
    </row>
    <row r="81" spans="1:8" x14ac:dyDescent="0.25">
      <c r="A81" s="158">
        <v>80</v>
      </c>
      <c r="B81" s="159">
        <v>40324</v>
      </c>
      <c r="C81" s="160">
        <v>-3063.99</v>
      </c>
      <c r="D81" s="158">
        <v>0</v>
      </c>
      <c r="E81" s="158">
        <v>29770</v>
      </c>
      <c r="F81" s="158">
        <v>1</v>
      </c>
      <c r="G81" s="160">
        <v>-3063.99</v>
      </c>
      <c r="H81" s="160">
        <v>321510.23</v>
      </c>
    </row>
    <row r="82" spans="1:8" x14ac:dyDescent="0.25">
      <c r="A82" s="158">
        <v>81</v>
      </c>
      <c r="B82" s="159">
        <v>40325</v>
      </c>
      <c r="C82" s="160">
        <v>-1207.99</v>
      </c>
      <c r="D82" s="158">
        <v>0</v>
      </c>
      <c r="E82" s="158">
        <v>29770</v>
      </c>
      <c r="F82" s="158">
        <v>1</v>
      </c>
      <c r="G82" s="160">
        <v>-1207.99</v>
      </c>
      <c r="H82" s="160">
        <v>320302.24</v>
      </c>
    </row>
    <row r="83" spans="1:8" x14ac:dyDescent="0.25">
      <c r="A83" s="158">
        <v>82</v>
      </c>
      <c r="B83" s="159">
        <v>40326</v>
      </c>
      <c r="C83" s="160">
        <v>-1925</v>
      </c>
      <c r="D83" s="158">
        <v>0</v>
      </c>
      <c r="E83" s="158">
        <v>29770</v>
      </c>
      <c r="F83" s="158">
        <v>1</v>
      </c>
      <c r="G83" s="160">
        <v>-1925</v>
      </c>
      <c r="H83" s="160">
        <v>318377.24</v>
      </c>
    </row>
    <row r="84" spans="1:8" x14ac:dyDescent="0.25">
      <c r="A84" s="158">
        <v>83</v>
      </c>
      <c r="B84" s="159">
        <v>40329</v>
      </c>
      <c r="C84" s="158">
        <v>-937.5</v>
      </c>
      <c r="D84" s="158">
        <v>0</v>
      </c>
      <c r="E84" s="158">
        <v>29770</v>
      </c>
      <c r="F84" s="158">
        <v>1</v>
      </c>
      <c r="G84" s="158">
        <v>-937.5</v>
      </c>
      <c r="H84" s="160">
        <v>317439.74</v>
      </c>
    </row>
    <row r="85" spans="1:8" x14ac:dyDescent="0.25">
      <c r="A85" s="158">
        <v>84</v>
      </c>
      <c r="B85" s="159">
        <v>40330</v>
      </c>
      <c r="C85" s="160">
        <v>-4533.5</v>
      </c>
      <c r="D85" s="158">
        <v>0</v>
      </c>
      <c r="E85" s="158">
        <v>29770</v>
      </c>
      <c r="F85" s="158">
        <v>1</v>
      </c>
      <c r="G85" s="160">
        <v>-4533.5</v>
      </c>
      <c r="H85" s="160">
        <v>312906.23999999999</v>
      </c>
    </row>
    <row r="86" spans="1:8" x14ac:dyDescent="0.25">
      <c r="A86" s="158">
        <v>85</v>
      </c>
      <c r="B86" s="159">
        <v>40331</v>
      </c>
      <c r="C86" s="158">
        <v>-413.5</v>
      </c>
      <c r="D86" s="158">
        <v>0</v>
      </c>
      <c r="E86" s="158">
        <v>29770</v>
      </c>
      <c r="F86" s="158">
        <v>1</v>
      </c>
      <c r="G86" s="158">
        <v>-413.5</v>
      </c>
      <c r="H86" s="160">
        <v>312492.74</v>
      </c>
    </row>
    <row r="87" spans="1:8" x14ac:dyDescent="0.25">
      <c r="A87" s="158">
        <v>86</v>
      </c>
      <c r="B87" s="159">
        <v>40332</v>
      </c>
      <c r="C87" s="160">
        <v>-220.98</v>
      </c>
      <c r="D87" s="158">
        <v>0</v>
      </c>
      <c r="E87" s="158">
        <v>29770</v>
      </c>
      <c r="F87" s="158">
        <v>1</v>
      </c>
      <c r="G87" s="160">
        <v>-220.98</v>
      </c>
      <c r="H87" s="160">
        <v>312271.76</v>
      </c>
    </row>
    <row r="88" spans="1:8" x14ac:dyDescent="0.25">
      <c r="A88" s="158">
        <v>87</v>
      </c>
      <c r="B88" s="159">
        <v>40333</v>
      </c>
      <c r="C88" s="160">
        <v>3166.01</v>
      </c>
      <c r="D88" s="158">
        <v>0</v>
      </c>
      <c r="E88" s="158">
        <v>29770</v>
      </c>
      <c r="F88" s="158">
        <v>1</v>
      </c>
      <c r="G88" s="160">
        <v>3166.01</v>
      </c>
      <c r="H88" s="160">
        <v>315437.77</v>
      </c>
    </row>
    <row r="89" spans="1:8" x14ac:dyDescent="0.25">
      <c r="A89" s="158">
        <v>88</v>
      </c>
      <c r="B89" s="159">
        <v>40336</v>
      </c>
      <c r="C89" s="160">
        <v>362.5</v>
      </c>
      <c r="D89" s="158">
        <v>0</v>
      </c>
      <c r="E89" s="158">
        <v>29770</v>
      </c>
      <c r="F89" s="158">
        <v>1</v>
      </c>
      <c r="G89" s="160">
        <v>362.5</v>
      </c>
      <c r="H89" s="160">
        <v>315800.27</v>
      </c>
    </row>
    <row r="90" spans="1:8" x14ac:dyDescent="0.25">
      <c r="A90" s="158">
        <v>89</v>
      </c>
      <c r="B90" s="159">
        <v>40338</v>
      </c>
      <c r="C90" s="160">
        <v>1235.01</v>
      </c>
      <c r="D90" s="158">
        <v>0</v>
      </c>
      <c r="E90" s="158">
        <v>29770</v>
      </c>
      <c r="F90" s="158">
        <v>1</v>
      </c>
      <c r="G90" s="160">
        <v>1235.01</v>
      </c>
      <c r="H90" s="160">
        <v>317035.28000000003</v>
      </c>
    </row>
    <row r="91" spans="1:8" x14ac:dyDescent="0.25">
      <c r="A91" s="158">
        <v>90</v>
      </c>
      <c r="B91" s="159">
        <v>40339</v>
      </c>
      <c r="C91" s="160">
        <v>8320</v>
      </c>
      <c r="D91" s="158">
        <v>0</v>
      </c>
      <c r="E91" s="158">
        <v>29770</v>
      </c>
      <c r="F91" s="158">
        <v>1</v>
      </c>
      <c r="G91" s="160">
        <v>8320</v>
      </c>
      <c r="H91" s="160">
        <v>325355.28000000003</v>
      </c>
    </row>
    <row r="92" spans="1:8" x14ac:dyDescent="0.25">
      <c r="A92" s="158">
        <v>91</v>
      </c>
      <c r="B92" s="159">
        <v>40340</v>
      </c>
      <c r="C92" s="160">
        <v>-3884.67</v>
      </c>
      <c r="D92" s="158">
        <v>0</v>
      </c>
      <c r="E92" s="158">
        <v>29770</v>
      </c>
      <c r="F92" s="158">
        <v>1</v>
      </c>
      <c r="G92" s="160">
        <v>-3884.67</v>
      </c>
      <c r="H92" s="160">
        <v>321470.61</v>
      </c>
    </row>
    <row r="93" spans="1:8" x14ac:dyDescent="0.25">
      <c r="A93" s="158">
        <v>92</v>
      </c>
      <c r="B93" s="159">
        <v>40343</v>
      </c>
      <c r="C93" s="160">
        <v>-1847.18</v>
      </c>
      <c r="D93" s="158">
        <v>0</v>
      </c>
      <c r="E93" s="158">
        <v>29770</v>
      </c>
      <c r="F93" s="158">
        <v>1</v>
      </c>
      <c r="G93" s="160">
        <v>-1847.18</v>
      </c>
      <c r="H93" s="160">
        <v>319623.43</v>
      </c>
    </row>
    <row r="94" spans="1:8" x14ac:dyDescent="0.25">
      <c r="A94" s="158">
        <v>93</v>
      </c>
      <c r="B94" s="159">
        <v>40344</v>
      </c>
      <c r="C94" s="158">
        <v>-187.99</v>
      </c>
      <c r="D94" s="158">
        <v>0</v>
      </c>
      <c r="E94" s="158">
        <v>29770</v>
      </c>
      <c r="F94" s="158">
        <v>1</v>
      </c>
      <c r="G94" s="158">
        <v>-187.99</v>
      </c>
      <c r="H94" s="160">
        <v>319435.44</v>
      </c>
    </row>
    <row r="95" spans="1:8" x14ac:dyDescent="0.25">
      <c r="A95" s="158">
        <v>94</v>
      </c>
      <c r="B95" s="159">
        <v>40345</v>
      </c>
      <c r="C95" s="158">
        <v>-438.59</v>
      </c>
      <c r="D95" s="158">
        <v>0</v>
      </c>
      <c r="E95" s="158">
        <v>29770</v>
      </c>
      <c r="F95" s="158">
        <v>1</v>
      </c>
      <c r="G95" s="158">
        <v>-438.59</v>
      </c>
      <c r="H95" s="160">
        <v>318996.84999999998</v>
      </c>
    </row>
    <row r="96" spans="1:8" x14ac:dyDescent="0.25">
      <c r="A96" s="158">
        <v>95</v>
      </c>
      <c r="B96" s="159">
        <v>40346</v>
      </c>
      <c r="C96" s="158">
        <v>28.02</v>
      </c>
      <c r="D96" s="158">
        <v>0</v>
      </c>
      <c r="E96" s="158">
        <v>29770</v>
      </c>
      <c r="F96" s="158">
        <v>1</v>
      </c>
      <c r="G96" s="158">
        <v>28.02</v>
      </c>
      <c r="H96" s="160">
        <v>319024.87</v>
      </c>
    </row>
    <row r="97" spans="1:8" x14ac:dyDescent="0.25">
      <c r="A97" s="158">
        <v>96</v>
      </c>
      <c r="B97" s="159">
        <v>40347</v>
      </c>
      <c r="C97" s="160">
        <v>-906.98</v>
      </c>
      <c r="D97" s="158">
        <v>0</v>
      </c>
      <c r="E97" s="158">
        <v>29770</v>
      </c>
      <c r="F97" s="158">
        <v>1</v>
      </c>
      <c r="G97" s="160">
        <v>-906.98</v>
      </c>
      <c r="H97" s="160">
        <v>318117.89</v>
      </c>
    </row>
    <row r="98" spans="1:8" x14ac:dyDescent="0.25">
      <c r="A98" s="158">
        <v>97</v>
      </c>
      <c r="B98" s="159">
        <v>40350</v>
      </c>
      <c r="C98" s="158">
        <v>162.01</v>
      </c>
      <c r="D98" s="158">
        <v>0</v>
      </c>
      <c r="E98" s="158">
        <v>29770</v>
      </c>
      <c r="F98" s="158">
        <v>1</v>
      </c>
      <c r="G98" s="158">
        <v>162.01</v>
      </c>
      <c r="H98" s="160">
        <v>318279.90000000002</v>
      </c>
    </row>
    <row r="99" spans="1:8" x14ac:dyDescent="0.25">
      <c r="A99" s="158">
        <v>98</v>
      </c>
      <c r="B99" s="159">
        <v>40351</v>
      </c>
      <c r="C99" s="160">
        <v>-844.99</v>
      </c>
      <c r="D99" s="158">
        <v>0</v>
      </c>
      <c r="E99" s="158">
        <v>29770</v>
      </c>
      <c r="F99" s="158">
        <v>1</v>
      </c>
      <c r="G99" s="160">
        <v>-844.99</v>
      </c>
      <c r="H99" s="160">
        <v>317434.90999999997</v>
      </c>
    </row>
    <row r="100" spans="1:8" x14ac:dyDescent="0.25">
      <c r="A100" s="158">
        <v>99</v>
      </c>
      <c r="B100" s="159">
        <v>40352</v>
      </c>
      <c r="C100" s="160">
        <v>-2398.9899999999998</v>
      </c>
      <c r="D100" s="158">
        <v>0</v>
      </c>
      <c r="E100" s="158">
        <v>29770</v>
      </c>
      <c r="F100" s="158">
        <v>1</v>
      </c>
      <c r="G100" s="160">
        <v>-2398.9899999999998</v>
      </c>
      <c r="H100" s="160">
        <v>315035.92</v>
      </c>
    </row>
    <row r="101" spans="1:8" x14ac:dyDescent="0.25">
      <c r="A101" s="158">
        <v>100</v>
      </c>
      <c r="B101" s="159">
        <v>40353</v>
      </c>
      <c r="C101" s="160">
        <v>-336.93</v>
      </c>
      <c r="D101" s="158">
        <v>0</v>
      </c>
      <c r="E101" s="158">
        <v>29770</v>
      </c>
      <c r="F101" s="158">
        <v>1</v>
      </c>
      <c r="G101" s="160">
        <v>-336.93</v>
      </c>
      <c r="H101" s="160">
        <v>314698.99</v>
      </c>
    </row>
    <row r="102" spans="1:8" x14ac:dyDescent="0.25">
      <c r="A102" s="158">
        <v>101</v>
      </c>
      <c r="B102" s="159">
        <v>40354</v>
      </c>
      <c r="C102" s="160">
        <v>-1985.04</v>
      </c>
      <c r="D102" s="158">
        <v>0</v>
      </c>
      <c r="E102" s="158">
        <v>29770</v>
      </c>
      <c r="F102" s="158">
        <v>1</v>
      </c>
      <c r="G102" s="160">
        <v>-1985.04</v>
      </c>
      <c r="H102" s="160">
        <v>312713.95</v>
      </c>
    </row>
    <row r="103" spans="1:8" x14ac:dyDescent="0.25">
      <c r="A103" s="158">
        <v>102</v>
      </c>
      <c r="B103" s="159">
        <v>40357</v>
      </c>
      <c r="C103" s="160">
        <v>-2848</v>
      </c>
      <c r="D103" s="158">
        <v>0</v>
      </c>
      <c r="E103" s="158">
        <v>29770</v>
      </c>
      <c r="F103" s="158">
        <v>1</v>
      </c>
      <c r="G103" s="160">
        <v>-2848</v>
      </c>
      <c r="H103" s="160">
        <v>309865.95</v>
      </c>
    </row>
    <row r="104" spans="1:8" x14ac:dyDescent="0.25">
      <c r="A104" s="158">
        <v>103</v>
      </c>
      <c r="B104" s="159">
        <v>40358</v>
      </c>
      <c r="C104" s="160">
        <v>4855</v>
      </c>
      <c r="D104" s="158">
        <v>0</v>
      </c>
      <c r="E104" s="158">
        <v>29770</v>
      </c>
      <c r="F104" s="158">
        <v>1</v>
      </c>
      <c r="G104" s="160">
        <v>4855</v>
      </c>
      <c r="H104" s="160">
        <v>314720.95</v>
      </c>
    </row>
    <row r="105" spans="1:8" x14ac:dyDescent="0.25">
      <c r="A105" s="158">
        <v>104</v>
      </c>
      <c r="B105" s="159">
        <v>40359</v>
      </c>
      <c r="C105" s="160">
        <v>5218.0200000000004</v>
      </c>
      <c r="D105" s="158">
        <v>0</v>
      </c>
      <c r="E105" s="158">
        <v>29770</v>
      </c>
      <c r="F105" s="158">
        <v>1</v>
      </c>
      <c r="G105" s="160">
        <v>5218.0200000000004</v>
      </c>
      <c r="H105" s="160">
        <v>319938.96999999997</v>
      </c>
    </row>
    <row r="106" spans="1:8" x14ac:dyDescent="0.25">
      <c r="A106" s="158">
        <v>105</v>
      </c>
      <c r="B106" s="159">
        <v>40360</v>
      </c>
      <c r="C106" s="160">
        <v>1419.4</v>
      </c>
      <c r="D106" s="158">
        <v>0</v>
      </c>
      <c r="E106" s="158">
        <v>29770</v>
      </c>
      <c r="F106" s="158">
        <v>1</v>
      </c>
      <c r="G106" s="160">
        <v>1419.4</v>
      </c>
      <c r="H106" s="160">
        <v>321358.37</v>
      </c>
    </row>
    <row r="107" spans="1:8" x14ac:dyDescent="0.25">
      <c r="A107" s="158">
        <v>106</v>
      </c>
      <c r="B107" s="159">
        <v>40368</v>
      </c>
      <c r="C107" s="160">
        <v>-1245.17</v>
      </c>
      <c r="D107" s="158">
        <v>0</v>
      </c>
      <c r="E107" s="158">
        <v>29770</v>
      </c>
      <c r="F107" s="158">
        <v>1</v>
      </c>
      <c r="G107" s="160">
        <v>-1245.17</v>
      </c>
      <c r="H107" s="160">
        <v>320113.2</v>
      </c>
    </row>
    <row r="108" spans="1:8" x14ac:dyDescent="0.25">
      <c r="A108" s="158">
        <v>107</v>
      </c>
      <c r="B108" s="159">
        <v>40371</v>
      </c>
      <c r="C108" s="158">
        <v>-601.6</v>
      </c>
      <c r="D108" s="158">
        <v>0</v>
      </c>
      <c r="E108" s="158">
        <v>29770</v>
      </c>
      <c r="F108" s="158">
        <v>1</v>
      </c>
      <c r="G108" s="158">
        <v>-601.6</v>
      </c>
      <c r="H108" s="160">
        <v>319511.59999999998</v>
      </c>
    </row>
    <row r="109" spans="1:8" x14ac:dyDescent="0.25">
      <c r="A109" s="158">
        <v>108</v>
      </c>
      <c r="B109" s="159">
        <v>40372</v>
      </c>
      <c r="C109" s="160">
        <v>-1663.8</v>
      </c>
      <c r="D109" s="158">
        <v>0</v>
      </c>
      <c r="E109" s="158">
        <v>29770</v>
      </c>
      <c r="F109" s="158">
        <v>1</v>
      </c>
      <c r="G109" s="160">
        <v>-1663.8</v>
      </c>
      <c r="H109" s="160">
        <v>317847.8</v>
      </c>
    </row>
    <row r="110" spans="1:8" x14ac:dyDescent="0.25">
      <c r="A110" s="158">
        <v>109</v>
      </c>
      <c r="B110" s="159">
        <v>40373</v>
      </c>
      <c r="C110" s="160">
        <v>-1235.8599999999999</v>
      </c>
      <c r="D110" s="158">
        <v>0</v>
      </c>
      <c r="E110" s="158">
        <v>29770</v>
      </c>
      <c r="F110" s="158">
        <v>1</v>
      </c>
      <c r="G110" s="160">
        <v>-1235.8599999999999</v>
      </c>
      <c r="H110" s="160">
        <v>316611.94</v>
      </c>
    </row>
    <row r="111" spans="1:8" x14ac:dyDescent="0.25">
      <c r="A111" s="158">
        <v>110</v>
      </c>
      <c r="B111" s="159">
        <v>40375</v>
      </c>
      <c r="C111" s="160">
        <v>-601.6</v>
      </c>
      <c r="D111" s="158">
        <v>0</v>
      </c>
      <c r="E111" s="158">
        <v>29770</v>
      </c>
      <c r="F111" s="158">
        <v>1</v>
      </c>
      <c r="G111" s="160">
        <v>-601.6</v>
      </c>
      <c r="H111" s="160">
        <v>316010.34000000003</v>
      </c>
    </row>
    <row r="112" spans="1:8" x14ac:dyDescent="0.25">
      <c r="A112" s="158">
        <v>111</v>
      </c>
      <c r="B112" s="159">
        <v>40378</v>
      </c>
      <c r="C112" s="160">
        <v>-929.45</v>
      </c>
      <c r="D112" s="158">
        <v>0</v>
      </c>
      <c r="E112" s="158">
        <v>29770</v>
      </c>
      <c r="F112" s="158">
        <v>1</v>
      </c>
      <c r="G112" s="160">
        <v>-929.45</v>
      </c>
      <c r="H112" s="160">
        <v>315080.89</v>
      </c>
    </row>
    <row r="113" spans="1:8" x14ac:dyDescent="0.25">
      <c r="A113" s="158">
        <v>112</v>
      </c>
      <c r="B113" s="159">
        <v>40379</v>
      </c>
      <c r="C113" s="160">
        <v>-3224.6</v>
      </c>
      <c r="D113" s="158">
        <v>0</v>
      </c>
      <c r="E113" s="158">
        <v>29770</v>
      </c>
      <c r="F113" s="158">
        <v>1</v>
      </c>
      <c r="G113" s="160">
        <v>-3224.6</v>
      </c>
      <c r="H113" s="160">
        <v>311856.28999999998</v>
      </c>
    </row>
    <row r="114" spans="1:8" x14ac:dyDescent="0.25">
      <c r="A114" s="158">
        <v>113</v>
      </c>
      <c r="B114" s="159">
        <v>40380</v>
      </c>
      <c r="C114" s="160">
        <v>-1928.5</v>
      </c>
      <c r="D114" s="158">
        <v>0</v>
      </c>
      <c r="E114" s="158">
        <v>29770</v>
      </c>
      <c r="F114" s="158">
        <v>1</v>
      </c>
      <c r="G114" s="160">
        <v>-1928.5</v>
      </c>
      <c r="H114" s="160">
        <v>309927.78999999998</v>
      </c>
    </row>
    <row r="115" spans="1:8" x14ac:dyDescent="0.25">
      <c r="A115" s="158">
        <v>114</v>
      </c>
      <c r="B115" s="159">
        <v>40381</v>
      </c>
      <c r="C115" s="160">
        <v>4830.17</v>
      </c>
      <c r="D115" s="158">
        <v>0</v>
      </c>
      <c r="E115" s="158">
        <v>29770</v>
      </c>
      <c r="F115" s="158">
        <v>1</v>
      </c>
      <c r="G115" s="160">
        <v>4830.17</v>
      </c>
      <c r="H115" s="160">
        <v>314757.96000000002</v>
      </c>
    </row>
    <row r="116" spans="1:8" x14ac:dyDescent="0.25">
      <c r="A116" s="158">
        <v>115</v>
      </c>
      <c r="B116" s="159">
        <v>40382</v>
      </c>
      <c r="C116" s="158">
        <v>-601.6</v>
      </c>
      <c r="D116" s="158">
        <v>0</v>
      </c>
      <c r="E116" s="158">
        <v>29770</v>
      </c>
      <c r="F116" s="158">
        <v>1</v>
      </c>
      <c r="G116" s="158">
        <v>-601.6</v>
      </c>
      <c r="H116" s="160">
        <v>314156.36</v>
      </c>
    </row>
    <row r="117" spans="1:8" x14ac:dyDescent="0.25">
      <c r="A117" s="158">
        <v>116</v>
      </c>
      <c r="B117" s="159">
        <v>40385</v>
      </c>
      <c r="C117" s="158">
        <v>537.5</v>
      </c>
      <c r="D117" s="158">
        <v>0</v>
      </c>
      <c r="E117" s="158">
        <v>29770</v>
      </c>
      <c r="F117" s="158">
        <v>1</v>
      </c>
      <c r="G117" s="158">
        <v>537.5</v>
      </c>
      <c r="H117" s="160">
        <v>314693.86</v>
      </c>
    </row>
    <row r="118" spans="1:8" x14ac:dyDescent="0.25">
      <c r="A118" s="158">
        <v>117</v>
      </c>
      <c r="B118" s="159">
        <v>40386</v>
      </c>
      <c r="C118" s="160">
        <v>3704</v>
      </c>
      <c r="D118" s="158">
        <v>0</v>
      </c>
      <c r="E118" s="158">
        <v>29770</v>
      </c>
      <c r="F118" s="158">
        <v>1</v>
      </c>
      <c r="G118" s="160">
        <v>3704</v>
      </c>
      <c r="H118" s="160">
        <v>318397.86</v>
      </c>
    </row>
    <row r="119" spans="1:8" x14ac:dyDescent="0.25">
      <c r="A119" s="158">
        <v>118</v>
      </c>
      <c r="B119" s="159">
        <v>40387</v>
      </c>
      <c r="C119" s="160">
        <v>-676</v>
      </c>
      <c r="D119" s="158">
        <v>0</v>
      </c>
      <c r="E119" s="158">
        <v>29770</v>
      </c>
      <c r="F119" s="158">
        <v>1</v>
      </c>
      <c r="G119" s="160">
        <v>-676</v>
      </c>
      <c r="H119" s="160">
        <v>317721.86</v>
      </c>
    </row>
    <row r="120" spans="1:8" x14ac:dyDescent="0.25">
      <c r="A120" s="158">
        <v>119</v>
      </c>
      <c r="B120" s="159">
        <v>40388</v>
      </c>
      <c r="C120" s="160">
        <v>328.4</v>
      </c>
      <c r="D120" s="158">
        <v>0</v>
      </c>
      <c r="E120" s="158">
        <v>29770</v>
      </c>
      <c r="F120" s="158">
        <v>1</v>
      </c>
      <c r="G120" s="160">
        <v>328.4</v>
      </c>
      <c r="H120" s="160">
        <v>318050.26</v>
      </c>
    </row>
    <row r="121" spans="1:8" x14ac:dyDescent="0.25">
      <c r="A121" s="158">
        <v>120</v>
      </c>
      <c r="B121" s="159">
        <v>40389</v>
      </c>
      <c r="C121" s="160">
        <v>-2578.5</v>
      </c>
      <c r="D121" s="158">
        <v>0</v>
      </c>
      <c r="E121" s="158">
        <v>29770</v>
      </c>
      <c r="F121" s="158">
        <v>1</v>
      </c>
      <c r="G121" s="160">
        <v>-2578.5</v>
      </c>
      <c r="H121" s="160">
        <v>315471.76</v>
      </c>
    </row>
    <row r="122" spans="1:8" x14ac:dyDescent="0.25">
      <c r="A122" s="158">
        <v>121</v>
      </c>
      <c r="B122" s="159">
        <v>40392</v>
      </c>
      <c r="C122" s="160">
        <v>3634.2</v>
      </c>
      <c r="D122" s="158">
        <v>0</v>
      </c>
      <c r="E122" s="158">
        <v>29770</v>
      </c>
      <c r="F122" s="158">
        <v>1</v>
      </c>
      <c r="G122" s="160">
        <v>3634.2</v>
      </c>
      <c r="H122" s="160">
        <v>319105.96000000002</v>
      </c>
    </row>
    <row r="123" spans="1:8" x14ac:dyDescent="0.25">
      <c r="A123" s="158">
        <v>122</v>
      </c>
      <c r="B123" s="159">
        <v>40393</v>
      </c>
      <c r="C123" s="160">
        <v>1344</v>
      </c>
      <c r="D123" s="158">
        <v>0</v>
      </c>
      <c r="E123" s="158">
        <v>29770</v>
      </c>
      <c r="F123" s="158">
        <v>1</v>
      </c>
      <c r="G123" s="160">
        <v>1344</v>
      </c>
      <c r="H123" s="160">
        <v>320449.96000000002</v>
      </c>
    </row>
    <row r="124" spans="1:8" x14ac:dyDescent="0.25">
      <c r="A124" s="158">
        <v>123</v>
      </c>
      <c r="B124" s="159">
        <v>40394</v>
      </c>
      <c r="C124" s="160">
        <v>-476</v>
      </c>
      <c r="D124" s="158">
        <v>0</v>
      </c>
      <c r="E124" s="158">
        <v>29770</v>
      </c>
      <c r="F124" s="158">
        <v>1</v>
      </c>
      <c r="G124" s="160">
        <v>-476</v>
      </c>
      <c r="H124" s="160">
        <v>319973.96000000002</v>
      </c>
    </row>
    <row r="125" spans="1:8" x14ac:dyDescent="0.25">
      <c r="A125" s="158">
        <v>124</v>
      </c>
      <c r="B125" s="159">
        <v>40395</v>
      </c>
      <c r="C125" s="158">
        <v>624</v>
      </c>
      <c r="D125" s="158">
        <v>0</v>
      </c>
      <c r="E125" s="158">
        <v>29770</v>
      </c>
      <c r="F125" s="158">
        <v>1</v>
      </c>
      <c r="G125" s="158">
        <v>624</v>
      </c>
      <c r="H125" s="160">
        <v>320597.96000000002</v>
      </c>
    </row>
    <row r="126" spans="1:8" x14ac:dyDescent="0.25">
      <c r="A126" s="158">
        <v>125</v>
      </c>
      <c r="B126" s="159">
        <v>40396</v>
      </c>
      <c r="C126" s="160">
        <v>-1396</v>
      </c>
      <c r="D126" s="158">
        <v>0</v>
      </c>
      <c r="E126" s="158">
        <v>29770</v>
      </c>
      <c r="F126" s="158">
        <v>1</v>
      </c>
      <c r="G126" s="160">
        <v>-1396</v>
      </c>
      <c r="H126" s="160">
        <v>319201.96000000002</v>
      </c>
    </row>
    <row r="127" spans="1:8" x14ac:dyDescent="0.25">
      <c r="A127" s="158">
        <v>126</v>
      </c>
      <c r="B127" s="159">
        <v>40399</v>
      </c>
      <c r="C127" s="160">
        <v>-1828.5</v>
      </c>
      <c r="D127" s="158">
        <v>0</v>
      </c>
      <c r="E127" s="158">
        <v>29770</v>
      </c>
      <c r="F127" s="158">
        <v>1</v>
      </c>
      <c r="G127" s="160">
        <v>-1828.5</v>
      </c>
      <c r="H127" s="160">
        <v>317373.46000000002</v>
      </c>
    </row>
    <row r="128" spans="1:8" x14ac:dyDescent="0.25">
      <c r="A128" s="158">
        <v>127</v>
      </c>
      <c r="B128" s="159">
        <v>40400</v>
      </c>
      <c r="C128" s="158">
        <v>-585</v>
      </c>
      <c r="D128" s="158">
        <v>0</v>
      </c>
      <c r="E128" s="158">
        <v>29770</v>
      </c>
      <c r="F128" s="158">
        <v>1</v>
      </c>
      <c r="G128" s="158">
        <v>-585</v>
      </c>
      <c r="H128" s="160">
        <v>316788.46000000002</v>
      </c>
    </row>
    <row r="129" spans="1:8" x14ac:dyDescent="0.25">
      <c r="A129" s="158">
        <v>128</v>
      </c>
      <c r="B129" s="159">
        <v>40401</v>
      </c>
      <c r="C129" s="160">
        <v>4267.5</v>
      </c>
      <c r="D129" s="158">
        <v>0</v>
      </c>
      <c r="E129" s="158">
        <v>29770</v>
      </c>
      <c r="F129" s="158">
        <v>1</v>
      </c>
      <c r="G129" s="160">
        <v>4267.5</v>
      </c>
      <c r="H129" s="160">
        <v>321055.96000000002</v>
      </c>
    </row>
    <row r="130" spans="1:8" x14ac:dyDescent="0.25">
      <c r="A130" s="158">
        <v>129</v>
      </c>
      <c r="B130" s="159">
        <v>40403</v>
      </c>
      <c r="C130" s="160">
        <v>-12</v>
      </c>
      <c r="D130" s="158">
        <v>0</v>
      </c>
      <c r="E130" s="158">
        <v>29770</v>
      </c>
      <c r="F130" s="158">
        <v>1</v>
      </c>
      <c r="G130" s="160">
        <v>-12</v>
      </c>
      <c r="H130" s="160">
        <v>321043.96000000002</v>
      </c>
    </row>
    <row r="131" spans="1:8" x14ac:dyDescent="0.25">
      <c r="A131" s="158">
        <v>130</v>
      </c>
      <c r="B131" s="159">
        <v>40406</v>
      </c>
      <c r="C131" s="158">
        <v>-76</v>
      </c>
      <c r="D131" s="158">
        <v>0</v>
      </c>
      <c r="E131" s="158">
        <v>29770</v>
      </c>
      <c r="F131" s="158">
        <v>1</v>
      </c>
      <c r="G131" s="158">
        <v>-76</v>
      </c>
      <c r="H131" s="160">
        <v>320967.96000000002</v>
      </c>
    </row>
    <row r="132" spans="1:8" x14ac:dyDescent="0.25">
      <c r="A132" s="158">
        <v>131</v>
      </c>
      <c r="B132" s="159">
        <v>40407</v>
      </c>
      <c r="C132" s="160">
        <v>-912</v>
      </c>
      <c r="D132" s="158">
        <v>0</v>
      </c>
      <c r="E132" s="158">
        <v>29770</v>
      </c>
      <c r="F132" s="158">
        <v>1</v>
      </c>
      <c r="G132" s="160">
        <v>-912</v>
      </c>
      <c r="H132" s="160">
        <v>320055.96000000002</v>
      </c>
    </row>
    <row r="133" spans="1:8" x14ac:dyDescent="0.25">
      <c r="A133" s="158">
        <v>132</v>
      </c>
      <c r="B133" s="159">
        <v>40408</v>
      </c>
      <c r="C133" s="160">
        <v>-3182.5</v>
      </c>
      <c r="D133" s="158">
        <v>0</v>
      </c>
      <c r="E133" s="158">
        <v>29770</v>
      </c>
      <c r="F133" s="158">
        <v>1</v>
      </c>
      <c r="G133" s="160">
        <v>-3182.5</v>
      </c>
      <c r="H133" s="160">
        <v>316873.46000000002</v>
      </c>
    </row>
    <row r="134" spans="1:8" x14ac:dyDescent="0.25">
      <c r="A134" s="158">
        <v>133</v>
      </c>
      <c r="B134" s="159">
        <v>40409</v>
      </c>
      <c r="C134" s="160">
        <v>-508.21</v>
      </c>
      <c r="D134" s="158">
        <v>0</v>
      </c>
      <c r="E134" s="158">
        <v>29770</v>
      </c>
      <c r="F134" s="158">
        <v>1</v>
      </c>
      <c r="G134" s="160">
        <v>-508.21</v>
      </c>
      <c r="H134" s="160">
        <v>316365.25</v>
      </c>
    </row>
    <row r="135" spans="1:8" x14ac:dyDescent="0.25">
      <c r="A135" s="158">
        <v>134</v>
      </c>
      <c r="B135" s="159">
        <v>40413</v>
      </c>
      <c r="C135" s="160">
        <v>4224</v>
      </c>
      <c r="D135" s="158">
        <v>0</v>
      </c>
      <c r="E135" s="158">
        <v>29770</v>
      </c>
      <c r="F135" s="158">
        <v>1</v>
      </c>
      <c r="G135" s="160">
        <v>4224</v>
      </c>
      <c r="H135" s="160">
        <v>320589.25</v>
      </c>
    </row>
    <row r="136" spans="1:8" x14ac:dyDescent="0.25">
      <c r="A136" s="158">
        <v>135</v>
      </c>
      <c r="B136" s="159">
        <v>40415</v>
      </c>
      <c r="C136" s="160">
        <v>-1018.98</v>
      </c>
      <c r="D136" s="158">
        <v>0</v>
      </c>
      <c r="E136" s="158">
        <v>29770</v>
      </c>
      <c r="F136" s="158">
        <v>1</v>
      </c>
      <c r="G136" s="160">
        <v>-1018.98</v>
      </c>
      <c r="H136" s="160">
        <v>319570.27</v>
      </c>
    </row>
    <row r="137" spans="1:8" x14ac:dyDescent="0.25">
      <c r="A137" s="158">
        <v>136</v>
      </c>
      <c r="B137" s="159">
        <v>40416</v>
      </c>
      <c r="C137" s="160">
        <v>-1245.98</v>
      </c>
      <c r="D137" s="158">
        <v>0</v>
      </c>
      <c r="E137" s="158">
        <v>29770</v>
      </c>
      <c r="F137" s="158">
        <v>1</v>
      </c>
      <c r="G137" s="160">
        <v>-1245.98</v>
      </c>
      <c r="H137" s="160">
        <v>318324.28999999998</v>
      </c>
    </row>
    <row r="138" spans="1:8" x14ac:dyDescent="0.25">
      <c r="A138" s="158">
        <v>137</v>
      </c>
      <c r="B138" s="159">
        <v>40417</v>
      </c>
      <c r="C138" s="160">
        <v>21883.4</v>
      </c>
      <c r="D138" s="158">
        <v>0</v>
      </c>
      <c r="E138" s="158">
        <v>29770</v>
      </c>
      <c r="F138" s="158">
        <v>1</v>
      </c>
      <c r="G138" s="160">
        <v>21883.4</v>
      </c>
      <c r="H138" s="160">
        <v>340207.69</v>
      </c>
    </row>
    <row r="139" spans="1:8" x14ac:dyDescent="0.25">
      <c r="A139" s="158">
        <v>138</v>
      </c>
      <c r="B139" s="159">
        <v>40420</v>
      </c>
      <c r="C139" s="160">
        <v>-1518</v>
      </c>
      <c r="D139" s="158">
        <v>0</v>
      </c>
      <c r="E139" s="158">
        <v>29770</v>
      </c>
      <c r="F139" s="158">
        <v>2</v>
      </c>
      <c r="G139" s="160">
        <v>-3036</v>
      </c>
      <c r="H139" s="160">
        <v>337171.69</v>
      </c>
    </row>
    <row r="140" spans="1:8" x14ac:dyDescent="0.25">
      <c r="A140" s="158">
        <v>139</v>
      </c>
      <c r="B140" s="159">
        <v>40421</v>
      </c>
      <c r="C140" s="160">
        <v>-136.97999999999999</v>
      </c>
      <c r="D140" s="158">
        <v>0</v>
      </c>
      <c r="E140" s="158">
        <v>29770</v>
      </c>
      <c r="F140" s="158">
        <v>2</v>
      </c>
      <c r="G140" s="160">
        <v>-273.95999999999998</v>
      </c>
      <c r="H140" s="160">
        <v>336897.73</v>
      </c>
    </row>
    <row r="141" spans="1:8" x14ac:dyDescent="0.25">
      <c r="A141" s="158">
        <v>140</v>
      </c>
      <c r="B141" s="159">
        <v>40422</v>
      </c>
      <c r="C141" s="160">
        <v>2525</v>
      </c>
      <c r="D141" s="158">
        <v>0</v>
      </c>
      <c r="E141" s="158">
        <v>29770</v>
      </c>
      <c r="F141" s="158">
        <v>2</v>
      </c>
      <c r="G141" s="160">
        <v>5050</v>
      </c>
      <c r="H141" s="160">
        <v>341947.73</v>
      </c>
    </row>
    <row r="142" spans="1:8" x14ac:dyDescent="0.25">
      <c r="A142" s="158">
        <v>141</v>
      </c>
      <c r="B142" s="159">
        <v>40423</v>
      </c>
      <c r="C142" s="158">
        <v>-561.98</v>
      </c>
      <c r="D142" s="158">
        <v>0</v>
      </c>
      <c r="E142" s="158">
        <v>29770</v>
      </c>
      <c r="F142" s="158">
        <v>2</v>
      </c>
      <c r="G142" s="160">
        <v>-1123.96</v>
      </c>
      <c r="H142" s="160">
        <v>340823.77</v>
      </c>
    </row>
    <row r="143" spans="1:8" x14ac:dyDescent="0.25">
      <c r="A143" s="158">
        <v>142</v>
      </c>
      <c r="B143" s="159">
        <v>40428</v>
      </c>
      <c r="C143" s="160">
        <v>1077.4000000000001</v>
      </c>
      <c r="D143" s="158">
        <v>0</v>
      </c>
      <c r="E143" s="158">
        <v>29770</v>
      </c>
      <c r="F143" s="158">
        <v>2</v>
      </c>
      <c r="G143" s="160">
        <v>2154.8000000000002</v>
      </c>
      <c r="H143" s="160">
        <v>342978.57</v>
      </c>
    </row>
    <row r="144" spans="1:8" x14ac:dyDescent="0.25">
      <c r="A144" s="158">
        <v>143</v>
      </c>
      <c r="B144" s="159">
        <v>40429</v>
      </c>
      <c r="C144" s="160">
        <v>-30</v>
      </c>
      <c r="D144" s="158">
        <v>0</v>
      </c>
      <c r="E144" s="158">
        <v>29770</v>
      </c>
      <c r="F144" s="158">
        <v>2</v>
      </c>
      <c r="G144" s="160">
        <v>-60</v>
      </c>
      <c r="H144" s="160">
        <v>342918.57</v>
      </c>
    </row>
    <row r="145" spans="1:8" x14ac:dyDescent="0.25">
      <c r="A145" s="158">
        <v>144</v>
      </c>
      <c r="B145" s="159">
        <v>40430</v>
      </c>
      <c r="C145" s="160">
        <v>760</v>
      </c>
      <c r="D145" s="158">
        <v>0</v>
      </c>
      <c r="E145" s="158">
        <v>29770</v>
      </c>
      <c r="F145" s="158">
        <v>2</v>
      </c>
      <c r="G145" s="160">
        <v>1520</v>
      </c>
      <c r="H145" s="160">
        <v>344438.57</v>
      </c>
    </row>
    <row r="146" spans="1:8" x14ac:dyDescent="0.25">
      <c r="A146" s="158">
        <v>145</v>
      </c>
      <c r="B146" s="159">
        <v>40431</v>
      </c>
      <c r="C146" s="160">
        <v>1982.01</v>
      </c>
      <c r="D146" s="158">
        <v>0</v>
      </c>
      <c r="E146" s="158">
        <v>29770</v>
      </c>
      <c r="F146" s="158">
        <v>2</v>
      </c>
      <c r="G146" s="160">
        <v>3964.02</v>
      </c>
      <c r="H146" s="160">
        <v>348402.59</v>
      </c>
    </row>
    <row r="147" spans="1:8" x14ac:dyDescent="0.25">
      <c r="A147" s="158">
        <v>146</v>
      </c>
      <c r="B147" s="159">
        <v>40434</v>
      </c>
      <c r="C147" s="160">
        <v>1690.02</v>
      </c>
      <c r="D147" s="158">
        <v>0</v>
      </c>
      <c r="E147" s="158">
        <v>29770</v>
      </c>
      <c r="F147" s="158">
        <v>2</v>
      </c>
      <c r="G147" s="160">
        <v>3380.04</v>
      </c>
      <c r="H147" s="160">
        <v>351782.63</v>
      </c>
    </row>
    <row r="148" spans="1:8" x14ac:dyDescent="0.25">
      <c r="A148" s="158">
        <v>147</v>
      </c>
      <c r="B148" s="159">
        <v>40435</v>
      </c>
      <c r="C148" s="160">
        <v>-2614.9899999999998</v>
      </c>
      <c r="D148" s="158">
        <v>0</v>
      </c>
      <c r="E148" s="158">
        <v>29770</v>
      </c>
      <c r="F148" s="158">
        <v>2</v>
      </c>
      <c r="G148" s="160">
        <v>-5229.9799999999996</v>
      </c>
      <c r="H148" s="160">
        <v>346552.65</v>
      </c>
    </row>
    <row r="149" spans="1:8" x14ac:dyDescent="0.25">
      <c r="A149" s="158">
        <v>148</v>
      </c>
      <c r="B149" s="159">
        <v>40436</v>
      </c>
      <c r="C149" s="158">
        <v>-706</v>
      </c>
      <c r="D149" s="158">
        <v>0</v>
      </c>
      <c r="E149" s="158">
        <v>29770</v>
      </c>
      <c r="F149" s="158">
        <v>2</v>
      </c>
      <c r="G149" s="160">
        <v>-1412</v>
      </c>
      <c r="H149" s="160">
        <v>345140.65</v>
      </c>
    </row>
    <row r="150" spans="1:8" x14ac:dyDescent="0.25">
      <c r="A150" s="158">
        <v>149</v>
      </c>
      <c r="B150" s="159">
        <v>40437</v>
      </c>
      <c r="C150" s="160">
        <v>-1473.99</v>
      </c>
      <c r="D150" s="158">
        <v>0</v>
      </c>
      <c r="E150" s="158">
        <v>29770</v>
      </c>
      <c r="F150" s="158">
        <v>2</v>
      </c>
      <c r="G150" s="160">
        <v>-2947.98</v>
      </c>
      <c r="H150" s="160">
        <v>342192.67</v>
      </c>
    </row>
    <row r="151" spans="1:8" x14ac:dyDescent="0.25">
      <c r="A151" s="158">
        <v>150</v>
      </c>
      <c r="B151" s="159">
        <v>40438</v>
      </c>
      <c r="C151" s="160">
        <v>-1666</v>
      </c>
      <c r="D151" s="158">
        <v>0</v>
      </c>
      <c r="E151" s="158">
        <v>29770</v>
      </c>
      <c r="F151" s="158">
        <v>2</v>
      </c>
      <c r="G151" s="160">
        <v>-3332</v>
      </c>
      <c r="H151" s="160">
        <v>338860.67</v>
      </c>
    </row>
    <row r="152" spans="1:8" x14ac:dyDescent="0.25">
      <c r="A152" s="158">
        <v>151</v>
      </c>
      <c r="B152" s="159">
        <v>40441</v>
      </c>
      <c r="C152" s="158">
        <v>792.5</v>
      </c>
      <c r="D152" s="158">
        <v>0</v>
      </c>
      <c r="E152" s="158">
        <v>29770</v>
      </c>
      <c r="F152" s="158">
        <v>2</v>
      </c>
      <c r="G152" s="160">
        <v>1585</v>
      </c>
      <c r="H152" s="160">
        <v>340445.67</v>
      </c>
    </row>
    <row r="153" spans="1:8" x14ac:dyDescent="0.25">
      <c r="A153" s="158">
        <v>152</v>
      </c>
      <c r="B153" s="159">
        <v>40442</v>
      </c>
      <c r="C153" s="160">
        <v>804</v>
      </c>
      <c r="D153" s="158">
        <v>0</v>
      </c>
      <c r="E153" s="158">
        <v>29770</v>
      </c>
      <c r="F153" s="158">
        <v>2</v>
      </c>
      <c r="G153" s="160">
        <v>1608</v>
      </c>
      <c r="H153" s="160">
        <v>342053.67</v>
      </c>
    </row>
    <row r="154" spans="1:8" x14ac:dyDescent="0.25">
      <c r="A154" s="158">
        <v>153</v>
      </c>
      <c r="B154" s="159">
        <v>40443</v>
      </c>
      <c r="C154" s="160">
        <v>-360</v>
      </c>
      <c r="D154" s="158">
        <v>0</v>
      </c>
      <c r="E154" s="158">
        <v>29770</v>
      </c>
      <c r="F154" s="158">
        <v>2</v>
      </c>
      <c r="G154" s="160">
        <v>-720</v>
      </c>
      <c r="H154" s="160">
        <v>341333.67</v>
      </c>
    </row>
    <row r="155" spans="1:8" x14ac:dyDescent="0.25">
      <c r="A155" s="158">
        <v>154</v>
      </c>
      <c r="B155" s="159">
        <v>40444</v>
      </c>
      <c r="C155" s="160">
        <v>-325</v>
      </c>
      <c r="D155" s="158">
        <v>0</v>
      </c>
      <c r="E155" s="158">
        <v>29770</v>
      </c>
      <c r="F155" s="158">
        <v>2</v>
      </c>
      <c r="G155" s="160">
        <v>-650</v>
      </c>
      <c r="H155" s="160">
        <v>340683.67</v>
      </c>
    </row>
    <row r="156" spans="1:8" x14ac:dyDescent="0.25">
      <c r="A156" s="158">
        <v>155</v>
      </c>
      <c r="B156" s="159">
        <v>40445</v>
      </c>
      <c r="C156" s="160">
        <v>-1586.4</v>
      </c>
      <c r="D156" s="158">
        <v>0</v>
      </c>
      <c r="E156" s="158">
        <v>29770</v>
      </c>
      <c r="F156" s="158">
        <v>2</v>
      </c>
      <c r="G156" s="160">
        <v>-3172.8</v>
      </c>
      <c r="H156" s="160">
        <v>337510.87</v>
      </c>
    </row>
    <row r="157" spans="1:8" x14ac:dyDescent="0.25">
      <c r="A157" s="158">
        <v>156</v>
      </c>
      <c r="B157" s="159">
        <v>40448</v>
      </c>
      <c r="C157" s="160">
        <v>1164</v>
      </c>
      <c r="D157" s="158">
        <v>0</v>
      </c>
      <c r="E157" s="158">
        <v>29770</v>
      </c>
      <c r="F157" s="158">
        <v>2</v>
      </c>
      <c r="G157" s="160">
        <v>2328</v>
      </c>
      <c r="H157" s="160">
        <v>339838.87</v>
      </c>
    </row>
    <row r="158" spans="1:8" x14ac:dyDescent="0.25">
      <c r="A158" s="158">
        <v>157</v>
      </c>
      <c r="B158" s="159">
        <v>40449</v>
      </c>
      <c r="C158" s="160">
        <v>-4853.4799999999996</v>
      </c>
      <c r="D158" s="158">
        <v>0</v>
      </c>
      <c r="E158" s="158">
        <v>29770</v>
      </c>
      <c r="F158" s="158">
        <v>2</v>
      </c>
      <c r="G158" s="160">
        <v>-9706.9599999999991</v>
      </c>
      <c r="H158" s="160">
        <v>330131.90999999997</v>
      </c>
    </row>
    <row r="159" spans="1:8" x14ac:dyDescent="0.25">
      <c r="A159" s="158">
        <v>158</v>
      </c>
      <c r="B159" s="159">
        <v>40450</v>
      </c>
      <c r="C159" s="160">
        <v>1043.32</v>
      </c>
      <c r="D159" s="158">
        <v>0</v>
      </c>
      <c r="E159" s="158">
        <v>29770</v>
      </c>
      <c r="F159" s="158">
        <v>2</v>
      </c>
      <c r="G159" s="160">
        <v>2086.64</v>
      </c>
      <c r="H159" s="160">
        <v>332218.55</v>
      </c>
    </row>
    <row r="160" spans="1:8" x14ac:dyDescent="0.25">
      <c r="A160" s="158">
        <v>159</v>
      </c>
      <c r="B160" s="159">
        <v>40451</v>
      </c>
      <c r="C160" s="160">
        <v>-6306.08</v>
      </c>
      <c r="D160" s="158">
        <v>0</v>
      </c>
      <c r="E160" s="158">
        <v>29770</v>
      </c>
      <c r="F160" s="158">
        <v>2</v>
      </c>
      <c r="G160" s="160">
        <v>-12612.16</v>
      </c>
      <c r="H160" s="160">
        <v>319606.39</v>
      </c>
    </row>
    <row r="161" spans="1:8" x14ac:dyDescent="0.25">
      <c r="A161" s="158">
        <v>160</v>
      </c>
      <c r="B161" s="159">
        <v>40452</v>
      </c>
      <c r="C161" s="160">
        <v>-3983.99</v>
      </c>
      <c r="D161" s="158">
        <v>0</v>
      </c>
      <c r="E161" s="158">
        <v>29770</v>
      </c>
      <c r="F161" s="158">
        <v>1</v>
      </c>
      <c r="G161" s="160">
        <v>-3983.99</v>
      </c>
      <c r="H161" s="160">
        <v>315622.40000000002</v>
      </c>
    </row>
    <row r="162" spans="1:8" x14ac:dyDescent="0.25">
      <c r="A162" s="158">
        <v>161</v>
      </c>
      <c r="B162" s="159">
        <v>40455</v>
      </c>
      <c r="C162" s="160">
        <v>-1832.99</v>
      </c>
      <c r="D162" s="158">
        <v>0</v>
      </c>
      <c r="E162" s="158">
        <v>29770</v>
      </c>
      <c r="F162" s="158">
        <v>1</v>
      </c>
      <c r="G162" s="160">
        <v>-1832.99</v>
      </c>
      <c r="H162" s="160">
        <v>313789.40999999997</v>
      </c>
    </row>
    <row r="163" spans="1:8" x14ac:dyDescent="0.25">
      <c r="A163" s="158">
        <v>162</v>
      </c>
      <c r="B163" s="159">
        <v>40456</v>
      </c>
      <c r="C163" s="160">
        <v>-1789.99</v>
      </c>
      <c r="D163" s="158">
        <v>0</v>
      </c>
      <c r="E163" s="158">
        <v>29770</v>
      </c>
      <c r="F163" s="158">
        <v>1</v>
      </c>
      <c r="G163" s="160">
        <v>-1789.99</v>
      </c>
      <c r="H163" s="160">
        <v>311999.42</v>
      </c>
    </row>
    <row r="164" spans="1:8" x14ac:dyDescent="0.25">
      <c r="A164" s="158">
        <v>163</v>
      </c>
      <c r="B164" s="159">
        <v>40457</v>
      </c>
      <c r="C164" s="158">
        <v>-412.5</v>
      </c>
      <c r="D164" s="158">
        <v>0</v>
      </c>
      <c r="E164" s="158">
        <v>29770</v>
      </c>
      <c r="F164" s="158">
        <v>1</v>
      </c>
      <c r="G164" s="158">
        <v>-412.5</v>
      </c>
      <c r="H164" s="160">
        <v>311586.92</v>
      </c>
    </row>
    <row r="165" spans="1:8" x14ac:dyDescent="0.25">
      <c r="A165" s="158">
        <v>164</v>
      </c>
      <c r="B165" s="159">
        <v>40458</v>
      </c>
      <c r="C165" s="160">
        <v>425.5</v>
      </c>
      <c r="D165" s="158">
        <v>0</v>
      </c>
      <c r="E165" s="158">
        <v>29770</v>
      </c>
      <c r="F165" s="158">
        <v>1</v>
      </c>
      <c r="G165" s="160">
        <v>425.5</v>
      </c>
      <c r="H165" s="160">
        <v>312012.42</v>
      </c>
    </row>
    <row r="166" spans="1:8" x14ac:dyDescent="0.25">
      <c r="A166" s="158">
        <v>165</v>
      </c>
      <c r="B166" s="159">
        <v>40459</v>
      </c>
      <c r="C166" s="160">
        <v>-2415.98</v>
      </c>
      <c r="D166" s="158">
        <v>0</v>
      </c>
      <c r="E166" s="158">
        <v>29770</v>
      </c>
      <c r="F166" s="158">
        <v>1</v>
      </c>
      <c r="G166" s="160">
        <v>-2415.98</v>
      </c>
      <c r="H166" s="160">
        <v>309596.44</v>
      </c>
    </row>
    <row r="167" spans="1:8" x14ac:dyDescent="0.25">
      <c r="A167" s="158">
        <v>166</v>
      </c>
      <c r="B167" s="159">
        <v>40462</v>
      </c>
      <c r="C167" s="160">
        <v>-980</v>
      </c>
      <c r="D167" s="158">
        <v>0</v>
      </c>
      <c r="E167" s="158">
        <v>29770</v>
      </c>
      <c r="F167" s="158">
        <v>1</v>
      </c>
      <c r="G167" s="160">
        <v>-980</v>
      </c>
      <c r="H167" s="160">
        <v>308616.44</v>
      </c>
    </row>
    <row r="168" spans="1:8" x14ac:dyDescent="0.25">
      <c r="A168" s="158">
        <v>167</v>
      </c>
      <c r="B168" s="159">
        <v>40463</v>
      </c>
      <c r="C168" s="160">
        <v>1236.5</v>
      </c>
      <c r="D168" s="158">
        <v>0</v>
      </c>
      <c r="E168" s="158">
        <v>29770</v>
      </c>
      <c r="F168" s="158">
        <v>1</v>
      </c>
      <c r="G168" s="160">
        <v>1236.5</v>
      </c>
      <c r="H168" s="160">
        <v>309852.94</v>
      </c>
    </row>
    <row r="169" spans="1:8" x14ac:dyDescent="0.25">
      <c r="A169" s="158">
        <v>168</v>
      </c>
      <c r="B169" s="159">
        <v>40464</v>
      </c>
      <c r="C169" s="158">
        <v>940</v>
      </c>
      <c r="D169" s="158">
        <v>0</v>
      </c>
      <c r="E169" s="158">
        <v>29770</v>
      </c>
      <c r="F169" s="158">
        <v>1</v>
      </c>
      <c r="G169" s="158">
        <v>940</v>
      </c>
      <c r="H169" s="160">
        <v>310792.94</v>
      </c>
    </row>
    <row r="170" spans="1:8" x14ac:dyDescent="0.25">
      <c r="A170" s="158">
        <v>169</v>
      </c>
      <c r="B170" s="159">
        <v>40465</v>
      </c>
      <c r="C170" s="160">
        <v>1358.4</v>
      </c>
      <c r="D170" s="158">
        <v>0</v>
      </c>
      <c r="E170" s="158">
        <v>29770</v>
      </c>
      <c r="F170" s="158">
        <v>1</v>
      </c>
      <c r="G170" s="160">
        <v>1358.4</v>
      </c>
      <c r="H170" s="160">
        <v>312151.34000000003</v>
      </c>
    </row>
    <row r="171" spans="1:8" x14ac:dyDescent="0.25">
      <c r="A171" s="158">
        <v>170</v>
      </c>
      <c r="B171" s="159">
        <v>40466</v>
      </c>
      <c r="C171" s="160">
        <v>-956</v>
      </c>
      <c r="D171" s="158">
        <v>0</v>
      </c>
      <c r="E171" s="158">
        <v>29770</v>
      </c>
      <c r="F171" s="158">
        <v>1</v>
      </c>
      <c r="G171" s="160">
        <v>-956</v>
      </c>
      <c r="H171" s="160">
        <v>311195.34000000003</v>
      </c>
    </row>
    <row r="172" spans="1:8" x14ac:dyDescent="0.25">
      <c r="A172" s="158">
        <v>171</v>
      </c>
      <c r="B172" s="159">
        <v>40469</v>
      </c>
      <c r="C172" s="158">
        <v>-502</v>
      </c>
      <c r="D172" s="158">
        <v>0</v>
      </c>
      <c r="E172" s="158">
        <v>29770</v>
      </c>
      <c r="F172" s="158">
        <v>1</v>
      </c>
      <c r="G172" s="158">
        <v>-502</v>
      </c>
      <c r="H172" s="160">
        <v>310693.34000000003</v>
      </c>
    </row>
    <row r="173" spans="1:8" x14ac:dyDescent="0.25">
      <c r="A173" s="158">
        <v>172</v>
      </c>
      <c r="B173" s="159">
        <v>40470</v>
      </c>
      <c r="C173" s="160">
        <v>5481.01</v>
      </c>
      <c r="D173" s="158">
        <v>0</v>
      </c>
      <c r="E173" s="158">
        <v>29770</v>
      </c>
      <c r="F173" s="158">
        <v>1</v>
      </c>
      <c r="G173" s="160">
        <v>5481.01</v>
      </c>
      <c r="H173" s="160">
        <v>316174.34999999998</v>
      </c>
    </row>
    <row r="174" spans="1:8" x14ac:dyDescent="0.25">
      <c r="A174" s="158">
        <v>173</v>
      </c>
      <c r="B174" s="159">
        <v>40471</v>
      </c>
      <c r="C174" s="160">
        <v>-1200</v>
      </c>
      <c r="D174" s="158">
        <v>0</v>
      </c>
      <c r="E174" s="158">
        <v>29770</v>
      </c>
      <c r="F174" s="158">
        <v>1</v>
      </c>
      <c r="G174" s="160">
        <v>-1200</v>
      </c>
      <c r="H174" s="160">
        <v>314974.34999999998</v>
      </c>
    </row>
    <row r="175" spans="1:8" x14ac:dyDescent="0.25">
      <c r="A175" s="158">
        <v>174</v>
      </c>
      <c r="B175" s="159">
        <v>40472</v>
      </c>
      <c r="C175" s="158">
        <v>-550</v>
      </c>
      <c r="D175" s="158">
        <v>0</v>
      </c>
      <c r="E175" s="158">
        <v>29770</v>
      </c>
      <c r="F175" s="158">
        <v>1</v>
      </c>
      <c r="G175" s="158">
        <v>-550</v>
      </c>
      <c r="H175" s="160">
        <v>314424.34999999998</v>
      </c>
    </row>
    <row r="176" spans="1:8" x14ac:dyDescent="0.25">
      <c r="A176" s="158">
        <v>175</v>
      </c>
      <c r="B176" s="159">
        <v>40473</v>
      </c>
      <c r="C176" s="158">
        <v>-182</v>
      </c>
      <c r="D176" s="158">
        <v>0</v>
      </c>
      <c r="E176" s="158">
        <v>29770</v>
      </c>
      <c r="F176" s="158">
        <v>1</v>
      </c>
      <c r="G176" s="158">
        <v>-182</v>
      </c>
      <c r="H176" s="160">
        <v>314242.34999999998</v>
      </c>
    </row>
    <row r="177" spans="1:8" x14ac:dyDescent="0.25">
      <c r="A177" s="158">
        <v>176</v>
      </c>
      <c r="B177" s="159">
        <v>40476</v>
      </c>
      <c r="C177" s="160">
        <v>-726</v>
      </c>
      <c r="D177" s="158">
        <v>0</v>
      </c>
      <c r="E177" s="158">
        <v>29770</v>
      </c>
      <c r="F177" s="158">
        <v>1</v>
      </c>
      <c r="G177" s="160">
        <v>-726</v>
      </c>
      <c r="H177" s="160">
        <v>313516.34999999998</v>
      </c>
    </row>
    <row r="178" spans="1:8" x14ac:dyDescent="0.25">
      <c r="A178" s="158">
        <v>177</v>
      </c>
      <c r="B178" s="159">
        <v>40477</v>
      </c>
      <c r="C178" s="160">
        <v>-270</v>
      </c>
      <c r="D178" s="158">
        <v>0</v>
      </c>
      <c r="E178" s="158">
        <v>29770</v>
      </c>
      <c r="F178" s="158">
        <v>1</v>
      </c>
      <c r="G178" s="160">
        <v>-270</v>
      </c>
      <c r="H178" s="160">
        <v>313246.34999999998</v>
      </c>
    </row>
    <row r="179" spans="1:8" x14ac:dyDescent="0.25">
      <c r="A179" s="158">
        <v>178</v>
      </c>
      <c r="B179" s="159">
        <v>40478</v>
      </c>
      <c r="C179" s="160">
        <v>-250</v>
      </c>
      <c r="D179" s="158">
        <v>0</v>
      </c>
      <c r="E179" s="158">
        <v>29770</v>
      </c>
      <c r="F179" s="158">
        <v>1</v>
      </c>
      <c r="G179" s="160">
        <v>-250</v>
      </c>
      <c r="H179" s="160">
        <v>312996.34999999998</v>
      </c>
    </row>
    <row r="180" spans="1:8" x14ac:dyDescent="0.25">
      <c r="A180" s="158">
        <v>179</v>
      </c>
      <c r="B180" s="159">
        <v>40479</v>
      </c>
      <c r="C180" s="160">
        <v>-1467</v>
      </c>
      <c r="D180" s="158">
        <v>0</v>
      </c>
      <c r="E180" s="158">
        <v>29770</v>
      </c>
      <c r="F180" s="158">
        <v>1</v>
      </c>
      <c r="G180" s="160">
        <v>-1467</v>
      </c>
      <c r="H180" s="160">
        <v>311529.34999999998</v>
      </c>
    </row>
    <row r="181" spans="1:8" x14ac:dyDescent="0.25">
      <c r="A181" s="158">
        <v>180</v>
      </c>
      <c r="B181" s="159">
        <v>40480</v>
      </c>
      <c r="C181" s="160">
        <v>9731.9</v>
      </c>
      <c r="D181" s="158">
        <v>0</v>
      </c>
      <c r="E181" s="158">
        <v>29770</v>
      </c>
      <c r="F181" s="158">
        <v>1</v>
      </c>
      <c r="G181" s="160">
        <v>9731.9</v>
      </c>
      <c r="H181" s="160">
        <v>321261.25</v>
      </c>
    </row>
    <row r="182" spans="1:8" x14ac:dyDescent="0.25">
      <c r="A182" s="158">
        <v>181</v>
      </c>
      <c r="B182" s="159">
        <v>40483</v>
      </c>
      <c r="C182" s="160">
        <v>-1574.88</v>
      </c>
      <c r="D182" s="158">
        <v>0</v>
      </c>
      <c r="E182" s="158">
        <v>29770</v>
      </c>
      <c r="F182" s="158">
        <v>1</v>
      </c>
      <c r="G182" s="160">
        <v>-1574.88</v>
      </c>
      <c r="H182" s="160">
        <v>319686.37</v>
      </c>
    </row>
    <row r="183" spans="1:8" x14ac:dyDescent="0.25">
      <c r="A183" s="158">
        <v>182</v>
      </c>
      <c r="B183" s="159">
        <v>40484</v>
      </c>
      <c r="C183" s="160">
        <v>550</v>
      </c>
      <c r="D183" s="158">
        <v>0</v>
      </c>
      <c r="E183" s="158">
        <v>29770</v>
      </c>
      <c r="F183" s="158">
        <v>1</v>
      </c>
      <c r="G183" s="160">
        <v>550</v>
      </c>
      <c r="H183" s="160">
        <v>320236.37</v>
      </c>
    </row>
    <row r="184" spans="1:8" x14ac:dyDescent="0.25">
      <c r="A184" s="158">
        <v>183</v>
      </c>
      <c r="B184" s="159">
        <v>40485</v>
      </c>
      <c r="C184" s="160">
        <v>-2028.54</v>
      </c>
      <c r="D184" s="158">
        <v>0</v>
      </c>
      <c r="E184" s="158">
        <v>29770</v>
      </c>
      <c r="F184" s="158">
        <v>1</v>
      </c>
      <c r="G184" s="160">
        <v>-2028.54</v>
      </c>
      <c r="H184" s="160">
        <v>318207.83</v>
      </c>
    </row>
    <row r="185" spans="1:8" x14ac:dyDescent="0.25">
      <c r="A185" s="158">
        <v>184</v>
      </c>
      <c r="B185" s="159">
        <v>40486</v>
      </c>
      <c r="C185" s="160">
        <v>2788.9</v>
      </c>
      <c r="D185" s="158">
        <v>0</v>
      </c>
      <c r="E185" s="158">
        <v>29770</v>
      </c>
      <c r="F185" s="158">
        <v>1</v>
      </c>
      <c r="G185" s="160">
        <v>2788.9</v>
      </c>
      <c r="H185" s="160">
        <v>320996.73</v>
      </c>
    </row>
    <row r="186" spans="1:8" x14ac:dyDescent="0.25">
      <c r="A186" s="158">
        <v>185</v>
      </c>
      <c r="B186" s="159">
        <v>40487</v>
      </c>
      <c r="C186" s="160">
        <v>-1616.41</v>
      </c>
      <c r="D186" s="158">
        <v>0</v>
      </c>
      <c r="E186" s="158">
        <v>29770</v>
      </c>
      <c r="F186" s="158">
        <v>1</v>
      </c>
      <c r="G186" s="160">
        <v>-1616.41</v>
      </c>
      <c r="H186" s="160">
        <v>319380.32</v>
      </c>
    </row>
    <row r="187" spans="1:8" x14ac:dyDescent="0.25">
      <c r="A187" s="158">
        <v>186</v>
      </c>
      <c r="B187" s="159">
        <v>40490</v>
      </c>
      <c r="C187" s="158">
        <v>-801.98</v>
      </c>
      <c r="D187" s="158">
        <v>0</v>
      </c>
      <c r="E187" s="158">
        <v>29770</v>
      </c>
      <c r="F187" s="158">
        <v>1</v>
      </c>
      <c r="G187" s="158">
        <v>-801.98</v>
      </c>
      <c r="H187" s="160">
        <v>318578.34000000003</v>
      </c>
    </row>
    <row r="188" spans="1:8" x14ac:dyDescent="0.25">
      <c r="A188" s="158">
        <v>187</v>
      </c>
      <c r="B188" s="159">
        <v>40491</v>
      </c>
      <c r="C188" s="160">
        <v>398</v>
      </c>
      <c r="D188" s="158">
        <v>0</v>
      </c>
      <c r="E188" s="158">
        <v>29770</v>
      </c>
      <c r="F188" s="158">
        <v>1</v>
      </c>
      <c r="G188" s="160">
        <v>398</v>
      </c>
      <c r="H188" s="160">
        <v>318976.34000000003</v>
      </c>
    </row>
    <row r="189" spans="1:8" x14ac:dyDescent="0.25">
      <c r="A189" s="158">
        <v>188</v>
      </c>
      <c r="B189" s="159">
        <v>40492</v>
      </c>
      <c r="C189" s="158">
        <v>-68</v>
      </c>
      <c r="D189" s="158">
        <v>0</v>
      </c>
      <c r="E189" s="158">
        <v>29770</v>
      </c>
      <c r="F189" s="158">
        <v>1</v>
      </c>
      <c r="G189" s="158">
        <v>-68</v>
      </c>
      <c r="H189" s="160">
        <v>318908.34000000003</v>
      </c>
    </row>
    <row r="190" spans="1:8" x14ac:dyDescent="0.25">
      <c r="A190" s="158">
        <v>189</v>
      </c>
      <c r="B190" s="159">
        <v>40493</v>
      </c>
      <c r="C190" s="160">
        <v>-783.1</v>
      </c>
      <c r="D190" s="158">
        <v>0</v>
      </c>
      <c r="E190" s="158">
        <v>29770</v>
      </c>
      <c r="F190" s="158">
        <v>1</v>
      </c>
      <c r="G190" s="160">
        <v>-783.1</v>
      </c>
      <c r="H190" s="160">
        <v>318125.24</v>
      </c>
    </row>
    <row r="191" spans="1:8" x14ac:dyDescent="0.25">
      <c r="A191" s="158">
        <v>190</v>
      </c>
      <c r="B191" s="159">
        <v>40494</v>
      </c>
      <c r="C191" s="160">
        <v>4397.78</v>
      </c>
      <c r="D191" s="158">
        <v>0</v>
      </c>
      <c r="E191" s="158">
        <v>29770</v>
      </c>
      <c r="F191" s="158">
        <v>1</v>
      </c>
      <c r="G191" s="160">
        <v>4397.78</v>
      </c>
      <c r="H191" s="160">
        <v>322523.02</v>
      </c>
    </row>
    <row r="192" spans="1:8" x14ac:dyDescent="0.25">
      <c r="A192" s="158">
        <v>191</v>
      </c>
      <c r="B192" s="159">
        <v>40497</v>
      </c>
      <c r="C192" s="158">
        <v>-522.5</v>
      </c>
      <c r="D192" s="158">
        <v>0</v>
      </c>
      <c r="E192" s="158">
        <v>29770</v>
      </c>
      <c r="F192" s="158">
        <v>1</v>
      </c>
      <c r="G192" s="158">
        <v>-522.5</v>
      </c>
      <c r="H192" s="160">
        <v>322000.52</v>
      </c>
    </row>
    <row r="193" spans="1:8" x14ac:dyDescent="0.25">
      <c r="A193" s="158">
        <v>192</v>
      </c>
      <c r="B193" s="159">
        <v>40498</v>
      </c>
      <c r="C193" s="160">
        <v>-1726</v>
      </c>
      <c r="D193" s="158">
        <v>0</v>
      </c>
      <c r="E193" s="158">
        <v>29770</v>
      </c>
      <c r="F193" s="158">
        <v>1</v>
      </c>
      <c r="G193" s="160">
        <v>-1726</v>
      </c>
      <c r="H193" s="160">
        <v>320274.52</v>
      </c>
    </row>
    <row r="194" spans="1:8" x14ac:dyDescent="0.25">
      <c r="A194" s="158">
        <v>193</v>
      </c>
      <c r="B194" s="159">
        <v>40499</v>
      </c>
      <c r="C194" s="160">
        <v>-3512.99</v>
      </c>
      <c r="D194" s="158">
        <v>0</v>
      </c>
      <c r="E194" s="158">
        <v>29770</v>
      </c>
      <c r="F194" s="158">
        <v>1</v>
      </c>
      <c r="G194" s="160">
        <v>-3512.99</v>
      </c>
      <c r="H194" s="160">
        <v>316761.53000000003</v>
      </c>
    </row>
    <row r="195" spans="1:8" x14ac:dyDescent="0.25">
      <c r="A195" s="158">
        <v>194</v>
      </c>
      <c r="B195" s="159">
        <v>40500</v>
      </c>
      <c r="C195" s="160">
        <v>377.01</v>
      </c>
      <c r="D195" s="158">
        <v>0</v>
      </c>
      <c r="E195" s="158">
        <v>29770</v>
      </c>
      <c r="F195" s="158">
        <v>1</v>
      </c>
      <c r="G195" s="160">
        <v>377.01</v>
      </c>
      <c r="H195" s="160">
        <v>317138.53999999998</v>
      </c>
    </row>
    <row r="196" spans="1:8" x14ac:dyDescent="0.25">
      <c r="A196" s="158">
        <v>195</v>
      </c>
      <c r="B196" s="159">
        <v>40501</v>
      </c>
      <c r="C196" s="160">
        <v>311.01</v>
      </c>
      <c r="D196" s="158">
        <v>0</v>
      </c>
      <c r="E196" s="158">
        <v>29770</v>
      </c>
      <c r="F196" s="158">
        <v>1</v>
      </c>
      <c r="G196" s="160">
        <v>311.01</v>
      </c>
      <c r="H196" s="160">
        <v>317449.55</v>
      </c>
    </row>
    <row r="197" spans="1:8" x14ac:dyDescent="0.25">
      <c r="A197" s="158">
        <v>196</v>
      </c>
      <c r="B197" s="159">
        <v>40504</v>
      </c>
      <c r="C197" s="160">
        <v>8394.43</v>
      </c>
      <c r="D197" s="158">
        <v>0</v>
      </c>
      <c r="E197" s="158">
        <v>29770</v>
      </c>
      <c r="F197" s="158">
        <v>1</v>
      </c>
      <c r="G197" s="160">
        <v>8394.43</v>
      </c>
      <c r="H197" s="160">
        <v>325843.98</v>
      </c>
    </row>
    <row r="198" spans="1:8" x14ac:dyDescent="0.25">
      <c r="A198" s="158">
        <v>197</v>
      </c>
      <c r="B198" s="159">
        <v>40505</v>
      </c>
      <c r="C198" s="160">
        <v>-3085.49</v>
      </c>
      <c r="D198" s="158">
        <v>0</v>
      </c>
      <c r="E198" s="158">
        <v>29770</v>
      </c>
      <c r="F198" s="158">
        <v>1</v>
      </c>
      <c r="G198" s="160">
        <v>-3085.49</v>
      </c>
      <c r="H198" s="160">
        <v>322758.49</v>
      </c>
    </row>
    <row r="199" spans="1:8" x14ac:dyDescent="0.25">
      <c r="A199" s="158">
        <v>198</v>
      </c>
      <c r="B199" s="159">
        <v>40506</v>
      </c>
      <c r="C199" s="160">
        <v>1144</v>
      </c>
      <c r="D199" s="158">
        <v>0</v>
      </c>
      <c r="E199" s="158">
        <v>29770</v>
      </c>
      <c r="F199" s="158">
        <v>1</v>
      </c>
      <c r="G199" s="160">
        <v>1144</v>
      </c>
      <c r="H199" s="160">
        <v>323902.49</v>
      </c>
    </row>
    <row r="200" spans="1:8" x14ac:dyDescent="0.25">
      <c r="A200" s="158">
        <v>199</v>
      </c>
      <c r="B200" s="159">
        <v>40507</v>
      </c>
      <c r="C200" s="160">
        <v>-512</v>
      </c>
      <c r="D200" s="158">
        <v>0</v>
      </c>
      <c r="E200" s="158">
        <v>29770</v>
      </c>
      <c r="F200" s="158">
        <v>1</v>
      </c>
      <c r="G200" s="160">
        <v>-512</v>
      </c>
      <c r="H200" s="160">
        <v>323390.49</v>
      </c>
    </row>
    <row r="201" spans="1:8" x14ac:dyDescent="0.25">
      <c r="A201" s="158">
        <v>200</v>
      </c>
      <c r="B201" s="159">
        <v>40508</v>
      </c>
      <c r="C201" s="160">
        <v>-156.49</v>
      </c>
      <c r="D201" s="158">
        <v>0</v>
      </c>
      <c r="E201" s="158">
        <v>29770</v>
      </c>
      <c r="F201" s="158">
        <v>1</v>
      </c>
      <c r="G201" s="160">
        <v>-156.49</v>
      </c>
      <c r="H201" s="160">
        <v>323234</v>
      </c>
    </row>
    <row r="202" spans="1:8" x14ac:dyDescent="0.25">
      <c r="A202" s="158">
        <v>201</v>
      </c>
      <c r="B202" s="159">
        <v>40511</v>
      </c>
      <c r="C202" s="160">
        <v>-1358.99</v>
      </c>
      <c r="D202" s="158">
        <v>0</v>
      </c>
      <c r="E202" s="158">
        <v>29770</v>
      </c>
      <c r="F202" s="158">
        <v>1</v>
      </c>
      <c r="G202" s="160">
        <v>-1358.99</v>
      </c>
      <c r="H202" s="160">
        <v>321875.01</v>
      </c>
    </row>
    <row r="203" spans="1:8" x14ac:dyDescent="0.25">
      <c r="A203" s="158">
        <v>202</v>
      </c>
      <c r="B203" s="159">
        <v>40512</v>
      </c>
      <c r="C203" s="160">
        <v>-1005.98</v>
      </c>
      <c r="D203" s="158">
        <v>0</v>
      </c>
      <c r="E203" s="158">
        <v>29770</v>
      </c>
      <c r="F203" s="158">
        <v>1</v>
      </c>
      <c r="G203" s="160">
        <v>-1005.98</v>
      </c>
      <c r="H203" s="160">
        <v>320869.03000000003</v>
      </c>
    </row>
    <row r="204" spans="1:8" x14ac:dyDescent="0.25">
      <c r="A204" s="158">
        <v>203</v>
      </c>
      <c r="B204" s="159">
        <v>40513</v>
      </c>
      <c r="C204" s="160">
        <v>5351.5</v>
      </c>
      <c r="D204" s="158">
        <v>0</v>
      </c>
      <c r="E204" s="158">
        <v>29770</v>
      </c>
      <c r="F204" s="158">
        <v>1</v>
      </c>
      <c r="G204" s="160">
        <v>5351.5</v>
      </c>
      <c r="H204" s="160">
        <v>326220.53000000003</v>
      </c>
    </row>
    <row r="205" spans="1:8" x14ac:dyDescent="0.25">
      <c r="A205" s="158">
        <v>204</v>
      </c>
      <c r="B205" s="159">
        <v>40514</v>
      </c>
      <c r="C205" s="160">
        <v>-1482</v>
      </c>
      <c r="D205" s="158">
        <v>0</v>
      </c>
      <c r="E205" s="158">
        <v>29770</v>
      </c>
      <c r="F205" s="158">
        <v>1</v>
      </c>
      <c r="G205" s="160">
        <v>-1482</v>
      </c>
      <c r="H205" s="160">
        <v>324738.53000000003</v>
      </c>
    </row>
    <row r="206" spans="1:8" x14ac:dyDescent="0.25">
      <c r="A206" s="158">
        <v>205</v>
      </c>
      <c r="B206" s="159">
        <v>40519</v>
      </c>
      <c r="C206" s="160">
        <v>-1220</v>
      </c>
      <c r="D206" s="158">
        <v>0</v>
      </c>
      <c r="E206" s="158">
        <v>29770</v>
      </c>
      <c r="F206" s="158">
        <v>1</v>
      </c>
      <c r="G206" s="160">
        <v>-1220</v>
      </c>
      <c r="H206" s="160">
        <v>323518.53000000003</v>
      </c>
    </row>
    <row r="207" spans="1:8" x14ac:dyDescent="0.25">
      <c r="A207" s="158">
        <v>206</v>
      </c>
      <c r="B207" s="159">
        <v>40520</v>
      </c>
      <c r="C207" s="160">
        <v>4662.01</v>
      </c>
      <c r="D207" s="158">
        <v>0</v>
      </c>
      <c r="E207" s="158">
        <v>29770</v>
      </c>
      <c r="F207" s="158">
        <v>1</v>
      </c>
      <c r="G207" s="160">
        <v>4662.01</v>
      </c>
      <c r="H207" s="160">
        <v>328180.53999999998</v>
      </c>
    </row>
    <row r="208" spans="1:8" x14ac:dyDescent="0.25">
      <c r="A208" s="158">
        <v>207</v>
      </c>
      <c r="B208" s="159">
        <v>40522</v>
      </c>
      <c r="C208" s="160">
        <v>-1440.98</v>
      </c>
      <c r="D208" s="158">
        <v>0</v>
      </c>
      <c r="E208" s="158">
        <v>29770</v>
      </c>
      <c r="F208" s="158">
        <v>1</v>
      </c>
      <c r="G208" s="160">
        <v>-1440.98</v>
      </c>
      <c r="H208" s="160">
        <v>326739.56</v>
      </c>
    </row>
    <row r="209" spans="1:8" x14ac:dyDescent="0.25">
      <c r="A209" s="158">
        <v>208</v>
      </c>
      <c r="B209" s="159">
        <v>40526</v>
      </c>
      <c r="C209" s="160">
        <v>3032</v>
      </c>
      <c r="D209" s="158">
        <v>0</v>
      </c>
      <c r="E209" s="158">
        <v>29770</v>
      </c>
      <c r="F209" s="158">
        <v>1</v>
      </c>
      <c r="G209" s="160">
        <v>3032</v>
      </c>
      <c r="H209" s="160">
        <v>329771.56</v>
      </c>
    </row>
    <row r="210" spans="1:8" x14ac:dyDescent="0.25">
      <c r="A210" s="158">
        <v>209</v>
      </c>
      <c r="B210" s="159">
        <v>40527</v>
      </c>
      <c r="C210" s="160">
        <v>-2404.5</v>
      </c>
      <c r="D210" s="158">
        <v>0</v>
      </c>
      <c r="E210" s="158">
        <v>29770</v>
      </c>
      <c r="F210" s="158">
        <v>2</v>
      </c>
      <c r="G210" s="160">
        <v>-4809</v>
      </c>
      <c r="H210" s="160">
        <v>324962.56</v>
      </c>
    </row>
    <row r="211" spans="1:8" x14ac:dyDescent="0.25">
      <c r="A211" s="158">
        <v>210</v>
      </c>
      <c r="B211" s="159">
        <v>40528</v>
      </c>
      <c r="C211" s="160">
        <v>-1258.99</v>
      </c>
      <c r="D211" s="158">
        <v>0</v>
      </c>
      <c r="E211" s="158">
        <v>29770</v>
      </c>
      <c r="F211" s="158">
        <v>1</v>
      </c>
      <c r="G211" s="160">
        <v>-1258.99</v>
      </c>
      <c r="H211" s="160">
        <v>323703.57</v>
      </c>
    </row>
    <row r="212" spans="1:8" x14ac:dyDescent="0.25">
      <c r="A212" s="158">
        <v>211</v>
      </c>
      <c r="B212" s="159">
        <v>40529</v>
      </c>
      <c r="C212" s="160">
        <v>-1143.99</v>
      </c>
      <c r="D212" s="158">
        <v>0</v>
      </c>
      <c r="E212" s="158">
        <v>29770</v>
      </c>
      <c r="F212" s="158">
        <v>1</v>
      </c>
      <c r="G212" s="160">
        <v>-1143.99</v>
      </c>
      <c r="H212" s="160">
        <v>322559.58</v>
      </c>
    </row>
    <row r="213" spans="1:8" x14ac:dyDescent="0.25">
      <c r="A213" s="158">
        <v>212</v>
      </c>
      <c r="B213" s="159">
        <v>40532</v>
      </c>
      <c r="C213" s="160">
        <v>-1062.5</v>
      </c>
      <c r="D213" s="158">
        <v>0</v>
      </c>
      <c r="E213" s="158">
        <v>29770</v>
      </c>
      <c r="F213" s="158">
        <v>1</v>
      </c>
      <c r="G213" s="160">
        <v>-1062.5</v>
      </c>
      <c r="H213" s="160">
        <v>321497.08</v>
      </c>
    </row>
    <row r="214" spans="1:8" x14ac:dyDescent="0.25">
      <c r="A214" s="158">
        <v>213</v>
      </c>
      <c r="B214" s="159">
        <v>40533</v>
      </c>
      <c r="C214" s="160">
        <v>1322.5</v>
      </c>
      <c r="D214" s="158">
        <v>0</v>
      </c>
      <c r="E214" s="158">
        <v>29770</v>
      </c>
      <c r="F214" s="158">
        <v>1</v>
      </c>
      <c r="G214" s="160">
        <v>1322.5</v>
      </c>
      <c r="H214" s="160">
        <v>322819.58</v>
      </c>
    </row>
    <row r="215" spans="1:8" x14ac:dyDescent="0.25">
      <c r="A215" s="158">
        <v>214</v>
      </c>
      <c r="B215" s="159">
        <v>40535</v>
      </c>
      <c r="C215" s="160">
        <v>364.3</v>
      </c>
      <c r="D215" s="158">
        <v>0</v>
      </c>
      <c r="E215" s="158">
        <v>29770</v>
      </c>
      <c r="F215" s="158">
        <v>1</v>
      </c>
      <c r="G215" s="160">
        <v>364.3</v>
      </c>
      <c r="H215" s="160">
        <v>323183.88</v>
      </c>
    </row>
    <row r="216" spans="1:8" x14ac:dyDescent="0.25">
      <c r="A216" s="158">
        <v>215</v>
      </c>
      <c r="B216" s="159">
        <v>40539</v>
      </c>
      <c r="C216" s="158">
        <v>-980.47</v>
      </c>
      <c r="D216" s="158">
        <v>0</v>
      </c>
      <c r="E216" s="158">
        <v>29770</v>
      </c>
      <c r="F216" s="158">
        <v>1</v>
      </c>
      <c r="G216" s="158">
        <v>-980.47</v>
      </c>
      <c r="H216" s="160">
        <v>322203.40999999997</v>
      </c>
    </row>
    <row r="217" spans="1:8" x14ac:dyDescent="0.25">
      <c r="A217" s="158">
        <v>216</v>
      </c>
      <c r="B217" s="159">
        <v>40540</v>
      </c>
      <c r="C217" s="160">
        <v>244</v>
      </c>
      <c r="D217" s="158">
        <v>0</v>
      </c>
      <c r="E217" s="158">
        <v>29770</v>
      </c>
      <c r="F217" s="158">
        <v>1</v>
      </c>
      <c r="G217" s="160">
        <v>244</v>
      </c>
      <c r="H217" s="160">
        <v>322447.40999999997</v>
      </c>
    </row>
    <row r="218" spans="1:8" x14ac:dyDescent="0.25">
      <c r="A218" s="158">
        <v>217</v>
      </c>
      <c r="B218" s="159">
        <v>40541</v>
      </c>
      <c r="C218" s="160">
        <v>-1316.6</v>
      </c>
      <c r="D218" s="158">
        <v>0</v>
      </c>
      <c r="E218" s="158">
        <v>29770</v>
      </c>
      <c r="F218" s="158">
        <v>1</v>
      </c>
      <c r="G218" s="160">
        <v>-1316.6</v>
      </c>
      <c r="H218" s="160">
        <v>321130.81</v>
      </c>
    </row>
    <row r="219" spans="1:8" x14ac:dyDescent="0.25">
      <c r="A219" s="158">
        <v>218</v>
      </c>
      <c r="B219" s="159">
        <v>40542</v>
      </c>
      <c r="C219" s="160">
        <v>887.43</v>
      </c>
      <c r="D219" s="158">
        <v>0</v>
      </c>
      <c r="E219" s="158">
        <v>29770</v>
      </c>
      <c r="F219" s="158">
        <v>1</v>
      </c>
      <c r="G219" s="160">
        <v>887.43</v>
      </c>
      <c r="H219" s="160">
        <v>322018.24</v>
      </c>
    </row>
    <row r="220" spans="1:8" x14ac:dyDescent="0.25">
      <c r="A220" s="158">
        <v>219</v>
      </c>
      <c r="B220" s="159">
        <v>40542</v>
      </c>
      <c r="C220" s="160">
        <v>14411.01</v>
      </c>
      <c r="D220" s="158">
        <v>0</v>
      </c>
      <c r="E220" s="158">
        <v>29770</v>
      </c>
      <c r="F220" s="158">
        <v>1</v>
      </c>
      <c r="G220" s="160">
        <v>14411.01</v>
      </c>
      <c r="H220" s="160">
        <v>336429.25</v>
      </c>
    </row>
    <row r="221" spans="1:8" x14ac:dyDescent="0.25">
      <c r="A221" s="158">
        <v>220</v>
      </c>
      <c r="B221" s="159">
        <v>40543</v>
      </c>
      <c r="C221" s="160">
        <v>-1421.48</v>
      </c>
      <c r="D221" s="158">
        <v>0</v>
      </c>
      <c r="E221" s="158">
        <v>29770</v>
      </c>
      <c r="F221" s="158">
        <v>2</v>
      </c>
      <c r="G221" s="160">
        <v>-2842.96</v>
      </c>
      <c r="H221" s="160">
        <v>333586.28999999998</v>
      </c>
    </row>
    <row r="222" spans="1:8" x14ac:dyDescent="0.25">
      <c r="A222" s="158">
        <v>221</v>
      </c>
      <c r="B222" s="159">
        <v>40543</v>
      </c>
      <c r="C222" s="160">
        <v>14411.01</v>
      </c>
      <c r="D222" s="158">
        <v>0</v>
      </c>
      <c r="E222" s="158">
        <v>33320</v>
      </c>
      <c r="F222" s="158">
        <v>2</v>
      </c>
      <c r="G222" s="160">
        <v>28822.02</v>
      </c>
      <c r="H222" s="160">
        <v>362408.02</v>
      </c>
    </row>
    <row r="223" spans="1:8" x14ac:dyDescent="0.25">
      <c r="A223" s="158">
        <v>222</v>
      </c>
      <c r="B223" s="159">
        <v>40546</v>
      </c>
      <c r="C223" s="160">
        <v>-1421.48</v>
      </c>
      <c r="D223" s="158">
        <v>0</v>
      </c>
      <c r="E223" s="158">
        <v>33320</v>
      </c>
      <c r="F223" s="158">
        <v>2</v>
      </c>
      <c r="G223" s="160">
        <v>-2842.96</v>
      </c>
      <c r="H223" s="160">
        <v>359565.06</v>
      </c>
    </row>
    <row r="224" spans="1:8" x14ac:dyDescent="0.25">
      <c r="A224" s="158">
        <v>223</v>
      </c>
      <c r="B224" s="159">
        <v>40554</v>
      </c>
      <c r="C224" s="160">
        <v>-1710</v>
      </c>
      <c r="D224" s="158">
        <v>0</v>
      </c>
      <c r="E224" s="158">
        <v>33320</v>
      </c>
      <c r="F224" s="158">
        <v>2</v>
      </c>
      <c r="G224" s="160">
        <v>-3420</v>
      </c>
      <c r="H224" s="160">
        <v>356145.06</v>
      </c>
    </row>
    <row r="225" spans="1:8" x14ac:dyDescent="0.25">
      <c r="A225" s="158">
        <v>224</v>
      </c>
      <c r="B225" s="159">
        <v>40556</v>
      </c>
      <c r="C225" s="160">
        <v>-836.6</v>
      </c>
      <c r="D225" s="158">
        <v>0</v>
      </c>
      <c r="E225" s="158">
        <v>33320</v>
      </c>
      <c r="F225" s="158">
        <v>2</v>
      </c>
      <c r="G225" s="160">
        <v>-1673.2</v>
      </c>
      <c r="H225" s="160">
        <v>354471.86</v>
      </c>
    </row>
    <row r="226" spans="1:8" x14ac:dyDescent="0.25">
      <c r="A226" s="158">
        <v>225</v>
      </c>
      <c r="B226" s="159">
        <v>40562</v>
      </c>
      <c r="C226" s="158">
        <v>864</v>
      </c>
      <c r="D226" s="158">
        <v>0</v>
      </c>
      <c r="E226" s="158">
        <v>33320</v>
      </c>
      <c r="F226" s="158">
        <v>2</v>
      </c>
      <c r="G226" s="160">
        <v>1728</v>
      </c>
      <c r="H226" s="160">
        <v>356199.86</v>
      </c>
    </row>
    <row r="227" spans="1:8" x14ac:dyDescent="0.25">
      <c r="A227" s="158">
        <v>226</v>
      </c>
      <c r="B227" s="159">
        <v>40567</v>
      </c>
      <c r="C227" s="158">
        <v>-368</v>
      </c>
      <c r="D227" s="158">
        <v>0</v>
      </c>
      <c r="E227" s="158">
        <v>33320</v>
      </c>
      <c r="F227" s="158">
        <v>2</v>
      </c>
      <c r="G227" s="160">
        <v>-736</v>
      </c>
      <c r="H227" s="160">
        <v>355463.86</v>
      </c>
    </row>
    <row r="228" spans="1:8" x14ac:dyDescent="0.25">
      <c r="A228" s="158">
        <v>227</v>
      </c>
      <c r="B228" s="159">
        <v>40568</v>
      </c>
      <c r="C228" s="160">
        <v>8874</v>
      </c>
      <c r="D228" s="158">
        <v>0</v>
      </c>
      <c r="E228" s="158">
        <v>33320</v>
      </c>
      <c r="F228" s="158">
        <v>2</v>
      </c>
      <c r="G228" s="160">
        <v>17748</v>
      </c>
      <c r="H228" s="160">
        <v>373211.86</v>
      </c>
    </row>
    <row r="229" spans="1:8" x14ac:dyDescent="0.25">
      <c r="A229" s="158">
        <v>228</v>
      </c>
      <c r="B229" s="159">
        <v>40569</v>
      </c>
      <c r="C229" s="158">
        <v>-760</v>
      </c>
      <c r="D229" s="158">
        <v>0</v>
      </c>
      <c r="E229" s="158">
        <v>33320</v>
      </c>
      <c r="F229" s="158">
        <v>2</v>
      </c>
      <c r="G229" s="160">
        <v>-1520</v>
      </c>
      <c r="H229" s="160">
        <v>371691.86</v>
      </c>
    </row>
    <row r="230" spans="1:8" x14ac:dyDescent="0.25">
      <c r="A230" s="158">
        <v>229</v>
      </c>
      <c r="B230" s="159">
        <v>40570</v>
      </c>
      <c r="C230" s="160">
        <v>-1415</v>
      </c>
      <c r="D230" s="158">
        <v>0</v>
      </c>
      <c r="E230" s="158">
        <v>33320</v>
      </c>
      <c r="F230" s="158">
        <v>2</v>
      </c>
      <c r="G230" s="160">
        <v>-2830</v>
      </c>
      <c r="H230" s="160">
        <v>368861.86</v>
      </c>
    </row>
    <row r="231" spans="1:8" x14ac:dyDescent="0.25">
      <c r="A231" s="158">
        <v>230</v>
      </c>
      <c r="B231" s="159">
        <v>40571</v>
      </c>
      <c r="C231" s="160">
        <v>48</v>
      </c>
      <c r="D231" s="158">
        <v>0</v>
      </c>
      <c r="E231" s="158">
        <v>33320</v>
      </c>
      <c r="F231" s="158">
        <v>2</v>
      </c>
      <c r="G231" s="160">
        <v>96</v>
      </c>
      <c r="H231" s="160">
        <v>368957.86</v>
      </c>
    </row>
    <row r="232" spans="1:8" x14ac:dyDescent="0.25">
      <c r="A232" s="158">
        <v>231</v>
      </c>
      <c r="B232" s="159">
        <v>40574</v>
      </c>
      <c r="C232" s="160">
        <v>-686</v>
      </c>
      <c r="D232" s="158">
        <v>0</v>
      </c>
      <c r="E232" s="158">
        <v>33320</v>
      </c>
      <c r="F232" s="158">
        <v>2</v>
      </c>
      <c r="G232" s="160">
        <v>-1372</v>
      </c>
      <c r="H232" s="160">
        <v>367585.86</v>
      </c>
    </row>
    <row r="233" spans="1:8" x14ac:dyDescent="0.25">
      <c r="A233" s="158">
        <v>232</v>
      </c>
      <c r="B233" s="159">
        <v>40575</v>
      </c>
      <c r="C233" s="158">
        <v>590</v>
      </c>
      <c r="D233" s="158">
        <v>0</v>
      </c>
      <c r="E233" s="158">
        <v>33320</v>
      </c>
      <c r="F233" s="158">
        <v>2</v>
      </c>
      <c r="G233" s="160">
        <v>1180</v>
      </c>
      <c r="H233" s="160">
        <v>368765.86</v>
      </c>
    </row>
    <row r="234" spans="1:8" x14ac:dyDescent="0.25">
      <c r="A234" s="158">
        <v>233</v>
      </c>
      <c r="B234" s="159">
        <v>40577</v>
      </c>
      <c r="C234" s="158">
        <v>574</v>
      </c>
      <c r="D234" s="158">
        <v>0</v>
      </c>
      <c r="E234" s="158">
        <v>33320</v>
      </c>
      <c r="F234" s="158">
        <v>2</v>
      </c>
      <c r="G234" s="160">
        <v>1148</v>
      </c>
      <c r="H234" s="160">
        <v>369913.86</v>
      </c>
    </row>
    <row r="235" spans="1:8" x14ac:dyDescent="0.25">
      <c r="A235" s="158">
        <v>234</v>
      </c>
      <c r="B235" s="159">
        <v>40578</v>
      </c>
      <c r="C235" s="160">
        <v>-1632</v>
      </c>
      <c r="D235" s="158">
        <v>0</v>
      </c>
      <c r="E235" s="158">
        <v>33320</v>
      </c>
      <c r="F235" s="158">
        <v>2</v>
      </c>
      <c r="G235" s="160">
        <v>-3264</v>
      </c>
      <c r="H235" s="160">
        <v>366649.86</v>
      </c>
    </row>
    <row r="236" spans="1:8" x14ac:dyDescent="0.25">
      <c r="A236" s="158">
        <v>235</v>
      </c>
      <c r="B236" s="159">
        <v>40581</v>
      </c>
      <c r="C236" s="160">
        <v>-1110</v>
      </c>
      <c r="D236" s="158">
        <v>0</v>
      </c>
      <c r="E236" s="158">
        <v>33320</v>
      </c>
      <c r="F236" s="158">
        <v>2</v>
      </c>
      <c r="G236" s="160">
        <v>-2220</v>
      </c>
      <c r="H236" s="160">
        <v>364429.86</v>
      </c>
    </row>
    <row r="237" spans="1:8" x14ac:dyDescent="0.25">
      <c r="A237" s="158">
        <v>236</v>
      </c>
      <c r="B237" s="159">
        <v>40583</v>
      </c>
      <c r="C237" s="160">
        <v>1574</v>
      </c>
      <c r="D237" s="158">
        <v>0</v>
      </c>
      <c r="E237" s="158">
        <v>33320</v>
      </c>
      <c r="F237" s="158">
        <v>2</v>
      </c>
      <c r="G237" s="160">
        <v>3148</v>
      </c>
      <c r="H237" s="160">
        <v>367577.86</v>
      </c>
    </row>
    <row r="238" spans="1:8" x14ac:dyDescent="0.25">
      <c r="A238" s="158">
        <v>237</v>
      </c>
      <c r="B238" s="159">
        <v>40584</v>
      </c>
      <c r="C238" s="158">
        <v>-472</v>
      </c>
      <c r="D238" s="158">
        <v>0</v>
      </c>
      <c r="E238" s="158">
        <v>33320</v>
      </c>
      <c r="F238" s="158">
        <v>2</v>
      </c>
      <c r="G238" s="158">
        <v>-944</v>
      </c>
      <c r="H238" s="160">
        <v>366633.86</v>
      </c>
    </row>
    <row r="239" spans="1:8" x14ac:dyDescent="0.25">
      <c r="A239" s="158">
        <v>238</v>
      </c>
      <c r="B239" s="159">
        <v>40585</v>
      </c>
      <c r="C239" s="158">
        <v>-282</v>
      </c>
      <c r="D239" s="158">
        <v>0</v>
      </c>
      <c r="E239" s="158">
        <v>33320</v>
      </c>
      <c r="F239" s="158">
        <v>2</v>
      </c>
      <c r="G239" s="160">
        <v>-564</v>
      </c>
      <c r="H239" s="160">
        <v>366069.86</v>
      </c>
    </row>
    <row r="240" spans="1:8" x14ac:dyDescent="0.25">
      <c r="A240" s="158">
        <v>239</v>
      </c>
      <c r="B240" s="159">
        <v>40588</v>
      </c>
      <c r="C240" s="160">
        <v>-1336</v>
      </c>
      <c r="D240" s="158">
        <v>0</v>
      </c>
      <c r="E240" s="158">
        <v>33320</v>
      </c>
      <c r="F240" s="158">
        <v>2</v>
      </c>
      <c r="G240" s="160">
        <v>-2672</v>
      </c>
      <c r="H240" s="160">
        <v>363397.86</v>
      </c>
    </row>
    <row r="241" spans="1:8" x14ac:dyDescent="0.25">
      <c r="A241" s="158">
        <v>240</v>
      </c>
      <c r="B241" s="159">
        <v>40589</v>
      </c>
      <c r="C241" s="160">
        <v>-2342</v>
      </c>
      <c r="D241" s="158">
        <v>0</v>
      </c>
      <c r="E241" s="158">
        <v>33320</v>
      </c>
      <c r="F241" s="158">
        <v>2</v>
      </c>
      <c r="G241" s="160">
        <v>-4684</v>
      </c>
      <c r="H241" s="160">
        <v>358713.86</v>
      </c>
    </row>
    <row r="242" spans="1:8" x14ac:dyDescent="0.25">
      <c r="A242" s="158">
        <v>241</v>
      </c>
      <c r="B242" s="159">
        <v>40590</v>
      </c>
      <c r="C242" s="160">
        <v>-806</v>
      </c>
      <c r="D242" s="158">
        <v>0</v>
      </c>
      <c r="E242" s="158">
        <v>33320</v>
      </c>
      <c r="F242" s="158">
        <v>2</v>
      </c>
      <c r="G242" s="160">
        <v>-1612</v>
      </c>
      <c r="H242" s="160">
        <v>357101.86</v>
      </c>
    </row>
    <row r="243" spans="1:8" x14ac:dyDescent="0.25">
      <c r="A243" s="158">
        <v>242</v>
      </c>
      <c r="B243" s="159">
        <v>40591</v>
      </c>
      <c r="C243" s="160">
        <v>-36</v>
      </c>
      <c r="D243" s="158">
        <v>0</v>
      </c>
      <c r="E243" s="158">
        <v>33320</v>
      </c>
      <c r="F243" s="158">
        <v>2</v>
      </c>
      <c r="G243" s="160">
        <v>-72</v>
      </c>
      <c r="H243" s="160">
        <v>357029.86</v>
      </c>
    </row>
    <row r="244" spans="1:8" x14ac:dyDescent="0.25">
      <c r="A244" s="158">
        <v>243</v>
      </c>
      <c r="B244" s="159">
        <v>40592</v>
      </c>
      <c r="C244" s="158">
        <v>581.4</v>
      </c>
      <c r="D244" s="158">
        <v>0</v>
      </c>
      <c r="E244" s="158">
        <v>33320</v>
      </c>
      <c r="F244" s="158">
        <v>2</v>
      </c>
      <c r="G244" s="160">
        <v>1162.8</v>
      </c>
      <c r="H244" s="160">
        <v>358192.66</v>
      </c>
    </row>
    <row r="245" spans="1:8" x14ac:dyDescent="0.25">
      <c r="A245" s="158">
        <v>244</v>
      </c>
      <c r="B245" s="159">
        <v>40595</v>
      </c>
      <c r="C245" s="160">
        <v>-1158</v>
      </c>
      <c r="D245" s="158">
        <v>0</v>
      </c>
      <c r="E245" s="158">
        <v>33320</v>
      </c>
      <c r="F245" s="158">
        <v>2</v>
      </c>
      <c r="G245" s="160">
        <v>-2316</v>
      </c>
      <c r="H245" s="160">
        <v>355876.66</v>
      </c>
    </row>
    <row r="246" spans="1:8" x14ac:dyDescent="0.25">
      <c r="A246" s="158">
        <v>245</v>
      </c>
      <c r="B246" s="159">
        <v>40596</v>
      </c>
      <c r="C246" s="158">
        <v>-613.5</v>
      </c>
      <c r="D246" s="158">
        <v>0</v>
      </c>
      <c r="E246" s="158">
        <v>33320</v>
      </c>
      <c r="F246" s="158">
        <v>2</v>
      </c>
      <c r="G246" s="160">
        <v>-1227</v>
      </c>
      <c r="H246" s="160">
        <v>354649.66</v>
      </c>
    </row>
    <row r="247" spans="1:8" x14ac:dyDescent="0.25">
      <c r="A247" s="158">
        <v>246</v>
      </c>
      <c r="B247" s="159">
        <v>40597</v>
      </c>
      <c r="C247" s="160">
        <v>1899</v>
      </c>
      <c r="D247" s="158">
        <v>0</v>
      </c>
      <c r="E247" s="158">
        <v>33320</v>
      </c>
      <c r="F247" s="158">
        <v>2</v>
      </c>
      <c r="G247" s="160">
        <v>3798</v>
      </c>
      <c r="H247" s="160">
        <v>358447.66</v>
      </c>
    </row>
    <row r="248" spans="1:8" x14ac:dyDescent="0.25">
      <c r="A248" s="158">
        <v>247</v>
      </c>
      <c r="B248" s="159">
        <v>40599</v>
      </c>
      <c r="C248" s="160">
        <v>2080</v>
      </c>
      <c r="D248" s="158">
        <v>0</v>
      </c>
      <c r="E248" s="158">
        <v>33320</v>
      </c>
      <c r="F248" s="158">
        <v>2</v>
      </c>
      <c r="G248" s="160">
        <v>4160</v>
      </c>
      <c r="H248" s="160">
        <v>362607.66</v>
      </c>
    </row>
    <row r="249" spans="1:8" x14ac:dyDescent="0.25">
      <c r="A249" s="158">
        <v>248</v>
      </c>
      <c r="B249" s="159">
        <v>40602</v>
      </c>
      <c r="C249" s="160">
        <v>-196</v>
      </c>
      <c r="D249" s="158">
        <v>0</v>
      </c>
      <c r="E249" s="158">
        <v>33320</v>
      </c>
      <c r="F249" s="158">
        <v>2</v>
      </c>
      <c r="G249" s="160">
        <v>-392</v>
      </c>
      <c r="H249" s="160">
        <v>362215.66</v>
      </c>
    </row>
    <row r="250" spans="1:8" x14ac:dyDescent="0.25">
      <c r="A250" s="158">
        <v>249</v>
      </c>
      <c r="B250" s="159">
        <v>40603</v>
      </c>
      <c r="C250" s="160">
        <v>-1580.18</v>
      </c>
      <c r="D250" s="158">
        <v>0</v>
      </c>
      <c r="E250" s="158">
        <v>33320</v>
      </c>
      <c r="F250" s="158">
        <v>2</v>
      </c>
      <c r="G250" s="160">
        <v>-3160.36</v>
      </c>
      <c r="H250" s="160">
        <v>359055.3</v>
      </c>
    </row>
    <row r="251" spans="1:8" x14ac:dyDescent="0.25">
      <c r="A251" s="158">
        <v>250</v>
      </c>
      <c r="B251" s="159">
        <v>40605</v>
      </c>
      <c r="C251" s="160">
        <v>-866</v>
      </c>
      <c r="D251" s="158">
        <v>0</v>
      </c>
      <c r="E251" s="158">
        <v>33320</v>
      </c>
      <c r="F251" s="158">
        <v>2</v>
      </c>
      <c r="G251" s="160">
        <v>-1732</v>
      </c>
      <c r="H251" s="160">
        <v>357323.3</v>
      </c>
    </row>
    <row r="252" spans="1:8" x14ac:dyDescent="0.25">
      <c r="A252" s="158">
        <v>251</v>
      </c>
      <c r="B252" s="159">
        <v>40606</v>
      </c>
      <c r="C252" s="160">
        <v>-1036.28</v>
      </c>
      <c r="D252" s="158">
        <v>0</v>
      </c>
      <c r="E252" s="158">
        <v>33320</v>
      </c>
      <c r="F252" s="158">
        <v>2</v>
      </c>
      <c r="G252" s="160">
        <v>-2072.56</v>
      </c>
      <c r="H252" s="160">
        <v>355250.74</v>
      </c>
    </row>
    <row r="253" spans="1:8" x14ac:dyDescent="0.25">
      <c r="A253" s="158">
        <v>252</v>
      </c>
      <c r="B253" s="159">
        <v>40609</v>
      </c>
      <c r="C253" s="160">
        <v>-1535.33</v>
      </c>
      <c r="D253" s="158">
        <v>0</v>
      </c>
      <c r="E253" s="158">
        <v>33320</v>
      </c>
      <c r="F253" s="158">
        <v>2</v>
      </c>
      <c r="G253" s="160">
        <v>-3070.66</v>
      </c>
      <c r="H253" s="160">
        <v>352180.08</v>
      </c>
    </row>
    <row r="254" spans="1:8" x14ac:dyDescent="0.25">
      <c r="A254" s="158">
        <v>253</v>
      </c>
      <c r="B254" s="159">
        <v>40611</v>
      </c>
      <c r="C254" s="160">
        <v>-1786</v>
      </c>
      <c r="D254" s="158">
        <v>0</v>
      </c>
      <c r="E254" s="158">
        <v>33320</v>
      </c>
      <c r="F254" s="158">
        <v>2</v>
      </c>
      <c r="G254" s="160">
        <v>-3572</v>
      </c>
      <c r="H254" s="160">
        <v>348608.08</v>
      </c>
    </row>
    <row r="255" spans="1:8" x14ac:dyDescent="0.25">
      <c r="A255" s="158">
        <v>254</v>
      </c>
      <c r="B255" s="159">
        <v>40612</v>
      </c>
      <c r="C255" s="160">
        <v>14</v>
      </c>
      <c r="D255" s="158">
        <v>0</v>
      </c>
      <c r="E255" s="158">
        <v>33320</v>
      </c>
      <c r="F255" s="158">
        <v>2</v>
      </c>
      <c r="G255" s="160">
        <v>28</v>
      </c>
      <c r="H255" s="160">
        <v>348636.08</v>
      </c>
    </row>
    <row r="256" spans="1:8" x14ac:dyDescent="0.25">
      <c r="A256" s="158">
        <v>255</v>
      </c>
      <c r="B256" s="159">
        <v>40616</v>
      </c>
      <c r="C256" s="160">
        <v>-1960</v>
      </c>
      <c r="D256" s="158">
        <v>0</v>
      </c>
      <c r="E256" s="158">
        <v>33320</v>
      </c>
      <c r="F256" s="158">
        <v>2</v>
      </c>
      <c r="G256" s="160">
        <v>-3920</v>
      </c>
      <c r="H256" s="160">
        <v>344716.08</v>
      </c>
    </row>
    <row r="257" spans="1:8" x14ac:dyDescent="0.25">
      <c r="A257" s="158">
        <v>256</v>
      </c>
      <c r="B257" s="159">
        <v>40618</v>
      </c>
      <c r="C257" s="160">
        <v>900</v>
      </c>
      <c r="D257" s="158">
        <v>0</v>
      </c>
      <c r="E257" s="158">
        <v>33320</v>
      </c>
      <c r="F257" s="158">
        <v>2</v>
      </c>
      <c r="G257" s="160">
        <v>1800</v>
      </c>
      <c r="H257" s="160">
        <v>346516.08</v>
      </c>
    </row>
    <row r="258" spans="1:8" x14ac:dyDescent="0.25">
      <c r="A258" s="158">
        <v>257</v>
      </c>
      <c r="B258" s="159">
        <v>40619</v>
      </c>
      <c r="C258" s="160">
        <v>3242.44</v>
      </c>
      <c r="D258" s="158">
        <v>0</v>
      </c>
      <c r="E258" s="158">
        <v>33320</v>
      </c>
      <c r="F258" s="158">
        <v>2</v>
      </c>
      <c r="G258" s="160">
        <v>6484.88</v>
      </c>
      <c r="H258" s="160">
        <v>353000.96000000002</v>
      </c>
    </row>
    <row r="259" spans="1:8" x14ac:dyDescent="0.25">
      <c r="A259" s="158">
        <v>258</v>
      </c>
      <c r="B259" s="159">
        <v>40620</v>
      </c>
      <c r="C259" s="160">
        <v>-5887.37</v>
      </c>
      <c r="D259" s="158">
        <v>0</v>
      </c>
      <c r="E259" s="158">
        <v>33320</v>
      </c>
      <c r="F259" s="158">
        <v>2</v>
      </c>
      <c r="G259" s="160">
        <v>-11774.74</v>
      </c>
      <c r="H259" s="160">
        <v>341226.22</v>
      </c>
    </row>
    <row r="260" spans="1:8" x14ac:dyDescent="0.25">
      <c r="A260" s="158">
        <v>259</v>
      </c>
      <c r="B260" s="159">
        <v>40623</v>
      </c>
      <c r="C260" s="160">
        <v>-1896</v>
      </c>
      <c r="D260" s="158">
        <v>0</v>
      </c>
      <c r="E260" s="158">
        <v>33320</v>
      </c>
      <c r="F260" s="158">
        <v>2</v>
      </c>
      <c r="G260" s="160">
        <v>-3792</v>
      </c>
      <c r="H260" s="160">
        <v>337434.22</v>
      </c>
    </row>
    <row r="261" spans="1:8" x14ac:dyDescent="0.25">
      <c r="A261" s="158">
        <v>260</v>
      </c>
      <c r="B261" s="159">
        <v>40625</v>
      </c>
      <c r="C261" s="160">
        <v>1143.4000000000001</v>
      </c>
      <c r="D261" s="158">
        <v>0</v>
      </c>
      <c r="E261" s="158">
        <v>33320</v>
      </c>
      <c r="F261" s="158">
        <v>2</v>
      </c>
      <c r="G261" s="160">
        <v>2286.8000000000002</v>
      </c>
      <c r="H261" s="160">
        <v>339721.02</v>
      </c>
    </row>
    <row r="262" spans="1:8" x14ac:dyDescent="0.25">
      <c r="A262" s="158">
        <v>261</v>
      </c>
      <c r="B262" s="159">
        <v>40626</v>
      </c>
      <c r="C262" s="160">
        <v>-1278.99</v>
      </c>
      <c r="D262" s="158">
        <v>0</v>
      </c>
      <c r="E262" s="158">
        <v>33320</v>
      </c>
      <c r="F262" s="158">
        <v>2</v>
      </c>
      <c r="G262" s="160">
        <v>-2557.98</v>
      </c>
      <c r="H262" s="160">
        <v>337163.04</v>
      </c>
    </row>
    <row r="263" spans="1:8" x14ac:dyDescent="0.25">
      <c r="A263" s="158">
        <v>262</v>
      </c>
      <c r="B263" s="159">
        <v>40627</v>
      </c>
      <c r="C263" s="160">
        <v>-3279.8</v>
      </c>
      <c r="D263" s="158">
        <v>0</v>
      </c>
      <c r="E263" s="158">
        <v>33320</v>
      </c>
      <c r="F263" s="158">
        <v>2</v>
      </c>
      <c r="G263" s="160">
        <v>-6559.6</v>
      </c>
      <c r="H263" s="160">
        <v>330603.44</v>
      </c>
    </row>
    <row r="264" spans="1:8" x14ac:dyDescent="0.25">
      <c r="A264" s="158">
        <v>263</v>
      </c>
      <c r="B264" s="159">
        <v>40630</v>
      </c>
      <c r="C264" s="158">
        <v>-327.99</v>
      </c>
      <c r="D264" s="158">
        <v>0</v>
      </c>
      <c r="E264" s="158">
        <v>33320</v>
      </c>
      <c r="F264" s="158">
        <v>2</v>
      </c>
      <c r="G264" s="160">
        <v>-655.98</v>
      </c>
      <c r="H264" s="160">
        <v>329947.46000000002</v>
      </c>
    </row>
    <row r="265" spans="1:8" x14ac:dyDescent="0.25">
      <c r="A265" s="158">
        <v>264</v>
      </c>
      <c r="B265" s="159">
        <v>40631</v>
      </c>
      <c r="C265" s="160">
        <v>3970.97</v>
      </c>
      <c r="D265" s="158">
        <v>0</v>
      </c>
      <c r="E265" s="158">
        <v>33320</v>
      </c>
      <c r="F265" s="158">
        <v>2</v>
      </c>
      <c r="G265" s="160">
        <v>7941.94</v>
      </c>
      <c r="H265" s="160">
        <v>337889.4</v>
      </c>
    </row>
    <row r="266" spans="1:8" x14ac:dyDescent="0.25">
      <c r="A266" s="158">
        <v>265</v>
      </c>
      <c r="B266" s="159">
        <v>40632</v>
      </c>
      <c r="C266" s="160">
        <v>-270</v>
      </c>
      <c r="D266" s="158">
        <v>0</v>
      </c>
      <c r="E266" s="158">
        <v>33320</v>
      </c>
      <c r="F266" s="158">
        <v>2</v>
      </c>
      <c r="G266" s="160">
        <v>-540</v>
      </c>
      <c r="H266" s="160">
        <v>337349.4</v>
      </c>
    </row>
    <row r="267" spans="1:8" x14ac:dyDescent="0.25">
      <c r="A267" s="158">
        <v>266</v>
      </c>
      <c r="B267" s="159">
        <v>40633</v>
      </c>
      <c r="C267" s="160">
        <v>-330.46</v>
      </c>
      <c r="D267" s="158">
        <v>0</v>
      </c>
      <c r="E267" s="158">
        <v>33320</v>
      </c>
      <c r="F267" s="158">
        <v>2</v>
      </c>
      <c r="G267" s="160">
        <v>-660.92</v>
      </c>
      <c r="H267" s="160">
        <v>336688.48</v>
      </c>
    </row>
    <row r="268" spans="1:8" x14ac:dyDescent="0.25">
      <c r="A268" s="158">
        <v>267</v>
      </c>
      <c r="B268" s="159">
        <v>40634</v>
      </c>
      <c r="C268" s="160">
        <v>-3466</v>
      </c>
      <c r="D268" s="158">
        <v>0</v>
      </c>
      <c r="E268" s="158">
        <v>33320</v>
      </c>
      <c r="F268" s="158">
        <v>2</v>
      </c>
      <c r="G268" s="160">
        <v>-6932</v>
      </c>
      <c r="H268" s="160">
        <v>329756.48</v>
      </c>
    </row>
    <row r="269" spans="1:8" x14ac:dyDescent="0.25">
      <c r="A269" s="158">
        <v>268</v>
      </c>
      <c r="B269" s="159">
        <v>40637</v>
      </c>
      <c r="C269" s="158">
        <v>792.01</v>
      </c>
      <c r="D269" s="158">
        <v>0</v>
      </c>
      <c r="E269" s="158">
        <v>33320</v>
      </c>
      <c r="F269" s="158">
        <v>2</v>
      </c>
      <c r="G269" s="160">
        <v>1584.02</v>
      </c>
      <c r="H269" s="160">
        <v>331340.5</v>
      </c>
    </row>
    <row r="270" spans="1:8" x14ac:dyDescent="0.25">
      <c r="A270" s="158">
        <v>269</v>
      </c>
      <c r="B270" s="159">
        <v>40638</v>
      </c>
      <c r="C270" s="160">
        <v>-1766.98</v>
      </c>
      <c r="D270" s="158">
        <v>0</v>
      </c>
      <c r="E270" s="158">
        <v>33320</v>
      </c>
      <c r="F270" s="158">
        <v>2</v>
      </c>
      <c r="G270" s="160">
        <v>-3533.96</v>
      </c>
      <c r="H270" s="160">
        <v>327806.53999999998</v>
      </c>
    </row>
    <row r="271" spans="1:8" x14ac:dyDescent="0.25">
      <c r="A271" s="158">
        <v>270</v>
      </c>
      <c r="B271" s="159">
        <v>40639</v>
      </c>
      <c r="C271" s="160">
        <v>-1859.98</v>
      </c>
      <c r="D271" s="158">
        <v>0</v>
      </c>
      <c r="E271" s="158">
        <v>33320</v>
      </c>
      <c r="F271" s="158">
        <v>2</v>
      </c>
      <c r="G271" s="160">
        <v>-3719.96</v>
      </c>
      <c r="H271" s="160">
        <v>324086.58</v>
      </c>
    </row>
    <row r="272" spans="1:8" x14ac:dyDescent="0.25">
      <c r="A272" s="158">
        <v>271</v>
      </c>
      <c r="B272" s="159">
        <v>40640</v>
      </c>
      <c r="C272" s="160">
        <v>-1344.99</v>
      </c>
      <c r="D272" s="158">
        <v>0</v>
      </c>
      <c r="E272" s="158">
        <v>33320</v>
      </c>
      <c r="F272" s="158">
        <v>2</v>
      </c>
      <c r="G272" s="160">
        <v>-2689.98</v>
      </c>
      <c r="H272" s="160">
        <v>321396.59999999998</v>
      </c>
    </row>
    <row r="273" spans="1:8" x14ac:dyDescent="0.25">
      <c r="A273" s="158">
        <v>272</v>
      </c>
      <c r="B273" s="159">
        <v>40641</v>
      </c>
      <c r="C273" s="160">
        <v>-5163.97</v>
      </c>
      <c r="D273" s="158">
        <v>0</v>
      </c>
      <c r="E273" s="158">
        <v>33320</v>
      </c>
      <c r="F273" s="158">
        <v>2</v>
      </c>
      <c r="G273" s="160">
        <v>-10327.94</v>
      </c>
      <c r="H273" s="160">
        <v>311068.65999999997</v>
      </c>
    </row>
    <row r="274" spans="1:8" x14ac:dyDescent="0.25">
      <c r="A274" s="158">
        <v>273</v>
      </c>
      <c r="B274" s="159">
        <v>40644</v>
      </c>
      <c r="C274" s="160">
        <v>-782.99</v>
      </c>
      <c r="D274" s="158">
        <v>0</v>
      </c>
      <c r="E274" s="158">
        <v>33320</v>
      </c>
      <c r="F274" s="158">
        <v>2</v>
      </c>
      <c r="G274" s="160">
        <v>-1565.98</v>
      </c>
      <c r="H274" s="160">
        <v>309502.68</v>
      </c>
    </row>
    <row r="275" spans="1:8" x14ac:dyDescent="0.25">
      <c r="A275" s="158">
        <v>274</v>
      </c>
      <c r="B275" s="159">
        <v>40645</v>
      </c>
      <c r="C275" s="160">
        <v>-120</v>
      </c>
      <c r="D275" s="158">
        <v>0</v>
      </c>
      <c r="E275" s="158">
        <v>33320</v>
      </c>
      <c r="F275" s="158">
        <v>2</v>
      </c>
      <c r="G275" s="160">
        <v>-240</v>
      </c>
      <c r="H275" s="160">
        <v>309262.68</v>
      </c>
    </row>
    <row r="276" spans="1:8" x14ac:dyDescent="0.25">
      <c r="A276" s="158">
        <v>275</v>
      </c>
      <c r="B276" s="159">
        <v>40646</v>
      </c>
      <c r="C276" s="160">
        <v>-1652</v>
      </c>
      <c r="D276" s="158">
        <v>0</v>
      </c>
      <c r="E276" s="158">
        <v>33320</v>
      </c>
      <c r="F276" s="158">
        <v>2</v>
      </c>
      <c r="G276" s="160">
        <v>-3304</v>
      </c>
      <c r="H276" s="160">
        <v>305958.68</v>
      </c>
    </row>
    <row r="277" spans="1:8" x14ac:dyDescent="0.25">
      <c r="A277" s="158">
        <v>276</v>
      </c>
      <c r="B277" s="159">
        <v>40648</v>
      </c>
      <c r="C277" s="158">
        <v>-612.5</v>
      </c>
      <c r="D277" s="158">
        <v>0</v>
      </c>
      <c r="E277" s="158">
        <v>33320</v>
      </c>
      <c r="F277" s="158">
        <v>2</v>
      </c>
      <c r="G277" s="160">
        <v>-1225</v>
      </c>
      <c r="H277" s="160">
        <v>304733.68</v>
      </c>
    </row>
    <row r="278" spans="1:8" x14ac:dyDescent="0.25">
      <c r="A278" s="158">
        <v>277</v>
      </c>
      <c r="B278" s="159">
        <v>40651</v>
      </c>
      <c r="C278" s="160">
        <v>2404.5100000000002</v>
      </c>
      <c r="D278" s="158">
        <v>0</v>
      </c>
      <c r="E278" s="158">
        <v>33320</v>
      </c>
      <c r="F278" s="158">
        <v>2</v>
      </c>
      <c r="G278" s="160">
        <v>4809.0200000000004</v>
      </c>
      <c r="H278" s="160">
        <v>309542.7</v>
      </c>
    </row>
    <row r="279" spans="1:8" x14ac:dyDescent="0.25">
      <c r="A279" s="158">
        <v>278</v>
      </c>
      <c r="B279" s="159">
        <v>40652</v>
      </c>
      <c r="C279" s="160">
        <v>-1512.5</v>
      </c>
      <c r="D279" s="158">
        <v>0</v>
      </c>
      <c r="E279" s="158">
        <v>33320</v>
      </c>
      <c r="F279" s="158">
        <v>2</v>
      </c>
      <c r="G279" s="160">
        <v>-3025</v>
      </c>
      <c r="H279" s="160">
        <v>306517.7</v>
      </c>
    </row>
    <row r="280" spans="1:8" x14ac:dyDescent="0.25">
      <c r="A280" s="158">
        <v>279</v>
      </c>
      <c r="B280" s="159">
        <v>40653</v>
      </c>
      <c r="C280" s="160">
        <v>15151.01</v>
      </c>
      <c r="D280" s="158">
        <v>0</v>
      </c>
      <c r="E280" s="158">
        <v>33320</v>
      </c>
      <c r="F280" s="158">
        <v>2</v>
      </c>
      <c r="G280" s="160">
        <v>30302.02</v>
      </c>
      <c r="H280" s="160">
        <v>336819.72</v>
      </c>
    </row>
    <row r="281" spans="1:8" x14ac:dyDescent="0.25">
      <c r="A281" s="158">
        <v>280</v>
      </c>
      <c r="B281" s="159">
        <v>40654</v>
      </c>
      <c r="C281" s="160">
        <v>-1707.99</v>
      </c>
      <c r="D281" s="158">
        <v>0</v>
      </c>
      <c r="E281" s="158">
        <v>33320</v>
      </c>
      <c r="F281" s="158">
        <v>2</v>
      </c>
      <c r="G281" s="160">
        <v>-3415.98</v>
      </c>
      <c r="H281" s="160">
        <v>333403.74</v>
      </c>
    </row>
    <row r="282" spans="1:8" x14ac:dyDescent="0.25">
      <c r="A282" s="158">
        <v>281</v>
      </c>
      <c r="B282" s="159">
        <v>40659</v>
      </c>
      <c r="C282" s="158">
        <v>-176</v>
      </c>
      <c r="D282" s="158">
        <v>0</v>
      </c>
      <c r="E282" s="158">
        <v>33320</v>
      </c>
      <c r="F282" s="158">
        <v>2</v>
      </c>
      <c r="G282" s="160">
        <v>-352</v>
      </c>
      <c r="H282" s="160">
        <v>333051.74</v>
      </c>
    </row>
    <row r="283" spans="1:8" x14ac:dyDescent="0.25">
      <c r="A283" s="158">
        <v>282</v>
      </c>
      <c r="B283" s="159">
        <v>40660</v>
      </c>
      <c r="C283" s="160">
        <v>4293.41</v>
      </c>
      <c r="D283" s="158">
        <v>0</v>
      </c>
      <c r="E283" s="158">
        <v>33320</v>
      </c>
      <c r="F283" s="158">
        <v>2</v>
      </c>
      <c r="G283" s="160">
        <v>8586.82</v>
      </c>
      <c r="H283" s="160">
        <v>341638.56</v>
      </c>
    </row>
    <row r="284" spans="1:8" x14ac:dyDescent="0.25">
      <c r="A284" s="158">
        <v>283</v>
      </c>
      <c r="B284" s="159">
        <v>40661</v>
      </c>
      <c r="C284" s="160">
        <v>-1554.99</v>
      </c>
      <c r="D284" s="158">
        <v>0</v>
      </c>
      <c r="E284" s="158">
        <v>33320</v>
      </c>
      <c r="F284" s="158">
        <v>2</v>
      </c>
      <c r="G284" s="160">
        <v>-3109.98</v>
      </c>
      <c r="H284" s="160">
        <v>338528.58</v>
      </c>
    </row>
    <row r="285" spans="1:8" x14ac:dyDescent="0.25">
      <c r="A285" s="158">
        <v>284</v>
      </c>
      <c r="B285" s="159">
        <v>40662</v>
      </c>
      <c r="C285" s="160">
        <v>-2648.99</v>
      </c>
      <c r="D285" s="158">
        <v>0</v>
      </c>
      <c r="E285" s="158">
        <v>33320</v>
      </c>
      <c r="F285" s="158">
        <v>2</v>
      </c>
      <c r="G285" s="160">
        <v>-5297.98</v>
      </c>
      <c r="H285" s="160">
        <v>333230.59999999998</v>
      </c>
    </row>
    <row r="286" spans="1:8" x14ac:dyDescent="0.25">
      <c r="A286" s="158">
        <v>285</v>
      </c>
      <c r="B286" s="159">
        <v>40665</v>
      </c>
      <c r="C286" s="158">
        <v>-748</v>
      </c>
      <c r="D286" s="158">
        <v>0</v>
      </c>
      <c r="E286" s="158">
        <v>33320</v>
      </c>
      <c r="F286" s="158">
        <v>2</v>
      </c>
      <c r="G286" s="160">
        <v>-1496</v>
      </c>
      <c r="H286" s="160">
        <v>331734.59999999998</v>
      </c>
    </row>
    <row r="287" spans="1:8" x14ac:dyDescent="0.25">
      <c r="A287" s="158">
        <v>286</v>
      </c>
      <c r="B287" s="159">
        <v>40666</v>
      </c>
      <c r="C287" s="160">
        <v>833.02</v>
      </c>
      <c r="D287" s="158">
        <v>0</v>
      </c>
      <c r="E287" s="158">
        <v>33320</v>
      </c>
      <c r="F287" s="158">
        <v>2</v>
      </c>
      <c r="G287" s="160">
        <v>1666.04</v>
      </c>
      <c r="H287" s="160">
        <v>333400.64</v>
      </c>
    </row>
    <row r="288" spans="1:8" x14ac:dyDescent="0.25">
      <c r="A288" s="158">
        <v>287</v>
      </c>
      <c r="B288" s="159">
        <v>40667</v>
      </c>
      <c r="C288" s="160">
        <v>-1186</v>
      </c>
      <c r="D288" s="158">
        <v>0</v>
      </c>
      <c r="E288" s="158">
        <v>33320</v>
      </c>
      <c r="F288" s="158">
        <v>2</v>
      </c>
      <c r="G288" s="160">
        <v>-2372</v>
      </c>
      <c r="H288" s="160">
        <v>331028.64</v>
      </c>
    </row>
    <row r="289" spans="1:8" x14ac:dyDescent="0.25">
      <c r="A289" s="158">
        <v>288</v>
      </c>
      <c r="B289" s="159">
        <v>40668</v>
      </c>
      <c r="C289" s="158">
        <v>684</v>
      </c>
      <c r="D289" s="158">
        <v>0</v>
      </c>
      <c r="E289" s="158">
        <v>33320</v>
      </c>
      <c r="F289" s="158">
        <v>2</v>
      </c>
      <c r="G289" s="160">
        <v>1368</v>
      </c>
      <c r="H289" s="160">
        <v>332396.64</v>
      </c>
    </row>
    <row r="290" spans="1:8" x14ac:dyDescent="0.25">
      <c r="A290" s="158">
        <v>289</v>
      </c>
      <c r="B290" s="159">
        <v>40669</v>
      </c>
      <c r="C290" s="160">
        <v>-376</v>
      </c>
      <c r="D290" s="158">
        <v>0</v>
      </c>
      <c r="E290" s="158">
        <v>33320</v>
      </c>
      <c r="F290" s="158">
        <v>2</v>
      </c>
      <c r="G290" s="160">
        <v>-752</v>
      </c>
      <c r="H290" s="160">
        <v>331644.64</v>
      </c>
    </row>
    <row r="291" spans="1:8" x14ac:dyDescent="0.25">
      <c r="A291" s="158">
        <v>290</v>
      </c>
      <c r="B291" s="159">
        <v>40672</v>
      </c>
      <c r="C291" s="160">
        <v>-402</v>
      </c>
      <c r="D291" s="158">
        <v>0</v>
      </c>
      <c r="E291" s="158">
        <v>33320</v>
      </c>
      <c r="F291" s="158">
        <v>2</v>
      </c>
      <c r="G291" s="160">
        <v>-804</v>
      </c>
      <c r="H291" s="160">
        <v>330840.64</v>
      </c>
    </row>
    <row r="292" spans="1:8" x14ac:dyDescent="0.25">
      <c r="A292" s="158">
        <v>291</v>
      </c>
      <c r="B292" s="159">
        <v>40673</v>
      </c>
      <c r="C292" s="160">
        <v>4051.01</v>
      </c>
      <c r="D292" s="158">
        <v>0</v>
      </c>
      <c r="E292" s="158">
        <v>33320</v>
      </c>
      <c r="F292" s="158">
        <v>2</v>
      </c>
      <c r="G292" s="160">
        <v>8102.02</v>
      </c>
      <c r="H292" s="160">
        <v>338942.66</v>
      </c>
    </row>
    <row r="293" spans="1:8" x14ac:dyDescent="0.25">
      <c r="A293" s="158">
        <v>292</v>
      </c>
      <c r="B293" s="159">
        <v>40674</v>
      </c>
      <c r="C293" s="158">
        <v>-576</v>
      </c>
      <c r="D293" s="158">
        <v>0</v>
      </c>
      <c r="E293" s="158">
        <v>33320</v>
      </c>
      <c r="F293" s="158">
        <v>2</v>
      </c>
      <c r="G293" s="160">
        <v>-1152</v>
      </c>
      <c r="H293" s="160">
        <v>337790.66</v>
      </c>
    </row>
    <row r="294" spans="1:8" x14ac:dyDescent="0.25">
      <c r="A294" s="158">
        <v>293</v>
      </c>
      <c r="B294" s="159">
        <v>40675</v>
      </c>
      <c r="C294" s="160">
        <v>-772.99</v>
      </c>
      <c r="D294" s="158">
        <v>0</v>
      </c>
      <c r="E294" s="158">
        <v>33320</v>
      </c>
      <c r="F294" s="158">
        <v>2</v>
      </c>
      <c r="G294" s="160">
        <v>-1545.98</v>
      </c>
      <c r="H294" s="160">
        <v>336244.68</v>
      </c>
    </row>
    <row r="295" spans="1:8" x14ac:dyDescent="0.25">
      <c r="A295" s="158">
        <v>294</v>
      </c>
      <c r="B295" s="159">
        <v>40676</v>
      </c>
      <c r="C295" s="160">
        <v>-3307</v>
      </c>
      <c r="D295" s="158">
        <v>0</v>
      </c>
      <c r="E295" s="158">
        <v>33320</v>
      </c>
      <c r="F295" s="158">
        <v>2</v>
      </c>
      <c r="G295" s="160">
        <v>-6614</v>
      </c>
      <c r="H295" s="160">
        <v>329630.68</v>
      </c>
    </row>
    <row r="296" spans="1:8" x14ac:dyDescent="0.25">
      <c r="A296" s="158">
        <v>295</v>
      </c>
      <c r="B296" s="159">
        <v>40679</v>
      </c>
      <c r="C296" s="160">
        <v>-1390.98</v>
      </c>
      <c r="D296" s="158">
        <v>0</v>
      </c>
      <c r="E296" s="158">
        <v>33320</v>
      </c>
      <c r="F296" s="158">
        <v>2</v>
      </c>
      <c r="G296" s="160">
        <v>-2781.96</v>
      </c>
      <c r="H296" s="160">
        <v>326848.71999999997</v>
      </c>
    </row>
    <row r="297" spans="1:8" x14ac:dyDescent="0.25">
      <c r="A297" s="158">
        <v>296</v>
      </c>
      <c r="B297" s="159">
        <v>40680</v>
      </c>
      <c r="C297" s="160">
        <v>-2073.17</v>
      </c>
      <c r="D297" s="158">
        <v>0</v>
      </c>
      <c r="E297" s="158">
        <v>33320</v>
      </c>
      <c r="F297" s="158">
        <v>2</v>
      </c>
      <c r="G297" s="160">
        <v>-4146.34</v>
      </c>
      <c r="H297" s="160">
        <v>322702.38</v>
      </c>
    </row>
    <row r="298" spans="1:8" x14ac:dyDescent="0.25">
      <c r="A298" s="158">
        <v>297</v>
      </c>
      <c r="B298" s="159">
        <v>40681</v>
      </c>
      <c r="C298" s="160">
        <v>30</v>
      </c>
      <c r="D298" s="158">
        <v>0</v>
      </c>
      <c r="E298" s="158">
        <v>33320</v>
      </c>
      <c r="F298" s="158">
        <v>2</v>
      </c>
      <c r="G298" s="160">
        <v>60</v>
      </c>
      <c r="H298" s="160">
        <v>322762.38</v>
      </c>
    </row>
    <row r="299" spans="1:8" x14ac:dyDescent="0.25">
      <c r="A299" s="158">
        <v>298</v>
      </c>
      <c r="B299" s="159">
        <v>40682</v>
      </c>
      <c r="C299" s="160">
        <v>1078</v>
      </c>
      <c r="D299" s="158">
        <v>0</v>
      </c>
      <c r="E299" s="158">
        <v>33320</v>
      </c>
      <c r="F299" s="158">
        <v>2</v>
      </c>
      <c r="G299" s="160">
        <v>2156</v>
      </c>
      <c r="H299" s="160">
        <v>324918.38</v>
      </c>
    </row>
    <row r="300" spans="1:8" x14ac:dyDescent="0.25">
      <c r="A300" s="158">
        <v>299</v>
      </c>
      <c r="B300" s="159">
        <v>40683</v>
      </c>
      <c r="C300" s="160">
        <v>3550</v>
      </c>
      <c r="D300" s="158">
        <v>0</v>
      </c>
      <c r="E300" s="158">
        <v>33320</v>
      </c>
      <c r="F300" s="158">
        <v>2</v>
      </c>
      <c r="G300" s="160">
        <v>7100</v>
      </c>
      <c r="H300" s="160">
        <v>332018.38</v>
      </c>
    </row>
    <row r="301" spans="1:8" x14ac:dyDescent="0.25">
      <c r="A301" s="158">
        <v>300</v>
      </c>
      <c r="B301" s="159">
        <v>40686</v>
      </c>
      <c r="C301" s="160">
        <v>197.01</v>
      </c>
      <c r="D301" s="158">
        <v>0</v>
      </c>
      <c r="E301" s="158">
        <v>33320</v>
      </c>
      <c r="F301" s="158">
        <v>2</v>
      </c>
      <c r="G301" s="160">
        <v>394.02</v>
      </c>
      <c r="H301" s="160">
        <v>332412.40000000002</v>
      </c>
    </row>
    <row r="302" spans="1:8" x14ac:dyDescent="0.25">
      <c r="A302" s="158">
        <v>301</v>
      </c>
      <c r="B302" s="159">
        <v>40687</v>
      </c>
      <c r="C302" s="160">
        <v>-432.99</v>
      </c>
      <c r="D302" s="158">
        <v>0</v>
      </c>
      <c r="E302" s="158">
        <v>33320</v>
      </c>
      <c r="F302" s="158">
        <v>2</v>
      </c>
      <c r="G302" s="160">
        <v>-865.98</v>
      </c>
      <c r="H302" s="160">
        <v>331546.42</v>
      </c>
    </row>
    <row r="303" spans="1:8" x14ac:dyDescent="0.25">
      <c r="A303" s="158">
        <v>302</v>
      </c>
      <c r="B303" s="159">
        <v>40688</v>
      </c>
      <c r="C303" s="160">
        <v>3628</v>
      </c>
      <c r="D303" s="158">
        <v>0</v>
      </c>
      <c r="E303" s="158">
        <v>33320</v>
      </c>
      <c r="F303" s="158">
        <v>2</v>
      </c>
      <c r="G303" s="160">
        <v>7256</v>
      </c>
      <c r="H303" s="160">
        <v>338802.42</v>
      </c>
    </row>
    <row r="304" spans="1:8" x14ac:dyDescent="0.25">
      <c r="A304" s="158">
        <v>303</v>
      </c>
      <c r="B304" s="159">
        <v>40689</v>
      </c>
      <c r="C304" s="160">
        <v>-1748</v>
      </c>
      <c r="D304" s="158">
        <v>0</v>
      </c>
      <c r="E304" s="158">
        <v>33320</v>
      </c>
      <c r="F304" s="158">
        <v>2</v>
      </c>
      <c r="G304" s="160">
        <v>-3496</v>
      </c>
      <c r="H304" s="160">
        <v>335306.42</v>
      </c>
    </row>
    <row r="305" spans="1:8" x14ac:dyDescent="0.25">
      <c r="A305" s="158">
        <v>304</v>
      </c>
      <c r="B305" s="159">
        <v>40690</v>
      </c>
      <c r="C305" s="160">
        <v>-958.99</v>
      </c>
      <c r="D305" s="158">
        <v>0</v>
      </c>
      <c r="E305" s="158">
        <v>33320</v>
      </c>
      <c r="F305" s="158">
        <v>2</v>
      </c>
      <c r="G305" s="160">
        <v>-1917.98</v>
      </c>
      <c r="H305" s="160">
        <v>333388.44</v>
      </c>
    </row>
    <row r="306" spans="1:8" x14ac:dyDescent="0.25">
      <c r="A306" s="158">
        <v>305</v>
      </c>
      <c r="B306" s="159">
        <v>40693</v>
      </c>
      <c r="C306" s="160">
        <v>-1070</v>
      </c>
      <c r="D306" s="158">
        <v>0</v>
      </c>
      <c r="E306" s="158">
        <v>33320</v>
      </c>
      <c r="F306" s="158">
        <v>2</v>
      </c>
      <c r="G306" s="160">
        <v>-2140</v>
      </c>
      <c r="H306" s="160">
        <v>331248.44</v>
      </c>
    </row>
    <row r="307" spans="1:8" x14ac:dyDescent="0.25">
      <c r="A307" s="158">
        <v>306</v>
      </c>
      <c r="B307" s="159">
        <v>40694</v>
      </c>
      <c r="C307" s="160">
        <v>-2346.98</v>
      </c>
      <c r="D307" s="158">
        <v>0</v>
      </c>
      <c r="E307" s="158">
        <v>33320</v>
      </c>
      <c r="F307" s="158">
        <v>2</v>
      </c>
      <c r="G307" s="160">
        <v>-4693.96</v>
      </c>
      <c r="H307" s="160">
        <v>326554.48</v>
      </c>
    </row>
    <row r="308" spans="1:8" x14ac:dyDescent="0.25">
      <c r="A308" s="158">
        <v>307</v>
      </c>
      <c r="B308" s="159">
        <v>40695</v>
      </c>
      <c r="C308" s="160">
        <v>252.01</v>
      </c>
      <c r="D308" s="158">
        <v>0</v>
      </c>
      <c r="E308" s="158">
        <v>33320</v>
      </c>
      <c r="F308" s="158">
        <v>2</v>
      </c>
      <c r="G308" s="160">
        <v>504.02</v>
      </c>
      <c r="H308" s="160">
        <v>327058.5</v>
      </c>
    </row>
    <row r="309" spans="1:8" x14ac:dyDescent="0.25">
      <c r="A309" s="158">
        <v>308</v>
      </c>
      <c r="B309" s="159">
        <v>40696</v>
      </c>
      <c r="C309" s="160">
        <v>-1200</v>
      </c>
      <c r="D309" s="158">
        <v>0</v>
      </c>
      <c r="E309" s="158">
        <v>33320</v>
      </c>
      <c r="F309" s="158">
        <v>2</v>
      </c>
      <c r="G309" s="160">
        <v>-2400</v>
      </c>
      <c r="H309" s="160">
        <v>324658.5</v>
      </c>
    </row>
    <row r="310" spans="1:8" x14ac:dyDescent="0.25">
      <c r="A310" s="158">
        <v>309</v>
      </c>
      <c r="B310" s="159">
        <v>40700</v>
      </c>
      <c r="C310" s="160">
        <v>1142.01</v>
      </c>
      <c r="D310" s="158">
        <v>0</v>
      </c>
      <c r="E310" s="158">
        <v>33320</v>
      </c>
      <c r="F310" s="158">
        <v>2</v>
      </c>
      <c r="G310" s="160">
        <v>2284.02</v>
      </c>
      <c r="H310" s="160">
        <v>326942.52</v>
      </c>
    </row>
    <row r="311" spans="1:8" x14ac:dyDescent="0.25">
      <c r="A311" s="158">
        <v>310</v>
      </c>
      <c r="B311" s="159">
        <v>40701</v>
      </c>
      <c r="C311" s="160">
        <v>2512</v>
      </c>
      <c r="D311" s="158">
        <v>0</v>
      </c>
      <c r="E311" s="158">
        <v>33320</v>
      </c>
      <c r="F311" s="158">
        <v>2</v>
      </c>
      <c r="G311" s="160">
        <v>5024</v>
      </c>
      <c r="H311" s="160">
        <v>331966.52</v>
      </c>
    </row>
    <row r="312" spans="1:8" x14ac:dyDescent="0.25">
      <c r="A312" s="158">
        <v>311</v>
      </c>
      <c r="B312" s="159">
        <v>40702</v>
      </c>
      <c r="C312" s="160">
        <v>-1617.31</v>
      </c>
      <c r="D312" s="158">
        <v>0</v>
      </c>
      <c r="E312" s="158">
        <v>33320</v>
      </c>
      <c r="F312" s="158">
        <v>2</v>
      </c>
      <c r="G312" s="160">
        <v>-3234.62</v>
      </c>
      <c r="H312" s="160">
        <v>328731.90000000002</v>
      </c>
    </row>
    <row r="313" spans="1:8" x14ac:dyDescent="0.25">
      <c r="A313" s="158">
        <v>312</v>
      </c>
      <c r="B313" s="159">
        <v>40703</v>
      </c>
      <c r="C313" s="160">
        <v>-4567.59</v>
      </c>
      <c r="D313" s="158">
        <v>0</v>
      </c>
      <c r="E313" s="158">
        <v>33320</v>
      </c>
      <c r="F313" s="158">
        <v>2</v>
      </c>
      <c r="G313" s="160">
        <v>-9135.18</v>
      </c>
      <c r="H313" s="160">
        <v>319596.71999999997</v>
      </c>
    </row>
    <row r="314" spans="1:8" x14ac:dyDescent="0.25">
      <c r="A314" s="158">
        <v>313</v>
      </c>
      <c r="B314" s="159">
        <v>40704</v>
      </c>
      <c r="C314" s="160">
        <v>1241.5</v>
      </c>
      <c r="D314" s="158">
        <v>0</v>
      </c>
      <c r="E314" s="158">
        <v>33320</v>
      </c>
      <c r="F314" s="158">
        <v>2</v>
      </c>
      <c r="G314" s="160">
        <v>2483</v>
      </c>
      <c r="H314" s="160">
        <v>322079.71999999997</v>
      </c>
    </row>
    <row r="315" spans="1:8" x14ac:dyDescent="0.25">
      <c r="A315" s="158">
        <v>314</v>
      </c>
      <c r="B315" s="159">
        <v>40707</v>
      </c>
      <c r="C315" s="160">
        <v>-968.5</v>
      </c>
      <c r="D315" s="158">
        <v>0</v>
      </c>
      <c r="E315" s="158">
        <v>33320</v>
      </c>
      <c r="F315" s="158">
        <v>2</v>
      </c>
      <c r="G315" s="160">
        <v>-1937</v>
      </c>
      <c r="H315" s="160">
        <v>320142.71999999997</v>
      </c>
    </row>
    <row r="316" spans="1:8" x14ac:dyDescent="0.25">
      <c r="A316" s="158">
        <v>315</v>
      </c>
      <c r="B316" s="159">
        <v>40708</v>
      </c>
      <c r="C316" s="160">
        <v>-1315.6</v>
      </c>
      <c r="D316" s="158">
        <v>0</v>
      </c>
      <c r="E316" s="158">
        <v>33320</v>
      </c>
      <c r="F316" s="158">
        <v>2</v>
      </c>
      <c r="G316" s="160">
        <v>-2631.2</v>
      </c>
      <c r="H316" s="160">
        <v>317511.52</v>
      </c>
    </row>
    <row r="317" spans="1:8" x14ac:dyDescent="0.25">
      <c r="A317" s="158">
        <v>316</v>
      </c>
      <c r="B317" s="159">
        <v>40709</v>
      </c>
      <c r="C317" s="158">
        <v>364</v>
      </c>
      <c r="D317" s="158">
        <v>0</v>
      </c>
      <c r="E317" s="158">
        <v>33320</v>
      </c>
      <c r="F317" s="158">
        <v>2</v>
      </c>
      <c r="G317" s="158">
        <v>728</v>
      </c>
      <c r="H317" s="160">
        <v>318239.52</v>
      </c>
    </row>
    <row r="318" spans="1:8" x14ac:dyDescent="0.25">
      <c r="A318" s="158">
        <v>317</v>
      </c>
      <c r="B318" s="159">
        <v>40711</v>
      </c>
      <c r="C318" s="160">
        <v>-434.5</v>
      </c>
      <c r="D318" s="158">
        <v>0</v>
      </c>
      <c r="E318" s="158">
        <v>33320</v>
      </c>
      <c r="F318" s="158">
        <v>2</v>
      </c>
      <c r="G318" s="160">
        <v>-869</v>
      </c>
      <c r="H318" s="160">
        <v>317370.52</v>
      </c>
    </row>
    <row r="319" spans="1:8" x14ac:dyDescent="0.25">
      <c r="A319" s="158">
        <v>318</v>
      </c>
      <c r="B319" s="159">
        <v>40714</v>
      </c>
      <c r="C319" s="160">
        <v>-1621</v>
      </c>
      <c r="D319" s="158">
        <v>0</v>
      </c>
      <c r="E319" s="158">
        <v>33320</v>
      </c>
      <c r="F319" s="158">
        <v>2</v>
      </c>
      <c r="G319" s="160">
        <v>-3242</v>
      </c>
      <c r="H319" s="160">
        <v>314128.52</v>
      </c>
    </row>
    <row r="320" spans="1:8" x14ac:dyDescent="0.25">
      <c r="A320" s="158">
        <v>319</v>
      </c>
      <c r="B320" s="159">
        <v>40715</v>
      </c>
      <c r="C320" s="160">
        <v>2842.01</v>
      </c>
      <c r="D320" s="158">
        <v>0</v>
      </c>
      <c r="E320" s="158">
        <v>33320</v>
      </c>
      <c r="F320" s="158">
        <v>2</v>
      </c>
      <c r="G320" s="160">
        <v>5684.02</v>
      </c>
      <c r="H320" s="160">
        <v>319812.53999999998</v>
      </c>
    </row>
    <row r="321" spans="1:8" x14ac:dyDescent="0.25">
      <c r="A321" s="158">
        <v>320</v>
      </c>
      <c r="B321" s="159">
        <v>40716</v>
      </c>
      <c r="C321" s="160">
        <v>-988</v>
      </c>
      <c r="D321" s="158">
        <v>0</v>
      </c>
      <c r="E321" s="158">
        <v>33320</v>
      </c>
      <c r="F321" s="158">
        <v>2</v>
      </c>
      <c r="G321" s="160">
        <v>-1976</v>
      </c>
      <c r="H321" s="160">
        <v>317836.53999999998</v>
      </c>
    </row>
    <row r="322" spans="1:8" x14ac:dyDescent="0.25">
      <c r="A322" s="158">
        <v>321</v>
      </c>
      <c r="B322" s="159">
        <v>40717</v>
      </c>
      <c r="C322" s="160">
        <v>-180</v>
      </c>
      <c r="D322" s="158">
        <v>0</v>
      </c>
      <c r="E322" s="158">
        <v>33320</v>
      </c>
      <c r="F322" s="158">
        <v>2</v>
      </c>
      <c r="G322" s="160">
        <v>-360</v>
      </c>
      <c r="H322" s="160">
        <v>317476.53999999998</v>
      </c>
    </row>
    <row r="323" spans="1:8" x14ac:dyDescent="0.25">
      <c r="A323" s="158">
        <v>322</v>
      </c>
      <c r="B323" s="159">
        <v>40718</v>
      </c>
      <c r="C323" s="160">
        <v>-1262</v>
      </c>
      <c r="D323" s="158">
        <v>0</v>
      </c>
      <c r="E323" s="158">
        <v>33320</v>
      </c>
      <c r="F323" s="158">
        <v>2</v>
      </c>
      <c r="G323" s="160">
        <v>-2524</v>
      </c>
      <c r="H323" s="160">
        <v>314952.53999999998</v>
      </c>
    </row>
    <row r="324" spans="1:8" x14ac:dyDescent="0.25">
      <c r="A324" s="158">
        <v>323</v>
      </c>
      <c r="B324" s="159">
        <v>40721</v>
      </c>
      <c r="C324" s="158">
        <v>124</v>
      </c>
      <c r="D324" s="158">
        <v>0</v>
      </c>
      <c r="E324" s="158">
        <v>33320</v>
      </c>
      <c r="F324" s="158">
        <v>2</v>
      </c>
      <c r="G324" s="158">
        <v>248</v>
      </c>
      <c r="H324" s="160">
        <v>315200.53999999998</v>
      </c>
    </row>
    <row r="325" spans="1:8" x14ac:dyDescent="0.25">
      <c r="A325" s="158">
        <v>324</v>
      </c>
      <c r="B325" s="159">
        <v>40722</v>
      </c>
      <c r="C325" s="160">
        <v>7091.01</v>
      </c>
      <c r="D325" s="158">
        <v>0</v>
      </c>
      <c r="E325" s="158">
        <v>33320</v>
      </c>
      <c r="F325" s="158">
        <v>2</v>
      </c>
      <c r="G325" s="160">
        <v>14182.02</v>
      </c>
      <c r="H325" s="160">
        <v>329382.56</v>
      </c>
    </row>
    <row r="326" spans="1:8" x14ac:dyDescent="0.25">
      <c r="A326" s="158">
        <v>325</v>
      </c>
      <c r="B326" s="159">
        <v>40723</v>
      </c>
      <c r="C326" s="160">
        <v>-1895.98</v>
      </c>
      <c r="D326" s="158">
        <v>0</v>
      </c>
      <c r="E326" s="158">
        <v>33320</v>
      </c>
      <c r="F326" s="158">
        <v>2</v>
      </c>
      <c r="G326" s="160">
        <v>-3791.96</v>
      </c>
      <c r="H326" s="160">
        <v>325590.59999999998</v>
      </c>
    </row>
    <row r="327" spans="1:8" x14ac:dyDescent="0.25">
      <c r="A327" s="158">
        <v>326</v>
      </c>
      <c r="B327" s="159">
        <v>40724</v>
      </c>
      <c r="C327" s="160">
        <v>5956.61</v>
      </c>
      <c r="D327" s="158">
        <v>0</v>
      </c>
      <c r="E327" s="158">
        <v>33320</v>
      </c>
      <c r="F327" s="158">
        <v>2</v>
      </c>
      <c r="G327" s="160">
        <v>11913.22</v>
      </c>
      <c r="H327" s="160">
        <v>337503.82</v>
      </c>
    </row>
    <row r="328" spans="1:8" x14ac:dyDescent="0.25">
      <c r="A328" s="158">
        <v>327</v>
      </c>
      <c r="B328" s="159">
        <v>40729</v>
      </c>
      <c r="C328" s="160">
        <v>-1237.5999999999999</v>
      </c>
      <c r="D328" s="158">
        <v>0</v>
      </c>
      <c r="E328" s="158">
        <v>33320</v>
      </c>
      <c r="F328" s="158">
        <v>2</v>
      </c>
      <c r="G328" s="160">
        <v>-2475.1999999999998</v>
      </c>
      <c r="H328" s="160">
        <v>335028.62</v>
      </c>
    </row>
    <row r="329" spans="1:8" x14ac:dyDescent="0.25">
      <c r="A329" s="158">
        <v>328</v>
      </c>
      <c r="B329" s="159">
        <v>40730</v>
      </c>
      <c r="C329" s="158">
        <v>-356</v>
      </c>
      <c r="D329" s="158">
        <v>0</v>
      </c>
      <c r="E329" s="158">
        <v>33320</v>
      </c>
      <c r="F329" s="158">
        <v>2</v>
      </c>
      <c r="G329" s="158">
        <v>-712</v>
      </c>
      <c r="H329" s="160">
        <v>334316.62</v>
      </c>
    </row>
    <row r="330" spans="1:8" x14ac:dyDescent="0.25">
      <c r="A330" s="158">
        <v>329</v>
      </c>
      <c r="B330" s="159">
        <v>40731</v>
      </c>
      <c r="C330" s="160">
        <v>-1476.5</v>
      </c>
      <c r="D330" s="158">
        <v>0</v>
      </c>
      <c r="E330" s="158">
        <v>33320</v>
      </c>
      <c r="F330" s="158">
        <v>2</v>
      </c>
      <c r="G330" s="160">
        <v>-2953</v>
      </c>
      <c r="H330" s="160">
        <v>331363.62</v>
      </c>
    </row>
    <row r="331" spans="1:8" x14ac:dyDescent="0.25">
      <c r="A331" s="158">
        <v>330</v>
      </c>
      <c r="B331" s="159">
        <v>40732</v>
      </c>
      <c r="C331" s="158">
        <v>144</v>
      </c>
      <c r="D331" s="158">
        <v>0</v>
      </c>
      <c r="E331" s="158">
        <v>33320</v>
      </c>
      <c r="F331" s="158">
        <v>2</v>
      </c>
      <c r="G331" s="158">
        <v>288</v>
      </c>
      <c r="H331" s="160">
        <v>331651.62</v>
      </c>
    </row>
    <row r="332" spans="1:8" x14ac:dyDescent="0.25">
      <c r="A332" s="158">
        <v>331</v>
      </c>
      <c r="B332" s="159">
        <v>40743</v>
      </c>
      <c r="C332" s="160">
        <v>12370.4</v>
      </c>
      <c r="D332" s="158">
        <v>0</v>
      </c>
      <c r="E332" s="158">
        <v>33320</v>
      </c>
      <c r="F332" s="158">
        <v>2</v>
      </c>
      <c r="G332" s="160">
        <v>24740.799999999999</v>
      </c>
      <c r="H332" s="160">
        <v>356392.42</v>
      </c>
    </row>
    <row r="333" spans="1:8" x14ac:dyDescent="0.25">
      <c r="A333" s="158">
        <v>332</v>
      </c>
      <c r="B333" s="159">
        <v>40744</v>
      </c>
      <c r="C333" s="160">
        <v>4804</v>
      </c>
      <c r="D333" s="158">
        <v>0</v>
      </c>
      <c r="E333" s="158">
        <v>33320</v>
      </c>
      <c r="F333" s="158">
        <v>2</v>
      </c>
      <c r="G333" s="160">
        <v>9608</v>
      </c>
      <c r="H333" s="160">
        <v>366000.42</v>
      </c>
    </row>
    <row r="334" spans="1:8" x14ac:dyDescent="0.25">
      <c r="A334" s="158">
        <v>333</v>
      </c>
      <c r="B334" s="159">
        <v>40745</v>
      </c>
      <c r="C334" s="160">
        <v>412.5</v>
      </c>
      <c r="D334" s="158">
        <v>0</v>
      </c>
      <c r="E334" s="158">
        <v>33320</v>
      </c>
      <c r="F334" s="158">
        <v>2</v>
      </c>
      <c r="G334" s="160">
        <v>825</v>
      </c>
      <c r="H334" s="160">
        <v>366825.42</v>
      </c>
    </row>
    <row r="335" spans="1:8" x14ac:dyDescent="0.25">
      <c r="A335" s="158">
        <v>334</v>
      </c>
      <c r="B335" s="159">
        <v>40746</v>
      </c>
      <c r="C335" s="160">
        <v>-1087.5</v>
      </c>
      <c r="D335" s="158">
        <v>0</v>
      </c>
      <c r="E335" s="158">
        <v>33320</v>
      </c>
      <c r="F335" s="158">
        <v>2</v>
      </c>
      <c r="G335" s="160">
        <v>-2175</v>
      </c>
      <c r="H335" s="160">
        <v>364650.42</v>
      </c>
    </row>
    <row r="336" spans="1:8" x14ac:dyDescent="0.25">
      <c r="A336" s="158">
        <v>335</v>
      </c>
      <c r="B336" s="159">
        <v>40749</v>
      </c>
      <c r="C336" s="160">
        <v>-112.5</v>
      </c>
      <c r="D336" s="158">
        <v>0</v>
      </c>
      <c r="E336" s="158">
        <v>33320</v>
      </c>
      <c r="F336" s="158">
        <v>2</v>
      </c>
      <c r="G336" s="160">
        <v>-225</v>
      </c>
      <c r="H336" s="160">
        <v>364425.42</v>
      </c>
    </row>
    <row r="337" spans="1:8" x14ac:dyDescent="0.25">
      <c r="A337" s="158">
        <v>336</v>
      </c>
      <c r="B337" s="159">
        <v>40750</v>
      </c>
      <c r="C337" s="160">
        <v>-3928.6</v>
      </c>
      <c r="D337" s="158">
        <v>0</v>
      </c>
      <c r="E337" s="158">
        <v>33320</v>
      </c>
      <c r="F337" s="158">
        <v>2</v>
      </c>
      <c r="G337" s="160">
        <v>-7857.2</v>
      </c>
      <c r="H337" s="160">
        <v>356568.22</v>
      </c>
    </row>
    <row r="338" spans="1:8" x14ac:dyDescent="0.25">
      <c r="A338" s="158">
        <v>337</v>
      </c>
      <c r="B338" s="159">
        <v>40751</v>
      </c>
      <c r="C338" s="160">
        <v>2072.5</v>
      </c>
      <c r="D338" s="158">
        <v>0</v>
      </c>
      <c r="E338" s="158">
        <v>33320</v>
      </c>
      <c r="F338" s="158">
        <v>2</v>
      </c>
      <c r="G338" s="160">
        <v>4145</v>
      </c>
      <c r="H338" s="160">
        <v>360713.22</v>
      </c>
    </row>
    <row r="339" spans="1:8" x14ac:dyDescent="0.25">
      <c r="A339" s="158">
        <v>338</v>
      </c>
      <c r="B339" s="159">
        <v>40756</v>
      </c>
      <c r="C339" s="160">
        <v>35959</v>
      </c>
      <c r="D339" s="158">
        <v>0</v>
      </c>
      <c r="E339" s="158">
        <v>33320</v>
      </c>
      <c r="F339" s="158">
        <v>2</v>
      </c>
      <c r="G339" s="160">
        <v>71918</v>
      </c>
      <c r="H339" s="160">
        <v>432631.22</v>
      </c>
    </row>
    <row r="340" spans="1:8" x14ac:dyDescent="0.25">
      <c r="A340" s="158">
        <v>339</v>
      </c>
      <c r="B340" s="159">
        <v>40760</v>
      </c>
      <c r="C340" s="160">
        <v>16600.400000000001</v>
      </c>
      <c r="D340" s="158">
        <v>0</v>
      </c>
      <c r="E340" s="158">
        <v>33320</v>
      </c>
      <c r="F340" s="158">
        <v>3</v>
      </c>
      <c r="G340" s="160">
        <v>49801.2</v>
      </c>
      <c r="H340" s="160">
        <v>482432.42</v>
      </c>
    </row>
    <row r="341" spans="1:8" x14ac:dyDescent="0.25">
      <c r="A341" s="158">
        <v>340</v>
      </c>
      <c r="B341" s="159">
        <v>40765</v>
      </c>
      <c r="C341" s="160">
        <v>15624</v>
      </c>
      <c r="D341" s="158">
        <v>0</v>
      </c>
      <c r="E341" s="158">
        <v>33320</v>
      </c>
      <c r="F341" s="158">
        <v>3</v>
      </c>
      <c r="G341" s="160">
        <v>46872</v>
      </c>
      <c r="H341" s="160">
        <v>529304.42000000004</v>
      </c>
    </row>
    <row r="342" spans="1:8" x14ac:dyDescent="0.25">
      <c r="A342" s="158">
        <v>341</v>
      </c>
      <c r="B342" s="159">
        <v>40771</v>
      </c>
      <c r="C342" s="158">
        <v>-220</v>
      </c>
      <c r="D342" s="158">
        <v>0</v>
      </c>
      <c r="E342" s="158">
        <v>33320</v>
      </c>
      <c r="F342" s="158">
        <v>4</v>
      </c>
      <c r="G342" s="160">
        <v>-880</v>
      </c>
      <c r="H342" s="160">
        <v>528424.42000000004</v>
      </c>
    </row>
    <row r="343" spans="1:8" x14ac:dyDescent="0.25">
      <c r="A343" s="158">
        <v>342</v>
      </c>
      <c r="B343" s="159">
        <v>40772</v>
      </c>
      <c r="C343" s="160">
        <v>-1580</v>
      </c>
      <c r="D343" s="158">
        <v>0</v>
      </c>
      <c r="E343" s="158">
        <v>33320</v>
      </c>
      <c r="F343" s="158">
        <v>4</v>
      </c>
      <c r="G343" s="160">
        <v>-6320</v>
      </c>
      <c r="H343" s="160">
        <v>522104.42</v>
      </c>
    </row>
    <row r="344" spans="1:8" x14ac:dyDescent="0.25">
      <c r="A344" s="158">
        <v>343</v>
      </c>
      <c r="B344" s="159">
        <v>40773</v>
      </c>
      <c r="C344" s="160">
        <v>1810</v>
      </c>
      <c r="D344" s="158">
        <v>0</v>
      </c>
      <c r="E344" s="158">
        <v>33320</v>
      </c>
      <c r="F344" s="158">
        <v>4</v>
      </c>
      <c r="G344" s="160">
        <v>7240</v>
      </c>
      <c r="H344" s="160">
        <v>529344.42000000004</v>
      </c>
    </row>
    <row r="345" spans="1:8" x14ac:dyDescent="0.25">
      <c r="A345" s="158">
        <v>344</v>
      </c>
      <c r="B345" s="159">
        <v>40777</v>
      </c>
      <c r="C345" s="160">
        <v>-2000</v>
      </c>
      <c r="D345" s="158">
        <v>0</v>
      </c>
      <c r="E345" s="158">
        <v>33320</v>
      </c>
      <c r="F345" s="158">
        <v>4</v>
      </c>
      <c r="G345" s="160">
        <v>-8000</v>
      </c>
      <c r="H345" s="160">
        <v>521344.42</v>
      </c>
    </row>
    <row r="346" spans="1:8" x14ac:dyDescent="0.25">
      <c r="A346" s="158">
        <v>345</v>
      </c>
      <c r="B346" s="159">
        <v>40778</v>
      </c>
      <c r="C346" s="160">
        <v>-270</v>
      </c>
      <c r="D346" s="158">
        <v>0</v>
      </c>
      <c r="E346" s="158">
        <v>33320</v>
      </c>
      <c r="F346" s="158">
        <v>4</v>
      </c>
      <c r="G346" s="160">
        <v>-1080</v>
      </c>
      <c r="H346" s="160">
        <v>520264.42</v>
      </c>
    </row>
    <row r="347" spans="1:8" x14ac:dyDescent="0.25">
      <c r="A347" s="158">
        <v>346</v>
      </c>
      <c r="B347" s="159">
        <v>40779</v>
      </c>
      <c r="C347" s="160">
        <v>-600</v>
      </c>
      <c r="D347" s="158">
        <v>0</v>
      </c>
      <c r="E347" s="158">
        <v>33320</v>
      </c>
      <c r="F347" s="158">
        <v>4</v>
      </c>
      <c r="G347" s="160">
        <v>-2400</v>
      </c>
      <c r="H347" s="160">
        <v>517864.42</v>
      </c>
    </row>
    <row r="348" spans="1:8" x14ac:dyDescent="0.25">
      <c r="A348" s="158">
        <v>347</v>
      </c>
      <c r="B348" s="159">
        <v>40780</v>
      </c>
      <c r="C348" s="160">
        <v>-130</v>
      </c>
      <c r="D348" s="158">
        <v>0</v>
      </c>
      <c r="E348" s="158">
        <v>33320</v>
      </c>
      <c r="F348" s="158">
        <v>4</v>
      </c>
      <c r="G348" s="160">
        <v>-520</v>
      </c>
      <c r="H348" s="160">
        <v>517344.42</v>
      </c>
    </row>
    <row r="349" spans="1:8" x14ac:dyDescent="0.25">
      <c r="A349" s="158">
        <v>348</v>
      </c>
      <c r="B349" s="159">
        <v>40785</v>
      </c>
      <c r="C349" s="160">
        <v>-1835</v>
      </c>
      <c r="D349" s="158">
        <v>0</v>
      </c>
      <c r="E349" s="158">
        <v>33320</v>
      </c>
      <c r="F349" s="158">
        <v>4</v>
      </c>
      <c r="G349" s="160">
        <v>-7340</v>
      </c>
      <c r="H349" s="160">
        <v>510004.42</v>
      </c>
    </row>
    <row r="350" spans="1:8" x14ac:dyDescent="0.25">
      <c r="A350" s="158">
        <v>349</v>
      </c>
      <c r="B350" s="159">
        <v>40786</v>
      </c>
      <c r="C350" s="160">
        <v>-737.5</v>
      </c>
      <c r="D350" s="158">
        <v>0</v>
      </c>
      <c r="E350" s="158">
        <v>33320</v>
      </c>
      <c r="F350" s="158">
        <v>4</v>
      </c>
      <c r="G350" s="160">
        <v>-2950</v>
      </c>
      <c r="H350" s="160">
        <v>507054.42</v>
      </c>
    </row>
    <row r="351" spans="1:8" x14ac:dyDescent="0.25">
      <c r="A351" s="158">
        <v>350</v>
      </c>
      <c r="B351" s="159">
        <v>40787</v>
      </c>
      <c r="C351" s="160">
        <v>-2600</v>
      </c>
      <c r="D351" s="158">
        <v>0</v>
      </c>
      <c r="E351" s="158">
        <v>33320</v>
      </c>
      <c r="F351" s="158">
        <v>4</v>
      </c>
      <c r="G351" s="160">
        <v>-10400</v>
      </c>
      <c r="H351" s="160">
        <v>496654.42</v>
      </c>
    </row>
    <row r="352" spans="1:8" x14ac:dyDescent="0.25">
      <c r="A352" s="158">
        <v>351</v>
      </c>
      <c r="B352" s="159">
        <v>40788</v>
      </c>
      <c r="C352" s="160">
        <v>10195</v>
      </c>
      <c r="D352" s="158">
        <v>0</v>
      </c>
      <c r="E352" s="158">
        <v>33320</v>
      </c>
      <c r="F352" s="158">
        <v>3</v>
      </c>
      <c r="G352" s="160">
        <v>30585</v>
      </c>
      <c r="H352" s="160">
        <v>527239.42000000004</v>
      </c>
    </row>
    <row r="353" spans="1:8" x14ac:dyDescent="0.25">
      <c r="A353" s="158">
        <v>352</v>
      </c>
      <c r="B353" s="159">
        <v>40793</v>
      </c>
      <c r="C353" s="160">
        <v>2984</v>
      </c>
      <c r="D353" s="158">
        <v>0</v>
      </c>
      <c r="E353" s="158">
        <v>33320</v>
      </c>
      <c r="F353" s="158">
        <v>4</v>
      </c>
      <c r="G353" s="160">
        <v>11936</v>
      </c>
      <c r="H353" s="160">
        <v>539175.42000000004</v>
      </c>
    </row>
    <row r="354" spans="1:8" x14ac:dyDescent="0.25">
      <c r="A354" s="158">
        <v>353</v>
      </c>
      <c r="B354" s="159">
        <v>40794</v>
      </c>
      <c r="C354" s="160">
        <v>-1426</v>
      </c>
      <c r="D354" s="158">
        <v>0</v>
      </c>
      <c r="E354" s="158">
        <v>33320</v>
      </c>
      <c r="F354" s="158">
        <v>4</v>
      </c>
      <c r="G354" s="160">
        <v>-5704</v>
      </c>
      <c r="H354" s="160">
        <v>533471.42000000004</v>
      </c>
    </row>
    <row r="355" spans="1:8" x14ac:dyDescent="0.25">
      <c r="A355" s="158">
        <v>354</v>
      </c>
      <c r="B355" s="159">
        <v>40795</v>
      </c>
      <c r="C355" s="160">
        <v>2204</v>
      </c>
      <c r="D355" s="158">
        <v>0</v>
      </c>
      <c r="E355" s="158">
        <v>33320</v>
      </c>
      <c r="F355" s="158">
        <v>4</v>
      </c>
      <c r="G355" s="160">
        <v>8816</v>
      </c>
      <c r="H355" s="160">
        <v>542287.42000000004</v>
      </c>
    </row>
    <row r="356" spans="1:8" x14ac:dyDescent="0.25">
      <c r="A356" s="158">
        <v>355</v>
      </c>
      <c r="B356" s="159">
        <v>40800</v>
      </c>
      <c r="C356" s="160">
        <v>2128</v>
      </c>
      <c r="D356" s="158">
        <v>0</v>
      </c>
      <c r="E356" s="158">
        <v>33320</v>
      </c>
      <c r="F356" s="158">
        <v>4</v>
      </c>
      <c r="G356" s="160">
        <v>8512</v>
      </c>
      <c r="H356" s="160">
        <v>550799.42000000004</v>
      </c>
    </row>
    <row r="357" spans="1:8" x14ac:dyDescent="0.25">
      <c r="A357" s="158">
        <v>356</v>
      </c>
      <c r="B357" s="159">
        <v>40801</v>
      </c>
      <c r="C357" s="160">
        <v>-1880</v>
      </c>
      <c r="D357" s="158">
        <v>0</v>
      </c>
      <c r="E357" s="158">
        <v>33320</v>
      </c>
      <c r="F357" s="158">
        <v>4</v>
      </c>
      <c r="G357" s="160">
        <v>-7520</v>
      </c>
      <c r="H357" s="160">
        <v>543279.42000000004</v>
      </c>
    </row>
    <row r="358" spans="1:8" x14ac:dyDescent="0.25">
      <c r="A358" s="158">
        <v>357</v>
      </c>
      <c r="B358" s="159">
        <v>40802</v>
      </c>
      <c r="C358" s="160">
        <v>-2547.52</v>
      </c>
      <c r="D358" s="158">
        <v>0</v>
      </c>
      <c r="E358" s="158">
        <v>33320</v>
      </c>
      <c r="F358" s="158">
        <v>4</v>
      </c>
      <c r="G358" s="160">
        <v>-10190.08</v>
      </c>
      <c r="H358" s="160">
        <v>533089.34</v>
      </c>
    </row>
    <row r="359" spans="1:8" x14ac:dyDescent="0.25">
      <c r="A359" s="158">
        <v>358</v>
      </c>
      <c r="B359" s="159">
        <v>40805</v>
      </c>
      <c r="C359" s="160">
        <v>-2000</v>
      </c>
      <c r="D359" s="158">
        <v>0</v>
      </c>
      <c r="E359" s="158">
        <v>33320</v>
      </c>
      <c r="F359" s="158">
        <v>4</v>
      </c>
      <c r="G359" s="160">
        <v>-8000</v>
      </c>
      <c r="H359" s="160">
        <v>525089.34</v>
      </c>
    </row>
    <row r="360" spans="1:8" x14ac:dyDescent="0.25">
      <c r="A360" s="158">
        <v>359</v>
      </c>
      <c r="B360" s="159">
        <v>40806</v>
      </c>
      <c r="C360" s="160">
        <v>-2401.6</v>
      </c>
      <c r="D360" s="158">
        <v>0</v>
      </c>
      <c r="E360" s="158">
        <v>33320</v>
      </c>
      <c r="F360" s="158">
        <v>4</v>
      </c>
      <c r="G360" s="160">
        <v>-9606.4</v>
      </c>
      <c r="H360" s="160">
        <v>515482.94</v>
      </c>
    </row>
    <row r="361" spans="1:8" x14ac:dyDescent="0.25">
      <c r="A361" s="158">
        <v>360</v>
      </c>
      <c r="B361" s="159">
        <v>40807</v>
      </c>
      <c r="C361" s="160">
        <v>282</v>
      </c>
      <c r="D361" s="158">
        <v>0</v>
      </c>
      <c r="E361" s="158">
        <v>33320</v>
      </c>
      <c r="F361" s="158">
        <v>4</v>
      </c>
      <c r="G361" s="160">
        <v>1128</v>
      </c>
      <c r="H361" s="160">
        <v>516610.94</v>
      </c>
    </row>
    <row r="362" spans="1:8" x14ac:dyDescent="0.25">
      <c r="A362" s="158">
        <v>361</v>
      </c>
      <c r="B362" s="159">
        <v>40808</v>
      </c>
      <c r="C362" s="158">
        <v>337.5</v>
      </c>
      <c r="D362" s="158">
        <v>0</v>
      </c>
      <c r="E362" s="158">
        <v>33320</v>
      </c>
      <c r="F362" s="158">
        <v>4</v>
      </c>
      <c r="G362" s="160">
        <v>1350</v>
      </c>
      <c r="H362" s="160">
        <v>517960.94</v>
      </c>
    </row>
    <row r="363" spans="1:8" x14ac:dyDescent="0.25">
      <c r="A363" s="158">
        <v>362</v>
      </c>
      <c r="B363" s="159">
        <v>40812</v>
      </c>
      <c r="C363" s="160">
        <v>4208</v>
      </c>
      <c r="D363" s="158">
        <v>0</v>
      </c>
      <c r="E363" s="158">
        <v>33320</v>
      </c>
      <c r="F363" s="158">
        <v>4</v>
      </c>
      <c r="G363" s="160">
        <v>16832</v>
      </c>
      <c r="H363" s="160">
        <v>534792.93999999994</v>
      </c>
    </row>
    <row r="364" spans="1:8" x14ac:dyDescent="0.25">
      <c r="A364" s="158">
        <v>363</v>
      </c>
      <c r="B364" s="159">
        <v>40813</v>
      </c>
      <c r="C364" s="160">
        <v>150</v>
      </c>
      <c r="D364" s="158">
        <v>0</v>
      </c>
      <c r="E364" s="158">
        <v>33320</v>
      </c>
      <c r="F364" s="158">
        <v>4</v>
      </c>
      <c r="G364" s="160">
        <v>600</v>
      </c>
      <c r="H364" s="160">
        <v>535392.93999999994</v>
      </c>
    </row>
    <row r="365" spans="1:8" x14ac:dyDescent="0.25">
      <c r="A365" s="158">
        <v>364</v>
      </c>
      <c r="B365" s="159">
        <v>40814</v>
      </c>
      <c r="C365" s="160">
        <v>-652</v>
      </c>
      <c r="D365" s="158">
        <v>0</v>
      </c>
      <c r="E365" s="158">
        <v>33320</v>
      </c>
      <c r="F365" s="158">
        <v>4</v>
      </c>
      <c r="G365" s="160">
        <v>-2608</v>
      </c>
      <c r="H365" s="160">
        <v>532784.93999999994</v>
      </c>
    </row>
    <row r="366" spans="1:8" x14ac:dyDescent="0.25">
      <c r="A366" s="158">
        <v>365</v>
      </c>
      <c r="B366" s="159">
        <v>40816</v>
      </c>
      <c r="C366" s="160">
        <v>-3633.6</v>
      </c>
      <c r="D366" s="158">
        <v>0</v>
      </c>
      <c r="E366" s="158">
        <v>33320</v>
      </c>
      <c r="F366" s="158">
        <v>4</v>
      </c>
      <c r="G366" s="160">
        <v>-14534.4</v>
      </c>
      <c r="H366" s="160">
        <v>518250.54</v>
      </c>
    </row>
    <row r="367" spans="1:8" x14ac:dyDescent="0.25">
      <c r="A367" s="158">
        <v>366</v>
      </c>
      <c r="B367" s="159">
        <v>40819</v>
      </c>
      <c r="C367" s="158">
        <v>-687.5</v>
      </c>
      <c r="D367" s="158">
        <v>0</v>
      </c>
      <c r="E367" s="158">
        <v>33320</v>
      </c>
      <c r="F367" s="158">
        <v>4</v>
      </c>
      <c r="G367" s="160">
        <v>-2750</v>
      </c>
      <c r="H367" s="160">
        <v>515500.54</v>
      </c>
    </row>
    <row r="368" spans="1:8" x14ac:dyDescent="0.25">
      <c r="A368" s="158">
        <v>367</v>
      </c>
      <c r="B368" s="159">
        <v>40820</v>
      </c>
      <c r="C368" s="160">
        <v>-2963.29</v>
      </c>
      <c r="D368" s="158">
        <v>0</v>
      </c>
      <c r="E368" s="158">
        <v>33320</v>
      </c>
      <c r="F368" s="158">
        <v>4</v>
      </c>
      <c r="G368" s="160">
        <v>-11853.16</v>
      </c>
      <c r="H368" s="160">
        <v>503647.38</v>
      </c>
    </row>
    <row r="369" spans="1:8" x14ac:dyDescent="0.25">
      <c r="A369" s="158">
        <v>368</v>
      </c>
      <c r="B369" s="159">
        <v>40821</v>
      </c>
      <c r="C369" s="160">
        <v>3174</v>
      </c>
      <c r="D369" s="158">
        <v>0</v>
      </c>
      <c r="E369" s="158">
        <v>33320</v>
      </c>
      <c r="F369" s="158">
        <v>4</v>
      </c>
      <c r="G369" s="160">
        <v>12696</v>
      </c>
      <c r="H369" s="160">
        <v>516343.38</v>
      </c>
    </row>
    <row r="370" spans="1:8" x14ac:dyDescent="0.25">
      <c r="A370" s="158">
        <v>369</v>
      </c>
      <c r="B370" s="159">
        <v>40822</v>
      </c>
      <c r="C370" s="160">
        <v>7350</v>
      </c>
      <c r="D370" s="158">
        <v>0</v>
      </c>
      <c r="E370" s="158">
        <v>33320</v>
      </c>
      <c r="F370" s="158">
        <v>4</v>
      </c>
      <c r="G370" s="160">
        <v>29400</v>
      </c>
      <c r="H370" s="160">
        <v>545743.38</v>
      </c>
    </row>
    <row r="371" spans="1:8" x14ac:dyDescent="0.25">
      <c r="A371" s="158">
        <v>370</v>
      </c>
      <c r="B371" s="159">
        <v>40826</v>
      </c>
      <c r="C371" s="160">
        <v>24312.01</v>
      </c>
      <c r="D371" s="158">
        <v>0</v>
      </c>
      <c r="E371" s="158">
        <v>33320</v>
      </c>
      <c r="F371" s="158">
        <v>4</v>
      </c>
      <c r="G371" s="160">
        <v>97248.04</v>
      </c>
      <c r="H371" s="160">
        <v>642991.42000000004</v>
      </c>
    </row>
    <row r="372" spans="1:8" x14ac:dyDescent="0.25">
      <c r="A372" s="158">
        <v>371</v>
      </c>
      <c r="B372" s="159">
        <v>40828</v>
      </c>
      <c r="C372" s="158">
        <v>150</v>
      </c>
      <c r="D372" s="158">
        <v>0</v>
      </c>
      <c r="E372" s="158">
        <v>33320</v>
      </c>
      <c r="F372" s="158">
        <v>5</v>
      </c>
      <c r="G372" s="160">
        <v>750</v>
      </c>
      <c r="H372" s="160">
        <v>643741.42000000004</v>
      </c>
    </row>
    <row r="373" spans="1:8" x14ac:dyDescent="0.25">
      <c r="A373" s="158">
        <v>372</v>
      </c>
      <c r="B373" s="159">
        <v>40830</v>
      </c>
      <c r="C373" s="158">
        <v>10</v>
      </c>
      <c r="D373" s="158">
        <v>0</v>
      </c>
      <c r="E373" s="158">
        <v>33320</v>
      </c>
      <c r="F373" s="158">
        <v>5</v>
      </c>
      <c r="G373" s="158">
        <v>50</v>
      </c>
      <c r="H373" s="160">
        <v>643791.42000000004</v>
      </c>
    </row>
    <row r="374" spans="1:8" x14ac:dyDescent="0.25">
      <c r="A374" s="158">
        <v>373</v>
      </c>
      <c r="B374" s="159">
        <v>40833</v>
      </c>
      <c r="C374" s="160">
        <v>18802.400000000001</v>
      </c>
      <c r="D374" s="158">
        <v>0</v>
      </c>
      <c r="E374" s="158">
        <v>33320</v>
      </c>
      <c r="F374" s="158">
        <v>5</v>
      </c>
      <c r="G374" s="160">
        <v>94012</v>
      </c>
      <c r="H374" s="160">
        <v>737803.42</v>
      </c>
    </row>
    <row r="375" spans="1:8" x14ac:dyDescent="0.25">
      <c r="A375" s="158">
        <v>374</v>
      </c>
      <c r="B375" s="159">
        <v>40834</v>
      </c>
      <c r="C375" s="160">
        <v>-1342.99</v>
      </c>
      <c r="D375" s="158">
        <v>0</v>
      </c>
      <c r="E375" s="158">
        <v>33320</v>
      </c>
      <c r="F375" s="158">
        <v>5</v>
      </c>
      <c r="G375" s="160">
        <v>-6714.95</v>
      </c>
      <c r="H375" s="160">
        <v>731088.47</v>
      </c>
    </row>
    <row r="376" spans="1:8" x14ac:dyDescent="0.25">
      <c r="A376" s="158">
        <v>375</v>
      </c>
      <c r="B376" s="159">
        <v>40835</v>
      </c>
      <c r="C376" s="160">
        <v>-490</v>
      </c>
      <c r="D376" s="158">
        <v>0</v>
      </c>
      <c r="E376" s="158">
        <v>33320</v>
      </c>
      <c r="F376" s="158">
        <v>5</v>
      </c>
      <c r="G376" s="160">
        <v>-2450</v>
      </c>
      <c r="H376" s="160">
        <v>728638.47</v>
      </c>
    </row>
    <row r="377" spans="1:8" x14ac:dyDescent="0.25">
      <c r="A377" s="158">
        <v>376</v>
      </c>
      <c r="B377" s="159">
        <v>40836</v>
      </c>
      <c r="C377" s="160">
        <v>-996</v>
      </c>
      <c r="D377" s="158">
        <v>0</v>
      </c>
      <c r="E377" s="158">
        <v>33320</v>
      </c>
      <c r="F377" s="158">
        <v>5</v>
      </c>
      <c r="G377" s="160">
        <v>-4980</v>
      </c>
      <c r="H377" s="160">
        <v>723658.47</v>
      </c>
    </row>
    <row r="378" spans="1:8" x14ac:dyDescent="0.25">
      <c r="A378" s="158">
        <v>377</v>
      </c>
      <c r="B378" s="159">
        <v>40837</v>
      </c>
      <c r="C378" s="160">
        <v>-63.99</v>
      </c>
      <c r="D378" s="158">
        <v>0</v>
      </c>
      <c r="E378" s="158">
        <v>33320</v>
      </c>
      <c r="F378" s="158">
        <v>5</v>
      </c>
      <c r="G378" s="160">
        <v>-319.95</v>
      </c>
      <c r="H378" s="160">
        <v>723338.52</v>
      </c>
    </row>
    <row r="379" spans="1:8" x14ac:dyDescent="0.25">
      <c r="A379" s="158">
        <v>378</v>
      </c>
      <c r="B379" s="159">
        <v>40840</v>
      </c>
      <c r="C379" s="160">
        <v>-6791.18</v>
      </c>
      <c r="D379" s="158">
        <v>0</v>
      </c>
      <c r="E379" s="158">
        <v>33320</v>
      </c>
      <c r="F379" s="158">
        <v>5</v>
      </c>
      <c r="G379" s="160">
        <v>-33955.9</v>
      </c>
      <c r="H379" s="160">
        <v>689382.62</v>
      </c>
    </row>
    <row r="380" spans="1:8" x14ac:dyDescent="0.25">
      <c r="A380" s="158">
        <v>379</v>
      </c>
      <c r="B380" s="159">
        <v>40841</v>
      </c>
      <c r="C380" s="160">
        <v>-2213.59</v>
      </c>
      <c r="D380" s="158">
        <v>0</v>
      </c>
      <c r="E380" s="158">
        <v>33320</v>
      </c>
      <c r="F380" s="158">
        <v>5</v>
      </c>
      <c r="G380" s="160">
        <v>-11067.95</v>
      </c>
      <c r="H380" s="160">
        <v>678314.67</v>
      </c>
    </row>
    <row r="381" spans="1:8" x14ac:dyDescent="0.25">
      <c r="A381" s="158">
        <v>380</v>
      </c>
      <c r="B381" s="159">
        <v>40842</v>
      </c>
      <c r="C381" s="160">
        <v>-4889.99</v>
      </c>
      <c r="D381" s="158">
        <v>0</v>
      </c>
      <c r="E381" s="158">
        <v>33320</v>
      </c>
      <c r="F381" s="158">
        <v>5</v>
      </c>
      <c r="G381" s="160">
        <v>-24449.95</v>
      </c>
      <c r="H381" s="160">
        <v>653864.72</v>
      </c>
    </row>
    <row r="382" spans="1:8" x14ac:dyDescent="0.25">
      <c r="A382" s="158">
        <v>381</v>
      </c>
      <c r="B382" s="159">
        <v>40843</v>
      </c>
      <c r="C382" s="160">
        <v>-1425.98</v>
      </c>
      <c r="D382" s="158">
        <v>0</v>
      </c>
      <c r="E382" s="158">
        <v>33320</v>
      </c>
      <c r="F382" s="158">
        <v>5</v>
      </c>
      <c r="G382" s="160">
        <v>-7129.9</v>
      </c>
      <c r="H382" s="160">
        <v>646734.81999999995</v>
      </c>
    </row>
    <row r="383" spans="1:8" x14ac:dyDescent="0.25">
      <c r="A383" s="158">
        <v>382</v>
      </c>
      <c r="B383" s="159">
        <v>40844</v>
      </c>
      <c r="C383" s="160">
        <v>-1403.98</v>
      </c>
      <c r="D383" s="158">
        <v>0</v>
      </c>
      <c r="E383" s="158">
        <v>33320</v>
      </c>
      <c r="F383" s="158">
        <v>5</v>
      </c>
      <c r="G383" s="160">
        <v>-7019.9</v>
      </c>
      <c r="H383" s="160">
        <v>639714.92000000004</v>
      </c>
    </row>
    <row r="384" spans="1:8" x14ac:dyDescent="0.25">
      <c r="A384" s="158">
        <v>383</v>
      </c>
      <c r="B384" s="159">
        <v>40847</v>
      </c>
      <c r="C384" s="160">
        <v>50.4</v>
      </c>
      <c r="D384" s="158">
        <v>0</v>
      </c>
      <c r="E384" s="158">
        <v>33320</v>
      </c>
      <c r="F384" s="158">
        <v>5</v>
      </c>
      <c r="G384" s="160">
        <v>252</v>
      </c>
      <c r="H384" s="160">
        <v>639966.92000000004</v>
      </c>
    </row>
    <row r="385" spans="1:8" x14ac:dyDescent="0.25">
      <c r="A385" s="158">
        <v>384</v>
      </c>
      <c r="B385" s="159">
        <v>40848</v>
      </c>
      <c r="C385" s="160">
        <v>-2522</v>
      </c>
      <c r="D385" s="158">
        <v>0</v>
      </c>
      <c r="E385" s="158">
        <v>33320</v>
      </c>
      <c r="F385" s="158">
        <v>5</v>
      </c>
      <c r="G385" s="160">
        <v>-12610</v>
      </c>
      <c r="H385" s="160">
        <v>627356.92000000004</v>
      </c>
    </row>
    <row r="386" spans="1:8" x14ac:dyDescent="0.25">
      <c r="A386" s="158">
        <v>385</v>
      </c>
      <c r="B386" s="159">
        <v>40849</v>
      </c>
      <c r="C386" s="160">
        <v>-2116</v>
      </c>
      <c r="D386" s="158">
        <v>0</v>
      </c>
      <c r="E386" s="158">
        <v>33320</v>
      </c>
      <c r="F386" s="158">
        <v>4</v>
      </c>
      <c r="G386" s="160">
        <v>-8464</v>
      </c>
      <c r="H386" s="160">
        <v>618892.92000000004</v>
      </c>
    </row>
    <row r="387" spans="1:8" x14ac:dyDescent="0.25">
      <c r="A387" s="158">
        <v>386</v>
      </c>
      <c r="B387" s="159">
        <v>40850</v>
      </c>
      <c r="C387" s="160">
        <v>-2824.58</v>
      </c>
      <c r="D387" s="158">
        <v>0</v>
      </c>
      <c r="E387" s="158">
        <v>33320</v>
      </c>
      <c r="F387" s="158">
        <v>4</v>
      </c>
      <c r="G387" s="160">
        <v>-11298.32</v>
      </c>
      <c r="H387" s="160">
        <v>607594.6</v>
      </c>
    </row>
    <row r="388" spans="1:8" x14ac:dyDescent="0.25">
      <c r="A388" s="158">
        <v>387</v>
      </c>
      <c r="B388" s="159">
        <v>40851</v>
      </c>
      <c r="C388" s="160">
        <v>209</v>
      </c>
      <c r="D388" s="158">
        <v>0</v>
      </c>
      <c r="E388" s="158">
        <v>33320</v>
      </c>
      <c r="F388" s="158">
        <v>4</v>
      </c>
      <c r="G388" s="160">
        <v>836</v>
      </c>
      <c r="H388" s="160">
        <v>608430.6</v>
      </c>
    </row>
    <row r="389" spans="1:8" x14ac:dyDescent="0.25">
      <c r="A389" s="158">
        <v>388</v>
      </c>
      <c r="B389" s="159">
        <v>40854</v>
      </c>
      <c r="C389" s="160">
        <v>-7852.49</v>
      </c>
      <c r="D389" s="158">
        <v>0</v>
      </c>
      <c r="E389" s="158">
        <v>33320</v>
      </c>
      <c r="F389" s="158">
        <v>4</v>
      </c>
      <c r="G389" s="160">
        <v>-31409.96</v>
      </c>
      <c r="H389" s="160">
        <v>577020.64</v>
      </c>
    </row>
    <row r="390" spans="1:8" x14ac:dyDescent="0.25">
      <c r="A390" s="158">
        <v>389</v>
      </c>
      <c r="B390" s="159">
        <v>40855</v>
      </c>
      <c r="C390" s="160">
        <v>-2546.08</v>
      </c>
      <c r="D390" s="158">
        <v>0</v>
      </c>
      <c r="E390" s="158">
        <v>33320</v>
      </c>
      <c r="F390" s="158">
        <v>4</v>
      </c>
      <c r="G390" s="160">
        <v>-10184.32</v>
      </c>
      <c r="H390" s="160">
        <v>566836.31999999995</v>
      </c>
    </row>
    <row r="391" spans="1:8" x14ac:dyDescent="0.25">
      <c r="A391" s="158">
        <v>390</v>
      </c>
      <c r="B391" s="159">
        <v>40856</v>
      </c>
      <c r="C391" s="158">
        <v>216.5</v>
      </c>
      <c r="D391" s="158">
        <v>0</v>
      </c>
      <c r="E391" s="158">
        <v>33320</v>
      </c>
      <c r="F391" s="158">
        <v>4</v>
      </c>
      <c r="G391" s="160">
        <v>866</v>
      </c>
      <c r="H391" s="160">
        <v>567702.31999999995</v>
      </c>
    </row>
    <row r="392" spans="1:8" x14ac:dyDescent="0.25">
      <c r="A392" s="158">
        <v>391</v>
      </c>
      <c r="B392" s="159">
        <v>40857</v>
      </c>
      <c r="C392" s="160">
        <v>-1552</v>
      </c>
      <c r="D392" s="158">
        <v>0</v>
      </c>
      <c r="E392" s="158">
        <v>33320</v>
      </c>
      <c r="F392" s="158">
        <v>4</v>
      </c>
      <c r="G392" s="160">
        <v>-6208</v>
      </c>
      <c r="H392" s="160">
        <v>561494.31999999995</v>
      </c>
    </row>
    <row r="393" spans="1:8" x14ac:dyDescent="0.25">
      <c r="A393" s="158">
        <v>392</v>
      </c>
      <c r="B393" s="159">
        <v>40858</v>
      </c>
      <c r="C393" s="160">
        <v>-2662</v>
      </c>
      <c r="D393" s="158">
        <v>0</v>
      </c>
      <c r="E393" s="158">
        <v>33320</v>
      </c>
      <c r="F393" s="158">
        <v>4</v>
      </c>
      <c r="G393" s="160">
        <v>-10648</v>
      </c>
      <c r="H393" s="160">
        <v>550846.31999999995</v>
      </c>
    </row>
    <row r="394" spans="1:8" x14ac:dyDescent="0.25">
      <c r="A394" s="158">
        <v>393</v>
      </c>
      <c r="B394" s="159">
        <v>40861</v>
      </c>
      <c r="C394" s="160">
        <v>-503.49</v>
      </c>
      <c r="D394" s="158">
        <v>0</v>
      </c>
      <c r="E394" s="158">
        <v>33320</v>
      </c>
      <c r="F394" s="158">
        <v>4</v>
      </c>
      <c r="G394" s="160">
        <v>-2013.96</v>
      </c>
      <c r="H394" s="160">
        <v>548832.36</v>
      </c>
    </row>
    <row r="395" spans="1:8" x14ac:dyDescent="0.25">
      <c r="A395" s="158">
        <v>394</v>
      </c>
      <c r="B395" s="159">
        <v>40862</v>
      </c>
      <c r="C395" s="160">
        <v>-467.99</v>
      </c>
      <c r="D395" s="158">
        <v>0</v>
      </c>
      <c r="E395" s="158">
        <v>33320</v>
      </c>
      <c r="F395" s="158">
        <v>4</v>
      </c>
      <c r="G395" s="160">
        <v>-1871.96</v>
      </c>
      <c r="H395" s="160">
        <v>546960.4</v>
      </c>
    </row>
    <row r="396" spans="1:8" x14ac:dyDescent="0.25">
      <c r="A396" s="158">
        <v>395</v>
      </c>
      <c r="B396" s="159">
        <v>40863</v>
      </c>
      <c r="C396" s="160">
        <v>-253.99</v>
      </c>
      <c r="D396" s="158">
        <v>0</v>
      </c>
      <c r="E396" s="158">
        <v>33320</v>
      </c>
      <c r="F396" s="158">
        <v>4</v>
      </c>
      <c r="G396" s="160">
        <v>-1015.96</v>
      </c>
      <c r="H396" s="160">
        <v>545944.43999999994</v>
      </c>
    </row>
    <row r="397" spans="1:8" x14ac:dyDescent="0.25">
      <c r="A397" s="158">
        <v>396</v>
      </c>
      <c r="B397" s="159">
        <v>40864</v>
      </c>
      <c r="C397" s="160">
        <v>-905</v>
      </c>
      <c r="D397" s="158">
        <v>0</v>
      </c>
      <c r="E397" s="158">
        <v>33320</v>
      </c>
      <c r="F397" s="158">
        <v>4</v>
      </c>
      <c r="G397" s="160">
        <v>-3620</v>
      </c>
      <c r="H397" s="160">
        <v>542324.43999999994</v>
      </c>
    </row>
    <row r="398" spans="1:8" x14ac:dyDescent="0.25">
      <c r="A398" s="158">
        <v>397</v>
      </c>
      <c r="B398" s="159">
        <v>40865</v>
      </c>
      <c r="C398" s="160">
        <v>-1720</v>
      </c>
      <c r="D398" s="158">
        <v>0</v>
      </c>
      <c r="E398" s="158">
        <v>33320</v>
      </c>
      <c r="F398" s="158">
        <v>4</v>
      </c>
      <c r="G398" s="160">
        <v>-6880</v>
      </c>
      <c r="H398" s="160">
        <v>535444.43999999994</v>
      </c>
    </row>
    <row r="399" spans="1:8" x14ac:dyDescent="0.25">
      <c r="A399" s="158">
        <v>398</v>
      </c>
      <c r="B399" s="159">
        <v>40868</v>
      </c>
      <c r="C399" s="160">
        <v>3360</v>
      </c>
      <c r="D399" s="158">
        <v>0</v>
      </c>
      <c r="E399" s="158">
        <v>33320</v>
      </c>
      <c r="F399" s="158">
        <v>4</v>
      </c>
      <c r="G399" s="160">
        <v>13440</v>
      </c>
      <c r="H399" s="160">
        <v>548884.43999999994</v>
      </c>
    </row>
    <row r="400" spans="1:8" x14ac:dyDescent="0.25">
      <c r="A400" s="158">
        <v>399</v>
      </c>
      <c r="B400" s="159">
        <v>40869</v>
      </c>
      <c r="C400" s="160">
        <v>-1652.84</v>
      </c>
      <c r="D400" s="158">
        <v>0</v>
      </c>
      <c r="E400" s="158">
        <v>33320</v>
      </c>
      <c r="F400" s="158">
        <v>4</v>
      </c>
      <c r="G400" s="160">
        <v>-6611.36</v>
      </c>
      <c r="H400" s="160">
        <v>542273.07999999996</v>
      </c>
    </row>
    <row r="401" spans="1:8" x14ac:dyDescent="0.25">
      <c r="A401" s="158">
        <v>400</v>
      </c>
      <c r="B401" s="159">
        <v>40870</v>
      </c>
      <c r="C401" s="160">
        <v>-1353.6</v>
      </c>
      <c r="D401" s="158">
        <v>0</v>
      </c>
      <c r="E401" s="158">
        <v>33320</v>
      </c>
      <c r="F401" s="158">
        <v>4</v>
      </c>
      <c r="G401" s="160">
        <v>-5414.4</v>
      </c>
      <c r="H401" s="160">
        <v>536858.68000000005</v>
      </c>
    </row>
    <row r="402" spans="1:8" x14ac:dyDescent="0.25">
      <c r="A402" s="158">
        <v>401</v>
      </c>
      <c r="B402" s="159">
        <v>40875</v>
      </c>
      <c r="C402" s="160">
        <v>5514</v>
      </c>
      <c r="D402" s="158">
        <v>0</v>
      </c>
      <c r="E402" s="158">
        <v>33320</v>
      </c>
      <c r="F402" s="158">
        <v>4</v>
      </c>
      <c r="G402" s="160">
        <v>22056</v>
      </c>
      <c r="H402" s="160">
        <v>558914.68000000005</v>
      </c>
    </row>
    <row r="403" spans="1:8" x14ac:dyDescent="0.25">
      <c r="A403" s="158">
        <v>402</v>
      </c>
      <c r="B403" s="159">
        <v>40876</v>
      </c>
      <c r="C403" s="160">
        <v>13939.51</v>
      </c>
      <c r="D403" s="158">
        <v>0</v>
      </c>
      <c r="E403" s="158">
        <v>33320</v>
      </c>
      <c r="F403" s="158">
        <v>4</v>
      </c>
      <c r="G403" s="160">
        <v>55758.04</v>
      </c>
      <c r="H403" s="160">
        <v>614672.72</v>
      </c>
    </row>
    <row r="404" spans="1:8" x14ac:dyDescent="0.25">
      <c r="A404" s="158">
        <v>403</v>
      </c>
      <c r="B404" s="159">
        <v>40877</v>
      </c>
      <c r="C404" s="160">
        <v>4012.01</v>
      </c>
      <c r="D404" s="158">
        <v>0</v>
      </c>
      <c r="E404" s="158">
        <v>33320</v>
      </c>
      <c r="F404" s="158">
        <v>4</v>
      </c>
      <c r="G404" s="160">
        <v>16048.04</v>
      </c>
      <c r="H404" s="160">
        <v>630720.76</v>
      </c>
    </row>
    <row r="405" spans="1:8" x14ac:dyDescent="0.25">
      <c r="A405" s="158">
        <v>404</v>
      </c>
      <c r="B405" s="159">
        <v>40878</v>
      </c>
      <c r="C405" s="160">
        <v>13310.4</v>
      </c>
      <c r="D405" s="158">
        <v>0</v>
      </c>
      <c r="E405" s="158">
        <v>33320</v>
      </c>
      <c r="F405" s="158">
        <v>4</v>
      </c>
      <c r="G405" s="160">
        <v>53241.599999999999</v>
      </c>
      <c r="H405" s="160">
        <v>683962.36</v>
      </c>
    </row>
    <row r="406" spans="1:8" x14ac:dyDescent="0.25">
      <c r="A406" s="158">
        <v>405</v>
      </c>
      <c r="B406" s="159">
        <v>40879</v>
      </c>
      <c r="C406" s="160">
        <v>-2077.9899999999998</v>
      </c>
      <c r="D406" s="158">
        <v>0</v>
      </c>
      <c r="E406" s="158">
        <v>33320</v>
      </c>
      <c r="F406" s="158">
        <v>5</v>
      </c>
      <c r="G406" s="160">
        <v>-10389.950000000001</v>
      </c>
      <c r="H406" s="160">
        <v>673572.41</v>
      </c>
    </row>
    <row r="407" spans="1:8" x14ac:dyDescent="0.25">
      <c r="A407" s="158">
        <v>406</v>
      </c>
      <c r="B407" s="159">
        <v>40884</v>
      </c>
      <c r="C407" s="160">
        <v>3260.02</v>
      </c>
      <c r="D407" s="158">
        <v>0</v>
      </c>
      <c r="E407" s="158">
        <v>33320</v>
      </c>
      <c r="F407" s="158">
        <v>5</v>
      </c>
      <c r="G407" s="160">
        <v>16300.1</v>
      </c>
      <c r="H407" s="160">
        <v>689872.51</v>
      </c>
    </row>
    <row r="408" spans="1:8" x14ac:dyDescent="0.25">
      <c r="A408" s="158">
        <v>407</v>
      </c>
      <c r="B408" s="159">
        <v>40885</v>
      </c>
      <c r="C408" s="160">
        <v>-2454.9899999999998</v>
      </c>
      <c r="D408" s="158">
        <v>0</v>
      </c>
      <c r="E408" s="158">
        <v>33320</v>
      </c>
      <c r="F408" s="158">
        <v>5</v>
      </c>
      <c r="G408" s="160">
        <v>-12274.95</v>
      </c>
      <c r="H408" s="160">
        <v>677597.56</v>
      </c>
    </row>
    <row r="409" spans="1:8" x14ac:dyDescent="0.25">
      <c r="A409" s="158">
        <v>408</v>
      </c>
      <c r="B409" s="159">
        <v>40886</v>
      </c>
      <c r="C409" s="160">
        <v>-2655.6</v>
      </c>
      <c r="D409" s="158">
        <v>0</v>
      </c>
      <c r="E409" s="158">
        <v>33320</v>
      </c>
      <c r="F409" s="158">
        <v>5</v>
      </c>
      <c r="G409" s="160">
        <v>-13278</v>
      </c>
      <c r="H409" s="160">
        <v>664319.56000000006</v>
      </c>
    </row>
    <row r="410" spans="1:8" x14ac:dyDescent="0.25">
      <c r="A410" s="158">
        <v>409</v>
      </c>
      <c r="B410" s="159">
        <v>40889</v>
      </c>
      <c r="C410" s="160">
        <v>2606.5</v>
      </c>
      <c r="D410" s="158">
        <v>0</v>
      </c>
      <c r="E410" s="158">
        <v>33320</v>
      </c>
      <c r="F410" s="158">
        <v>5</v>
      </c>
      <c r="G410" s="160">
        <v>13032.5</v>
      </c>
      <c r="H410" s="160">
        <v>677352.06</v>
      </c>
    </row>
    <row r="411" spans="1:8" x14ac:dyDescent="0.25">
      <c r="A411" s="158">
        <v>410</v>
      </c>
      <c r="B411" s="159">
        <v>40890</v>
      </c>
      <c r="C411" s="158">
        <v>286.01</v>
      </c>
      <c r="D411" s="158">
        <v>0</v>
      </c>
      <c r="E411" s="158">
        <v>33320</v>
      </c>
      <c r="F411" s="158">
        <v>5</v>
      </c>
      <c r="G411" s="160">
        <v>1430.05</v>
      </c>
      <c r="H411" s="160">
        <v>678782.11</v>
      </c>
    </row>
    <row r="412" spans="1:8" x14ac:dyDescent="0.25">
      <c r="A412" s="158">
        <v>411</v>
      </c>
      <c r="B412" s="159">
        <v>40891</v>
      </c>
      <c r="C412" s="160">
        <v>-512</v>
      </c>
      <c r="D412" s="158">
        <v>0</v>
      </c>
      <c r="E412" s="158">
        <v>33320</v>
      </c>
      <c r="F412" s="158">
        <v>5</v>
      </c>
      <c r="G412" s="160">
        <v>-2560</v>
      </c>
      <c r="H412" s="160">
        <v>676222.11</v>
      </c>
    </row>
    <row r="413" spans="1:8" x14ac:dyDescent="0.25">
      <c r="A413" s="158">
        <v>412</v>
      </c>
      <c r="B413" s="159">
        <v>40892</v>
      </c>
      <c r="C413" s="158">
        <v>-576</v>
      </c>
      <c r="D413" s="158">
        <v>0</v>
      </c>
      <c r="E413" s="158">
        <v>33320</v>
      </c>
      <c r="F413" s="158">
        <v>5</v>
      </c>
      <c r="G413" s="160">
        <v>-2880</v>
      </c>
      <c r="H413" s="160">
        <v>673342.11</v>
      </c>
    </row>
    <row r="414" spans="1:8" x14ac:dyDescent="0.25">
      <c r="A414" s="158">
        <v>413</v>
      </c>
      <c r="B414" s="159">
        <v>40893</v>
      </c>
      <c r="C414" s="160">
        <v>-2176.9899999999998</v>
      </c>
      <c r="D414" s="158">
        <v>0</v>
      </c>
      <c r="E414" s="158">
        <v>33320</v>
      </c>
      <c r="F414" s="158">
        <v>5</v>
      </c>
      <c r="G414" s="160">
        <v>-10884.95</v>
      </c>
      <c r="H414" s="160">
        <v>662457.16</v>
      </c>
    </row>
    <row r="415" spans="1:8" x14ac:dyDescent="0.25">
      <c r="A415" s="158">
        <v>414</v>
      </c>
      <c r="B415" s="159">
        <v>40896</v>
      </c>
      <c r="C415" s="160">
        <v>-1444</v>
      </c>
      <c r="D415" s="158">
        <v>0</v>
      </c>
      <c r="E415" s="158">
        <v>33320</v>
      </c>
      <c r="F415" s="158">
        <v>5</v>
      </c>
      <c r="G415" s="160">
        <v>-7220</v>
      </c>
      <c r="H415" s="160">
        <v>655237.16</v>
      </c>
    </row>
    <row r="416" spans="1:8" x14ac:dyDescent="0.25">
      <c r="A416" s="158">
        <v>415</v>
      </c>
      <c r="B416" s="159">
        <v>40897</v>
      </c>
      <c r="C416" s="160">
        <v>-512</v>
      </c>
      <c r="D416" s="158">
        <v>0</v>
      </c>
      <c r="E416" s="158">
        <v>33320</v>
      </c>
      <c r="F416" s="158">
        <v>5</v>
      </c>
      <c r="G416" s="160">
        <v>-2560</v>
      </c>
      <c r="H416" s="160">
        <v>652677.16</v>
      </c>
    </row>
    <row r="417" spans="1:8" x14ac:dyDescent="0.25">
      <c r="A417" s="158">
        <v>416</v>
      </c>
      <c r="B417" s="159">
        <v>40898</v>
      </c>
      <c r="C417" s="160">
        <v>-3636.06</v>
      </c>
      <c r="D417" s="158">
        <v>0</v>
      </c>
      <c r="E417" s="158">
        <v>33320</v>
      </c>
      <c r="F417" s="158">
        <v>5</v>
      </c>
      <c r="G417" s="160">
        <v>-18180.3</v>
      </c>
      <c r="H417" s="160">
        <v>634496.86</v>
      </c>
    </row>
    <row r="418" spans="1:8" x14ac:dyDescent="0.25">
      <c r="A418" s="158">
        <v>417</v>
      </c>
      <c r="B418" s="159">
        <v>40899</v>
      </c>
      <c r="C418" s="160">
        <v>-737.5</v>
      </c>
      <c r="D418" s="158">
        <v>0</v>
      </c>
      <c r="E418" s="158">
        <v>33320</v>
      </c>
      <c r="F418" s="158">
        <v>5</v>
      </c>
      <c r="G418" s="160">
        <v>-3687.5</v>
      </c>
      <c r="H418" s="160">
        <v>630809.36</v>
      </c>
    </row>
    <row r="419" spans="1:8" x14ac:dyDescent="0.25">
      <c r="A419" s="158">
        <v>418</v>
      </c>
      <c r="B419" s="159">
        <v>40900</v>
      </c>
      <c r="C419" s="158">
        <v>-700</v>
      </c>
      <c r="D419" s="158">
        <v>0</v>
      </c>
      <c r="E419" s="158">
        <v>33320</v>
      </c>
      <c r="F419" s="158">
        <v>4</v>
      </c>
      <c r="G419" s="160">
        <v>-2800</v>
      </c>
      <c r="H419" s="160">
        <v>628009.36</v>
      </c>
    </row>
    <row r="420" spans="1:8" x14ac:dyDescent="0.25">
      <c r="A420" s="158">
        <v>419</v>
      </c>
      <c r="B420" s="159">
        <v>40905</v>
      </c>
      <c r="C420" s="160">
        <v>3161.5</v>
      </c>
      <c r="D420" s="158">
        <v>0</v>
      </c>
      <c r="E420" s="158">
        <v>33320</v>
      </c>
      <c r="F420" s="158">
        <v>4</v>
      </c>
      <c r="G420" s="160">
        <v>12646</v>
      </c>
      <c r="H420" s="160">
        <v>640655.35999999999</v>
      </c>
    </row>
    <row r="421" spans="1:8" x14ac:dyDescent="0.25">
      <c r="A421" s="158">
        <v>420</v>
      </c>
      <c r="B421" s="159">
        <v>40906</v>
      </c>
      <c r="C421" s="160">
        <v>-1390.49</v>
      </c>
      <c r="D421" s="158">
        <v>0</v>
      </c>
      <c r="E421" s="158">
        <v>33320</v>
      </c>
      <c r="F421" s="158">
        <v>5</v>
      </c>
      <c r="G421" s="160">
        <v>-6952.45</v>
      </c>
      <c r="H421" s="160">
        <v>633702.91</v>
      </c>
    </row>
    <row r="422" spans="1:8" x14ac:dyDescent="0.25">
      <c r="A422" s="158">
        <v>421</v>
      </c>
      <c r="B422" s="159">
        <v>40907</v>
      </c>
      <c r="C422" s="160">
        <v>4368.51</v>
      </c>
      <c r="D422" s="158">
        <v>0</v>
      </c>
      <c r="E422" s="158">
        <v>33320</v>
      </c>
      <c r="F422" s="158">
        <v>5</v>
      </c>
      <c r="G422" s="160">
        <v>21842.55</v>
      </c>
      <c r="H422" s="160">
        <v>655545.46</v>
      </c>
    </row>
    <row r="423" spans="1:8" x14ac:dyDescent="0.25">
      <c r="A423" s="158">
        <v>422</v>
      </c>
      <c r="B423" s="159">
        <v>40907</v>
      </c>
      <c r="C423" s="160">
        <v>4368.51</v>
      </c>
      <c r="D423" s="158">
        <v>0</v>
      </c>
      <c r="E423" s="158">
        <v>29770</v>
      </c>
      <c r="F423" s="158">
        <v>5</v>
      </c>
      <c r="G423" s="160">
        <v>21842.55</v>
      </c>
      <c r="H423" s="160">
        <v>677387.55</v>
      </c>
    </row>
    <row r="424" spans="1:8" x14ac:dyDescent="0.25">
      <c r="A424" s="158">
        <v>423</v>
      </c>
      <c r="B424" s="159">
        <v>40924</v>
      </c>
      <c r="C424" s="160">
        <v>3700</v>
      </c>
      <c r="D424" s="158">
        <v>0</v>
      </c>
      <c r="E424" s="158">
        <v>29770</v>
      </c>
      <c r="F424" s="158">
        <v>5</v>
      </c>
      <c r="G424" s="160">
        <v>18500</v>
      </c>
      <c r="H424" s="160">
        <v>695887.55</v>
      </c>
    </row>
    <row r="425" spans="1:8" x14ac:dyDescent="0.25">
      <c r="A425" s="158">
        <v>424</v>
      </c>
      <c r="B425" s="159">
        <v>40926</v>
      </c>
      <c r="C425" s="158">
        <v>304</v>
      </c>
      <c r="D425" s="158">
        <v>0</v>
      </c>
      <c r="E425" s="158">
        <v>29770</v>
      </c>
      <c r="F425" s="158">
        <v>5</v>
      </c>
      <c r="G425" s="160">
        <v>1520</v>
      </c>
      <c r="H425" s="160">
        <v>697407.55</v>
      </c>
    </row>
    <row r="426" spans="1:8" x14ac:dyDescent="0.25">
      <c r="A426" s="158">
        <v>425</v>
      </c>
      <c r="B426" s="159">
        <v>40927</v>
      </c>
      <c r="C426" s="158">
        <v>60</v>
      </c>
      <c r="D426" s="158">
        <v>0</v>
      </c>
      <c r="E426" s="158">
        <v>29770</v>
      </c>
      <c r="F426" s="158">
        <v>5</v>
      </c>
      <c r="G426" s="160">
        <v>300</v>
      </c>
      <c r="H426" s="160">
        <v>697707.55</v>
      </c>
    </row>
    <row r="427" spans="1:8" x14ac:dyDescent="0.25">
      <c r="A427" s="158">
        <v>426</v>
      </c>
      <c r="B427" s="159">
        <v>40928</v>
      </c>
      <c r="C427" s="158">
        <v>-629.17999999999995</v>
      </c>
      <c r="D427" s="158">
        <v>0</v>
      </c>
      <c r="E427" s="158">
        <v>29770</v>
      </c>
      <c r="F427" s="158">
        <v>5</v>
      </c>
      <c r="G427" s="160">
        <v>-3145.9</v>
      </c>
      <c r="H427" s="160">
        <v>694561.65</v>
      </c>
    </row>
    <row r="428" spans="1:8" x14ac:dyDescent="0.25">
      <c r="A428" s="158">
        <v>427</v>
      </c>
      <c r="B428" s="159">
        <v>40931</v>
      </c>
      <c r="C428" s="160">
        <v>-789.6</v>
      </c>
      <c r="D428" s="158">
        <v>0</v>
      </c>
      <c r="E428" s="158">
        <v>29770</v>
      </c>
      <c r="F428" s="158">
        <v>5</v>
      </c>
      <c r="G428" s="160">
        <v>-3948</v>
      </c>
      <c r="H428" s="160">
        <v>690613.65</v>
      </c>
    </row>
    <row r="429" spans="1:8" x14ac:dyDescent="0.25">
      <c r="A429" s="158">
        <v>428</v>
      </c>
      <c r="B429" s="159">
        <v>40932</v>
      </c>
      <c r="C429" s="160">
        <v>-336</v>
      </c>
      <c r="D429" s="158">
        <v>0</v>
      </c>
      <c r="E429" s="158">
        <v>29770</v>
      </c>
      <c r="F429" s="158">
        <v>5</v>
      </c>
      <c r="G429" s="160">
        <v>-1680</v>
      </c>
      <c r="H429" s="160">
        <v>688933.65</v>
      </c>
    </row>
    <row r="430" spans="1:8" x14ac:dyDescent="0.25">
      <c r="A430" s="158">
        <v>429</v>
      </c>
      <c r="B430" s="159">
        <v>40933</v>
      </c>
      <c r="C430" s="158">
        <v>-799.6</v>
      </c>
      <c r="D430" s="158">
        <v>0</v>
      </c>
      <c r="E430" s="158">
        <v>29770</v>
      </c>
      <c r="F430" s="158">
        <v>5</v>
      </c>
      <c r="G430" s="160">
        <v>-3998</v>
      </c>
      <c r="H430" s="160">
        <v>684935.65</v>
      </c>
    </row>
    <row r="431" spans="1:8" x14ac:dyDescent="0.25">
      <c r="A431" s="158">
        <v>430</v>
      </c>
      <c r="B431" s="159">
        <v>40934</v>
      </c>
      <c r="C431" s="160">
        <v>-416</v>
      </c>
      <c r="D431" s="158">
        <v>0</v>
      </c>
      <c r="E431" s="158">
        <v>29770</v>
      </c>
      <c r="F431" s="158">
        <v>5</v>
      </c>
      <c r="G431" s="160">
        <v>-2080</v>
      </c>
      <c r="H431" s="160">
        <v>682855.65</v>
      </c>
    </row>
    <row r="432" spans="1:8" x14ac:dyDescent="0.25">
      <c r="A432" s="158">
        <v>431</v>
      </c>
      <c r="B432" s="159">
        <v>40935</v>
      </c>
      <c r="C432" s="160">
        <v>-506</v>
      </c>
      <c r="D432" s="158">
        <v>0</v>
      </c>
      <c r="E432" s="158">
        <v>29770</v>
      </c>
      <c r="F432" s="158">
        <v>5</v>
      </c>
      <c r="G432" s="160">
        <v>-2530</v>
      </c>
      <c r="H432" s="160">
        <v>680325.65</v>
      </c>
    </row>
    <row r="433" spans="1:8" x14ac:dyDescent="0.25">
      <c r="A433" s="158">
        <v>432</v>
      </c>
      <c r="B433" s="159">
        <v>40938</v>
      </c>
      <c r="C433" s="160">
        <v>-380</v>
      </c>
      <c r="D433" s="158">
        <v>0</v>
      </c>
      <c r="E433" s="158">
        <v>29770</v>
      </c>
      <c r="F433" s="158">
        <v>5</v>
      </c>
      <c r="G433" s="160">
        <v>-1900</v>
      </c>
      <c r="H433" s="160">
        <v>678425.65</v>
      </c>
    </row>
    <row r="434" spans="1:8" x14ac:dyDescent="0.25">
      <c r="A434" s="158">
        <v>433</v>
      </c>
      <c r="B434" s="159">
        <v>40939</v>
      </c>
      <c r="C434" s="160">
        <v>-2949.5</v>
      </c>
      <c r="D434" s="158">
        <v>0</v>
      </c>
      <c r="E434" s="158">
        <v>29770</v>
      </c>
      <c r="F434" s="158">
        <v>5</v>
      </c>
      <c r="G434" s="160">
        <v>-14747.5</v>
      </c>
      <c r="H434" s="160">
        <v>663678.15</v>
      </c>
    </row>
    <row r="435" spans="1:8" x14ac:dyDescent="0.25">
      <c r="A435" s="158">
        <v>434</v>
      </c>
      <c r="B435" s="159">
        <v>40940</v>
      </c>
      <c r="C435" s="160">
        <v>8124.9</v>
      </c>
      <c r="D435" s="158">
        <v>0</v>
      </c>
      <c r="E435" s="158">
        <v>29770</v>
      </c>
      <c r="F435" s="158">
        <v>5</v>
      </c>
      <c r="G435" s="160">
        <v>40624.5</v>
      </c>
      <c r="H435" s="160">
        <v>704302.65</v>
      </c>
    </row>
    <row r="436" spans="1:8" x14ac:dyDescent="0.25">
      <c r="A436" s="158">
        <v>435</v>
      </c>
      <c r="B436" s="159">
        <v>40941</v>
      </c>
      <c r="C436" s="160">
        <v>604</v>
      </c>
      <c r="D436" s="158">
        <v>0</v>
      </c>
      <c r="E436" s="158">
        <v>29770</v>
      </c>
      <c r="F436" s="158">
        <v>5</v>
      </c>
      <c r="G436" s="160">
        <v>3020</v>
      </c>
      <c r="H436" s="160">
        <v>707322.65</v>
      </c>
    </row>
    <row r="437" spans="1:8" x14ac:dyDescent="0.25">
      <c r="A437" s="158">
        <v>436</v>
      </c>
      <c r="B437" s="159">
        <v>40942</v>
      </c>
      <c r="C437" s="160">
        <v>-1146.8800000000001</v>
      </c>
      <c r="D437" s="158">
        <v>0</v>
      </c>
      <c r="E437" s="158">
        <v>29770</v>
      </c>
      <c r="F437" s="158">
        <v>5</v>
      </c>
      <c r="G437" s="160">
        <v>-5734.4</v>
      </c>
      <c r="H437" s="160">
        <v>701588.25</v>
      </c>
    </row>
    <row r="438" spans="1:8" x14ac:dyDescent="0.25">
      <c r="A438" s="158">
        <v>437</v>
      </c>
      <c r="B438" s="159">
        <v>40945</v>
      </c>
      <c r="C438" s="160">
        <v>-2874.05</v>
      </c>
      <c r="D438" s="158">
        <v>0</v>
      </c>
      <c r="E438" s="158">
        <v>29770</v>
      </c>
      <c r="F438" s="158">
        <v>5</v>
      </c>
      <c r="G438" s="160">
        <v>-14370.25</v>
      </c>
      <c r="H438" s="160">
        <v>687218</v>
      </c>
    </row>
    <row r="439" spans="1:8" x14ac:dyDescent="0.25">
      <c r="A439" s="158">
        <v>438</v>
      </c>
      <c r="B439" s="159">
        <v>40946</v>
      </c>
      <c r="C439" s="160">
        <v>-1349.2</v>
      </c>
      <c r="D439" s="158">
        <v>0</v>
      </c>
      <c r="E439" s="158">
        <v>29770</v>
      </c>
      <c r="F439" s="158">
        <v>5</v>
      </c>
      <c r="G439" s="160">
        <v>-6746</v>
      </c>
      <c r="H439" s="160">
        <v>680472</v>
      </c>
    </row>
    <row r="440" spans="1:8" x14ac:dyDescent="0.25">
      <c r="A440" s="158">
        <v>439</v>
      </c>
      <c r="B440" s="159">
        <v>40947</v>
      </c>
      <c r="C440" s="160">
        <v>144</v>
      </c>
      <c r="D440" s="158">
        <v>0</v>
      </c>
      <c r="E440" s="158">
        <v>29770</v>
      </c>
      <c r="F440" s="158">
        <v>5</v>
      </c>
      <c r="G440" s="160">
        <v>720</v>
      </c>
      <c r="H440" s="160">
        <v>681192</v>
      </c>
    </row>
    <row r="441" spans="1:8" x14ac:dyDescent="0.25">
      <c r="A441" s="158">
        <v>440</v>
      </c>
      <c r="B441" s="159">
        <v>40948</v>
      </c>
      <c r="C441" s="160">
        <v>-1292</v>
      </c>
      <c r="D441" s="158">
        <v>0</v>
      </c>
      <c r="E441" s="158">
        <v>29770</v>
      </c>
      <c r="F441" s="158">
        <v>5</v>
      </c>
      <c r="G441" s="160">
        <v>-6460</v>
      </c>
      <c r="H441" s="160">
        <v>674732</v>
      </c>
    </row>
    <row r="442" spans="1:8" x14ac:dyDescent="0.25">
      <c r="A442" s="158">
        <v>441</v>
      </c>
      <c r="B442" s="159">
        <v>40949</v>
      </c>
      <c r="C442" s="160">
        <v>2735.4</v>
      </c>
      <c r="D442" s="158">
        <v>0</v>
      </c>
      <c r="E442" s="158">
        <v>29770</v>
      </c>
      <c r="F442" s="158">
        <v>5</v>
      </c>
      <c r="G442" s="160">
        <v>13677</v>
      </c>
      <c r="H442" s="160">
        <v>688409</v>
      </c>
    </row>
    <row r="443" spans="1:8" x14ac:dyDescent="0.25">
      <c r="A443" s="158">
        <v>442</v>
      </c>
      <c r="B443" s="159">
        <v>40952</v>
      </c>
      <c r="C443" s="160">
        <v>-1402</v>
      </c>
      <c r="D443" s="158">
        <v>0</v>
      </c>
      <c r="E443" s="158">
        <v>29770</v>
      </c>
      <c r="F443" s="158">
        <v>5</v>
      </c>
      <c r="G443" s="160">
        <v>-7010</v>
      </c>
      <c r="H443" s="160">
        <v>681399</v>
      </c>
    </row>
    <row r="444" spans="1:8" x14ac:dyDescent="0.25">
      <c r="A444" s="158">
        <v>443</v>
      </c>
      <c r="B444" s="159">
        <v>40953</v>
      </c>
      <c r="C444" s="160">
        <v>-2816.8</v>
      </c>
      <c r="D444" s="158">
        <v>0</v>
      </c>
      <c r="E444" s="158">
        <v>29770</v>
      </c>
      <c r="F444" s="158">
        <v>5</v>
      </c>
      <c r="G444" s="160">
        <v>-14084</v>
      </c>
      <c r="H444" s="160">
        <v>667315</v>
      </c>
    </row>
    <row r="445" spans="1:8" x14ac:dyDescent="0.25">
      <c r="A445" s="158">
        <v>444</v>
      </c>
      <c r="B445" s="159">
        <v>40954</v>
      </c>
      <c r="C445" s="160">
        <v>-3689.27</v>
      </c>
      <c r="D445" s="158">
        <v>0</v>
      </c>
      <c r="E445" s="158">
        <v>29770</v>
      </c>
      <c r="F445" s="158">
        <v>5</v>
      </c>
      <c r="G445" s="160">
        <v>-18446.349999999999</v>
      </c>
      <c r="H445" s="160">
        <v>648868.65</v>
      </c>
    </row>
    <row r="446" spans="1:8" x14ac:dyDescent="0.25">
      <c r="A446" s="158">
        <v>445</v>
      </c>
      <c r="B446" s="159">
        <v>40955</v>
      </c>
      <c r="C446" s="160">
        <v>2014</v>
      </c>
      <c r="D446" s="158">
        <v>0</v>
      </c>
      <c r="E446" s="158">
        <v>29770</v>
      </c>
      <c r="F446" s="158">
        <v>5</v>
      </c>
      <c r="G446" s="160">
        <v>10070</v>
      </c>
      <c r="H446" s="160">
        <v>658938.65</v>
      </c>
    </row>
    <row r="447" spans="1:8" x14ac:dyDescent="0.25">
      <c r="A447" s="158">
        <v>446</v>
      </c>
      <c r="B447" s="159">
        <v>40956</v>
      </c>
      <c r="C447" s="160">
        <v>-1192.5999999999999</v>
      </c>
      <c r="D447" s="158">
        <v>0</v>
      </c>
      <c r="E447" s="158">
        <v>29770</v>
      </c>
      <c r="F447" s="158">
        <v>5</v>
      </c>
      <c r="G447" s="160">
        <v>-5963</v>
      </c>
      <c r="H447" s="160">
        <v>652975.65</v>
      </c>
    </row>
    <row r="448" spans="1:8" x14ac:dyDescent="0.25">
      <c r="A448" s="158">
        <v>447</v>
      </c>
      <c r="B448" s="159">
        <v>40959</v>
      </c>
      <c r="C448" s="160">
        <v>-180</v>
      </c>
      <c r="D448" s="158">
        <v>0</v>
      </c>
      <c r="E448" s="158">
        <v>29770</v>
      </c>
      <c r="F448" s="158">
        <v>5</v>
      </c>
      <c r="G448" s="160">
        <v>-900</v>
      </c>
      <c r="H448" s="160">
        <v>652075.65</v>
      </c>
    </row>
    <row r="449" spans="1:8" x14ac:dyDescent="0.25">
      <c r="A449" s="158">
        <v>448</v>
      </c>
      <c r="B449" s="159">
        <v>40960</v>
      </c>
      <c r="C449" s="160">
        <v>2428</v>
      </c>
      <c r="D449" s="158">
        <v>0</v>
      </c>
      <c r="E449" s="158">
        <v>29770</v>
      </c>
      <c r="F449" s="158">
        <v>5</v>
      </c>
      <c r="G449" s="160">
        <v>12140</v>
      </c>
      <c r="H449" s="160">
        <v>664215.65</v>
      </c>
    </row>
    <row r="450" spans="1:8" x14ac:dyDescent="0.25">
      <c r="A450" s="158">
        <v>449</v>
      </c>
      <c r="B450" s="159">
        <v>40961</v>
      </c>
      <c r="C450" s="160">
        <v>1648.4</v>
      </c>
      <c r="D450" s="158">
        <v>0</v>
      </c>
      <c r="E450" s="158">
        <v>29770</v>
      </c>
      <c r="F450" s="158">
        <v>5</v>
      </c>
      <c r="G450" s="160">
        <v>8242</v>
      </c>
      <c r="H450" s="160">
        <v>672457.65</v>
      </c>
    </row>
    <row r="451" spans="1:8" x14ac:dyDescent="0.25">
      <c r="A451" s="158">
        <v>450</v>
      </c>
      <c r="B451" s="159">
        <v>40962</v>
      </c>
      <c r="C451" s="158">
        <v>-587.5</v>
      </c>
      <c r="D451" s="158">
        <v>0</v>
      </c>
      <c r="E451" s="158">
        <v>29770</v>
      </c>
      <c r="F451" s="158">
        <v>5</v>
      </c>
      <c r="G451" s="160">
        <v>-2937.5</v>
      </c>
      <c r="H451" s="160">
        <v>669520.15</v>
      </c>
    </row>
    <row r="452" spans="1:8" x14ac:dyDescent="0.25">
      <c r="A452" s="158">
        <v>451</v>
      </c>
      <c r="B452" s="159">
        <v>40963</v>
      </c>
      <c r="C452" s="160">
        <v>-1850</v>
      </c>
      <c r="D452" s="158">
        <v>0</v>
      </c>
      <c r="E452" s="158">
        <v>29770</v>
      </c>
      <c r="F452" s="158">
        <v>5</v>
      </c>
      <c r="G452" s="160">
        <v>-9250</v>
      </c>
      <c r="H452" s="160">
        <v>660270.15</v>
      </c>
    </row>
    <row r="453" spans="1:8" x14ac:dyDescent="0.25">
      <c r="A453" s="158">
        <v>452</v>
      </c>
      <c r="B453" s="159">
        <v>40966</v>
      </c>
      <c r="C453" s="160">
        <v>-1062.5</v>
      </c>
      <c r="D453" s="158">
        <v>0</v>
      </c>
      <c r="E453" s="158">
        <v>29770</v>
      </c>
      <c r="F453" s="158">
        <v>5</v>
      </c>
      <c r="G453" s="160">
        <v>-5312.5</v>
      </c>
      <c r="H453" s="160">
        <v>654957.65</v>
      </c>
    </row>
    <row r="454" spans="1:8" x14ac:dyDescent="0.25">
      <c r="A454" s="158">
        <v>453</v>
      </c>
      <c r="B454" s="159">
        <v>40967</v>
      </c>
      <c r="C454" s="160">
        <v>-1311</v>
      </c>
      <c r="D454" s="158">
        <v>0</v>
      </c>
      <c r="E454" s="158">
        <v>29770</v>
      </c>
      <c r="F454" s="158">
        <v>5</v>
      </c>
      <c r="G454" s="160">
        <v>-6555</v>
      </c>
      <c r="H454" s="160">
        <v>648402.65</v>
      </c>
    </row>
    <row r="455" spans="1:8" x14ac:dyDescent="0.25">
      <c r="A455" s="158">
        <v>454</v>
      </c>
      <c r="B455" s="159">
        <v>40968</v>
      </c>
      <c r="C455" s="160">
        <v>-1046</v>
      </c>
      <c r="D455" s="158">
        <v>0</v>
      </c>
      <c r="E455" s="158">
        <v>29770</v>
      </c>
      <c r="F455" s="158">
        <v>5</v>
      </c>
      <c r="G455" s="160">
        <v>-5230</v>
      </c>
      <c r="H455" s="160">
        <v>643172.65</v>
      </c>
    </row>
    <row r="456" spans="1:8" x14ac:dyDescent="0.25">
      <c r="A456" s="158">
        <v>455</v>
      </c>
      <c r="B456" s="159">
        <v>40969</v>
      </c>
      <c r="C456" s="160">
        <v>2814.4</v>
      </c>
      <c r="D456" s="158">
        <v>0</v>
      </c>
      <c r="E456" s="158">
        <v>29770</v>
      </c>
      <c r="F456" s="158">
        <v>5</v>
      </c>
      <c r="G456" s="160">
        <v>14072</v>
      </c>
      <c r="H456" s="160">
        <v>657244.65</v>
      </c>
    </row>
    <row r="457" spans="1:8" x14ac:dyDescent="0.25">
      <c r="A457" s="158">
        <v>456</v>
      </c>
      <c r="B457" s="159">
        <v>40970</v>
      </c>
      <c r="C457" s="158">
        <v>-602.5</v>
      </c>
      <c r="D457" s="158">
        <v>0</v>
      </c>
      <c r="E457" s="158">
        <v>29770</v>
      </c>
      <c r="F457" s="158">
        <v>5</v>
      </c>
      <c r="G457" s="160">
        <v>-3012.5</v>
      </c>
      <c r="H457" s="160">
        <v>654232.15</v>
      </c>
    </row>
    <row r="458" spans="1:8" x14ac:dyDescent="0.25">
      <c r="A458" s="158">
        <v>457</v>
      </c>
      <c r="B458" s="159">
        <v>40973</v>
      </c>
      <c r="C458" s="160">
        <v>4343.88</v>
      </c>
      <c r="D458" s="158">
        <v>0</v>
      </c>
      <c r="E458" s="158">
        <v>29770</v>
      </c>
      <c r="F458" s="158">
        <v>5</v>
      </c>
      <c r="G458" s="160">
        <v>21719.4</v>
      </c>
      <c r="H458" s="160">
        <v>675951.55</v>
      </c>
    </row>
    <row r="459" spans="1:8" x14ac:dyDescent="0.25">
      <c r="A459" s="158">
        <v>458</v>
      </c>
      <c r="B459" s="159">
        <v>40974</v>
      </c>
      <c r="C459" s="160">
        <v>337.01</v>
      </c>
      <c r="D459" s="158">
        <v>0</v>
      </c>
      <c r="E459" s="158">
        <v>29770</v>
      </c>
      <c r="F459" s="158">
        <v>5</v>
      </c>
      <c r="G459" s="160">
        <v>1685.05</v>
      </c>
      <c r="H459" s="160">
        <v>677636.6</v>
      </c>
    </row>
    <row r="460" spans="1:8" x14ac:dyDescent="0.25">
      <c r="A460" s="158">
        <v>459</v>
      </c>
      <c r="B460" s="159">
        <v>40975</v>
      </c>
      <c r="C460" s="158">
        <v>-152.99</v>
      </c>
      <c r="D460" s="158">
        <v>0</v>
      </c>
      <c r="E460" s="158">
        <v>29770</v>
      </c>
      <c r="F460" s="158">
        <v>5</v>
      </c>
      <c r="G460" s="160">
        <v>-764.95</v>
      </c>
      <c r="H460" s="160">
        <v>676871.65</v>
      </c>
    </row>
    <row r="461" spans="1:8" x14ac:dyDescent="0.25">
      <c r="A461" s="158">
        <v>460</v>
      </c>
      <c r="B461" s="159">
        <v>40976</v>
      </c>
      <c r="C461" s="160">
        <v>-2315.9499999999998</v>
      </c>
      <c r="D461" s="158">
        <v>0</v>
      </c>
      <c r="E461" s="158">
        <v>29770</v>
      </c>
      <c r="F461" s="158">
        <v>5</v>
      </c>
      <c r="G461" s="160">
        <v>-11579.75</v>
      </c>
      <c r="H461" s="160">
        <v>665291.9</v>
      </c>
    </row>
    <row r="462" spans="1:8" x14ac:dyDescent="0.25">
      <c r="A462" s="158">
        <v>461</v>
      </c>
      <c r="B462" s="159">
        <v>40977</v>
      </c>
      <c r="C462" s="160">
        <v>5839.41</v>
      </c>
      <c r="D462" s="158">
        <v>0</v>
      </c>
      <c r="E462" s="158">
        <v>29770</v>
      </c>
      <c r="F462" s="158">
        <v>5</v>
      </c>
      <c r="G462" s="160">
        <v>29197.05</v>
      </c>
      <c r="H462" s="160">
        <v>694488.95</v>
      </c>
    </row>
    <row r="463" spans="1:8" x14ac:dyDescent="0.25">
      <c r="A463" s="158">
        <v>462</v>
      </c>
      <c r="B463" s="159">
        <v>40980</v>
      </c>
      <c r="C463" s="160">
        <v>48.02</v>
      </c>
      <c r="D463" s="158">
        <v>0</v>
      </c>
      <c r="E463" s="158">
        <v>29770</v>
      </c>
      <c r="F463" s="158">
        <v>5</v>
      </c>
      <c r="G463" s="160">
        <v>240.1</v>
      </c>
      <c r="H463" s="160">
        <v>694729.05</v>
      </c>
    </row>
    <row r="464" spans="1:8" x14ac:dyDescent="0.25">
      <c r="A464" s="158">
        <v>463</v>
      </c>
      <c r="B464" s="159">
        <v>40982</v>
      </c>
      <c r="C464" s="158">
        <v>-490</v>
      </c>
      <c r="D464" s="158">
        <v>0</v>
      </c>
      <c r="E464" s="158">
        <v>29770</v>
      </c>
      <c r="F464" s="158">
        <v>5</v>
      </c>
      <c r="G464" s="160">
        <v>-2450</v>
      </c>
      <c r="H464" s="160">
        <v>692279.05</v>
      </c>
    </row>
    <row r="465" spans="1:8" x14ac:dyDescent="0.25">
      <c r="A465" s="158">
        <v>464</v>
      </c>
      <c r="B465" s="159">
        <v>40983</v>
      </c>
      <c r="C465" s="160">
        <v>-1150</v>
      </c>
      <c r="D465" s="158">
        <v>0</v>
      </c>
      <c r="E465" s="158">
        <v>29770</v>
      </c>
      <c r="F465" s="158">
        <v>5</v>
      </c>
      <c r="G465" s="160">
        <v>-5750</v>
      </c>
      <c r="H465" s="160">
        <v>686529.05</v>
      </c>
    </row>
    <row r="466" spans="1:8" x14ac:dyDescent="0.25">
      <c r="A466" s="158">
        <v>465</v>
      </c>
      <c r="B466" s="159">
        <v>40984</v>
      </c>
      <c r="C466" s="158">
        <v>240</v>
      </c>
      <c r="D466" s="158">
        <v>0</v>
      </c>
      <c r="E466" s="158">
        <v>29770</v>
      </c>
      <c r="F466" s="158">
        <v>5</v>
      </c>
      <c r="G466" s="160">
        <v>1200</v>
      </c>
      <c r="H466" s="160">
        <v>687729.05</v>
      </c>
    </row>
    <row r="467" spans="1:8" x14ac:dyDescent="0.25">
      <c r="A467" s="158">
        <v>466</v>
      </c>
      <c r="B467" s="159">
        <v>40987</v>
      </c>
      <c r="C467" s="160">
        <v>2768</v>
      </c>
      <c r="D467" s="158">
        <v>0</v>
      </c>
      <c r="E467" s="158">
        <v>29770</v>
      </c>
      <c r="F467" s="158">
        <v>5</v>
      </c>
      <c r="G467" s="160">
        <v>13840</v>
      </c>
      <c r="H467" s="160">
        <v>701569.05</v>
      </c>
    </row>
    <row r="468" spans="1:8" x14ac:dyDescent="0.25">
      <c r="A468" s="158">
        <v>467</v>
      </c>
      <c r="B468" s="159">
        <v>40988</v>
      </c>
      <c r="C468" s="160">
        <v>871.01</v>
      </c>
      <c r="D468" s="158">
        <v>0</v>
      </c>
      <c r="E468" s="158">
        <v>29770</v>
      </c>
      <c r="F468" s="158">
        <v>5</v>
      </c>
      <c r="G468" s="160">
        <v>4355.05</v>
      </c>
      <c r="H468" s="160">
        <v>705924.1</v>
      </c>
    </row>
    <row r="469" spans="1:8" x14ac:dyDescent="0.25">
      <c r="A469" s="158">
        <v>468</v>
      </c>
      <c r="B469" s="159">
        <v>40989</v>
      </c>
      <c r="C469" s="160">
        <v>-1231</v>
      </c>
      <c r="D469" s="158">
        <v>0</v>
      </c>
      <c r="E469" s="158">
        <v>29770</v>
      </c>
      <c r="F469" s="158">
        <v>5</v>
      </c>
      <c r="G469" s="160">
        <v>-6155</v>
      </c>
      <c r="H469" s="160">
        <v>699769.1</v>
      </c>
    </row>
    <row r="470" spans="1:8" x14ac:dyDescent="0.25">
      <c r="A470" s="158">
        <v>469</v>
      </c>
      <c r="B470" s="159">
        <v>40990</v>
      </c>
      <c r="C470" s="158">
        <v>321.01</v>
      </c>
      <c r="D470" s="158">
        <v>0</v>
      </c>
      <c r="E470" s="158">
        <v>29770</v>
      </c>
      <c r="F470" s="158">
        <v>5</v>
      </c>
      <c r="G470" s="160">
        <v>1605.05</v>
      </c>
      <c r="H470" s="160">
        <v>701374.15</v>
      </c>
    </row>
    <row r="471" spans="1:8" x14ac:dyDescent="0.25">
      <c r="A471" s="158">
        <v>470</v>
      </c>
      <c r="B471" s="159">
        <v>40991</v>
      </c>
      <c r="C471" s="160">
        <v>-926</v>
      </c>
      <c r="D471" s="158">
        <v>0</v>
      </c>
      <c r="E471" s="158">
        <v>29770</v>
      </c>
      <c r="F471" s="158">
        <v>5</v>
      </c>
      <c r="G471" s="160">
        <v>-4630</v>
      </c>
      <c r="H471" s="160">
        <v>696744.15</v>
      </c>
    </row>
    <row r="472" spans="1:8" x14ac:dyDescent="0.25">
      <c r="A472" s="158">
        <v>471</v>
      </c>
      <c r="B472" s="159">
        <v>40994</v>
      </c>
      <c r="C472" s="160">
        <v>-626</v>
      </c>
      <c r="D472" s="158">
        <v>0</v>
      </c>
      <c r="E472" s="158">
        <v>29770</v>
      </c>
      <c r="F472" s="158">
        <v>5</v>
      </c>
      <c r="G472" s="160">
        <v>-3130</v>
      </c>
      <c r="H472" s="160">
        <v>693614.15</v>
      </c>
    </row>
    <row r="473" spans="1:8" x14ac:dyDescent="0.25">
      <c r="A473" s="158">
        <v>472</v>
      </c>
      <c r="B473" s="159">
        <v>40995</v>
      </c>
      <c r="C473" s="160">
        <v>3641.01</v>
      </c>
      <c r="D473" s="158">
        <v>0</v>
      </c>
      <c r="E473" s="158">
        <v>29770</v>
      </c>
      <c r="F473" s="158">
        <v>5</v>
      </c>
      <c r="G473" s="160">
        <v>18205.05</v>
      </c>
      <c r="H473" s="160">
        <v>711819.2</v>
      </c>
    </row>
    <row r="474" spans="1:8" x14ac:dyDescent="0.25">
      <c r="A474" s="158">
        <v>473</v>
      </c>
      <c r="B474" s="159">
        <v>40996</v>
      </c>
      <c r="C474" s="160">
        <v>-2526.5500000000002</v>
      </c>
      <c r="D474" s="158">
        <v>0</v>
      </c>
      <c r="E474" s="158">
        <v>29770</v>
      </c>
      <c r="F474" s="158">
        <v>5</v>
      </c>
      <c r="G474" s="160">
        <v>-12632.75</v>
      </c>
      <c r="H474" s="160">
        <v>699186.45</v>
      </c>
    </row>
    <row r="475" spans="1:8" x14ac:dyDescent="0.25">
      <c r="A475" s="158">
        <v>474</v>
      </c>
      <c r="B475" s="159">
        <v>40997</v>
      </c>
      <c r="C475" s="160">
        <v>-327.99</v>
      </c>
      <c r="D475" s="158">
        <v>0</v>
      </c>
      <c r="E475" s="158">
        <v>29770</v>
      </c>
      <c r="F475" s="158">
        <v>5</v>
      </c>
      <c r="G475" s="160">
        <v>-1639.95</v>
      </c>
      <c r="H475" s="160">
        <v>697546.5</v>
      </c>
    </row>
    <row r="476" spans="1:8" x14ac:dyDescent="0.25">
      <c r="A476" s="158">
        <v>475</v>
      </c>
      <c r="B476" s="159">
        <v>40998</v>
      </c>
      <c r="C476" s="158">
        <v>704</v>
      </c>
      <c r="D476" s="158">
        <v>0</v>
      </c>
      <c r="E476" s="158">
        <v>29770</v>
      </c>
      <c r="F476" s="158">
        <v>5</v>
      </c>
      <c r="G476" s="160">
        <v>3520</v>
      </c>
      <c r="H476" s="160">
        <v>701066.5</v>
      </c>
    </row>
    <row r="477" spans="1:8" x14ac:dyDescent="0.25">
      <c r="A477" s="158">
        <v>476</v>
      </c>
      <c r="B477" s="159">
        <v>41001</v>
      </c>
      <c r="C477" s="160">
        <v>-6139.6</v>
      </c>
      <c r="D477" s="158">
        <v>0</v>
      </c>
      <c r="E477" s="158">
        <v>29770</v>
      </c>
      <c r="F477" s="158">
        <v>5</v>
      </c>
      <c r="G477" s="160">
        <v>-30698</v>
      </c>
      <c r="H477" s="160">
        <v>670368.5</v>
      </c>
    </row>
    <row r="478" spans="1:8" x14ac:dyDescent="0.25">
      <c r="A478" s="158">
        <v>477</v>
      </c>
      <c r="B478" s="159">
        <v>41002</v>
      </c>
      <c r="C478" s="160">
        <v>6736.5</v>
      </c>
      <c r="D478" s="158">
        <v>0</v>
      </c>
      <c r="E478" s="158">
        <v>29770</v>
      </c>
      <c r="F478" s="158">
        <v>5</v>
      </c>
      <c r="G478" s="160">
        <v>33682.5</v>
      </c>
      <c r="H478" s="160">
        <v>704051</v>
      </c>
    </row>
    <row r="479" spans="1:8" x14ac:dyDescent="0.25">
      <c r="A479" s="158">
        <v>478</v>
      </c>
      <c r="B479" s="159">
        <v>41009</v>
      </c>
      <c r="C479" s="160">
        <v>4187.01</v>
      </c>
      <c r="D479" s="158">
        <v>0</v>
      </c>
      <c r="E479" s="158">
        <v>29770</v>
      </c>
      <c r="F479" s="158">
        <v>5</v>
      </c>
      <c r="G479" s="160">
        <v>20935.05</v>
      </c>
      <c r="H479" s="160">
        <v>724986.05</v>
      </c>
    </row>
    <row r="480" spans="1:8" x14ac:dyDescent="0.25">
      <c r="A480" s="158">
        <v>479</v>
      </c>
      <c r="B480" s="159">
        <v>41010</v>
      </c>
      <c r="C480" s="158">
        <v>127.01</v>
      </c>
      <c r="D480" s="158">
        <v>0</v>
      </c>
      <c r="E480" s="158">
        <v>29770</v>
      </c>
      <c r="F480" s="158">
        <v>5</v>
      </c>
      <c r="G480" s="160">
        <v>635.04999999999995</v>
      </c>
      <c r="H480" s="160">
        <v>725621.1</v>
      </c>
    </row>
    <row r="481" spans="1:8" x14ac:dyDescent="0.25">
      <c r="A481" s="158">
        <v>480</v>
      </c>
      <c r="B481" s="159">
        <v>41011</v>
      </c>
      <c r="C481" s="160">
        <v>6004</v>
      </c>
      <c r="D481" s="158">
        <v>0</v>
      </c>
      <c r="E481" s="158">
        <v>29770</v>
      </c>
      <c r="F481" s="158">
        <v>5</v>
      </c>
      <c r="G481" s="160">
        <v>30020</v>
      </c>
      <c r="H481" s="160">
        <v>755641.1</v>
      </c>
    </row>
    <row r="482" spans="1:8" x14ac:dyDescent="0.25">
      <c r="A482" s="158">
        <v>481</v>
      </c>
      <c r="B482" s="159">
        <v>41015</v>
      </c>
      <c r="C482" s="160">
        <v>-94.99</v>
      </c>
      <c r="D482" s="158">
        <v>0</v>
      </c>
      <c r="E482" s="158">
        <v>29770</v>
      </c>
      <c r="F482" s="158">
        <v>5</v>
      </c>
      <c r="G482" s="160">
        <v>-474.95</v>
      </c>
      <c r="H482" s="160">
        <v>755166.15</v>
      </c>
    </row>
    <row r="483" spans="1:8" x14ac:dyDescent="0.25">
      <c r="A483" s="158">
        <v>482</v>
      </c>
      <c r="B483" s="159">
        <v>41016</v>
      </c>
      <c r="C483" s="160">
        <v>-1791.98</v>
      </c>
      <c r="D483" s="158">
        <v>0</v>
      </c>
      <c r="E483" s="158">
        <v>29770</v>
      </c>
      <c r="F483" s="158">
        <v>5</v>
      </c>
      <c r="G483" s="160">
        <v>-8959.9</v>
      </c>
      <c r="H483" s="160">
        <v>746206.25</v>
      </c>
    </row>
    <row r="484" spans="1:8" x14ac:dyDescent="0.25">
      <c r="A484" s="158">
        <v>483</v>
      </c>
      <c r="B484" s="159">
        <v>41017</v>
      </c>
      <c r="C484" s="160">
        <v>-2317</v>
      </c>
      <c r="D484" s="158">
        <v>0</v>
      </c>
      <c r="E484" s="158">
        <v>29770</v>
      </c>
      <c r="F484" s="158">
        <v>5</v>
      </c>
      <c r="G484" s="160">
        <v>-11585</v>
      </c>
      <c r="H484" s="160">
        <v>734621.25</v>
      </c>
    </row>
    <row r="485" spans="1:8" x14ac:dyDescent="0.25">
      <c r="A485" s="158">
        <v>484</v>
      </c>
      <c r="B485" s="159">
        <v>41018</v>
      </c>
      <c r="C485" s="160">
        <v>-6301.98</v>
      </c>
      <c r="D485" s="158">
        <v>0</v>
      </c>
      <c r="E485" s="158">
        <v>29770</v>
      </c>
      <c r="F485" s="158">
        <v>5</v>
      </c>
      <c r="G485" s="160">
        <v>-31509.9</v>
      </c>
      <c r="H485" s="160">
        <v>703111.35</v>
      </c>
    </row>
    <row r="486" spans="1:8" x14ac:dyDescent="0.25">
      <c r="A486" s="158">
        <v>485</v>
      </c>
      <c r="B486" s="159">
        <v>41019</v>
      </c>
      <c r="C486" s="158">
        <v>-710.49</v>
      </c>
      <c r="D486" s="158">
        <v>0</v>
      </c>
      <c r="E486" s="158">
        <v>29770</v>
      </c>
      <c r="F486" s="158">
        <v>5</v>
      </c>
      <c r="G486" s="160">
        <v>-3552.45</v>
      </c>
      <c r="H486" s="160">
        <v>699558.9</v>
      </c>
    </row>
    <row r="487" spans="1:8" x14ac:dyDescent="0.25">
      <c r="A487" s="158">
        <v>486</v>
      </c>
      <c r="B487" s="159">
        <v>41022</v>
      </c>
      <c r="C487" s="160">
        <v>1412.5</v>
      </c>
      <c r="D487" s="158">
        <v>0</v>
      </c>
      <c r="E487" s="158">
        <v>29770</v>
      </c>
      <c r="F487" s="158">
        <v>5</v>
      </c>
      <c r="G487" s="160">
        <v>7062.5</v>
      </c>
      <c r="H487" s="160">
        <v>706621.4</v>
      </c>
    </row>
    <row r="488" spans="1:8" x14ac:dyDescent="0.25">
      <c r="A488" s="158">
        <v>487</v>
      </c>
      <c r="B488" s="159">
        <v>41023</v>
      </c>
      <c r="C488" s="160">
        <v>3724</v>
      </c>
      <c r="D488" s="158">
        <v>0</v>
      </c>
      <c r="E488" s="158">
        <v>29770</v>
      </c>
      <c r="F488" s="158">
        <v>5</v>
      </c>
      <c r="G488" s="160">
        <v>18620</v>
      </c>
      <c r="H488" s="160">
        <v>725241.4</v>
      </c>
    </row>
    <row r="489" spans="1:8" x14ac:dyDescent="0.25">
      <c r="A489" s="158">
        <v>488</v>
      </c>
      <c r="B489" s="159">
        <v>41024</v>
      </c>
      <c r="C489" s="160">
        <v>-1025</v>
      </c>
      <c r="D489" s="158">
        <v>0</v>
      </c>
      <c r="E489" s="158">
        <v>29770</v>
      </c>
      <c r="F489" s="158">
        <v>5</v>
      </c>
      <c r="G489" s="160">
        <v>-5125</v>
      </c>
      <c r="H489" s="160">
        <v>720116.4</v>
      </c>
    </row>
    <row r="490" spans="1:8" x14ac:dyDescent="0.25">
      <c r="A490" s="158">
        <v>489</v>
      </c>
      <c r="B490" s="159">
        <v>41025</v>
      </c>
      <c r="C490" s="160">
        <v>-830</v>
      </c>
      <c r="D490" s="158">
        <v>0</v>
      </c>
      <c r="E490" s="158">
        <v>29770</v>
      </c>
      <c r="F490" s="158">
        <v>5</v>
      </c>
      <c r="G490" s="160">
        <v>-4150</v>
      </c>
      <c r="H490" s="160">
        <v>715966.4</v>
      </c>
    </row>
    <row r="491" spans="1:8" x14ac:dyDescent="0.25">
      <c r="A491" s="158">
        <v>490</v>
      </c>
      <c r="B491" s="159">
        <v>41026</v>
      </c>
      <c r="C491" s="160">
        <v>-1413.5</v>
      </c>
      <c r="D491" s="158">
        <v>0</v>
      </c>
      <c r="E491" s="158">
        <v>29770</v>
      </c>
      <c r="F491" s="158">
        <v>5</v>
      </c>
      <c r="G491" s="160">
        <v>-7067.5</v>
      </c>
      <c r="H491" s="160">
        <v>708898.9</v>
      </c>
    </row>
    <row r="492" spans="1:8" x14ac:dyDescent="0.25">
      <c r="A492" s="158">
        <v>491</v>
      </c>
      <c r="B492" s="159">
        <v>41029</v>
      </c>
      <c r="C492" s="158">
        <v>-696</v>
      </c>
      <c r="D492" s="158">
        <v>0</v>
      </c>
      <c r="E492" s="158">
        <v>29770</v>
      </c>
      <c r="F492" s="158">
        <v>5</v>
      </c>
      <c r="G492" s="160">
        <v>-3480</v>
      </c>
      <c r="H492" s="160">
        <v>705418.9</v>
      </c>
    </row>
    <row r="493" spans="1:8" x14ac:dyDescent="0.25">
      <c r="A493" s="158">
        <v>492</v>
      </c>
      <c r="B493" s="159">
        <v>41031</v>
      </c>
      <c r="C493" s="160">
        <v>6281.01</v>
      </c>
      <c r="D493" s="158">
        <v>0</v>
      </c>
      <c r="E493" s="158">
        <v>29770</v>
      </c>
      <c r="F493" s="158">
        <v>5</v>
      </c>
      <c r="G493" s="160">
        <v>31405.05</v>
      </c>
      <c r="H493" s="160">
        <v>736823.95</v>
      </c>
    </row>
    <row r="494" spans="1:8" x14ac:dyDescent="0.25">
      <c r="A494" s="158">
        <v>493</v>
      </c>
      <c r="B494" s="159">
        <v>41032</v>
      </c>
      <c r="C494" s="160">
        <v>1724</v>
      </c>
      <c r="D494" s="158">
        <v>0</v>
      </c>
      <c r="E494" s="158">
        <v>29770</v>
      </c>
      <c r="F494" s="158">
        <v>5</v>
      </c>
      <c r="G494" s="160">
        <v>8620</v>
      </c>
      <c r="H494" s="160">
        <v>745443.95</v>
      </c>
    </row>
    <row r="495" spans="1:8" x14ac:dyDescent="0.25">
      <c r="A495" s="158">
        <v>494</v>
      </c>
      <c r="B495" s="159">
        <v>41033</v>
      </c>
      <c r="C495" s="158">
        <v>320</v>
      </c>
      <c r="D495" s="158">
        <v>0</v>
      </c>
      <c r="E495" s="158">
        <v>29770</v>
      </c>
      <c r="F495" s="158">
        <v>5</v>
      </c>
      <c r="G495" s="160">
        <v>1600</v>
      </c>
      <c r="H495" s="160">
        <v>747043.95</v>
      </c>
    </row>
    <row r="496" spans="1:8" x14ac:dyDescent="0.25">
      <c r="A496" s="158">
        <v>495</v>
      </c>
      <c r="B496" s="159">
        <v>41036</v>
      </c>
      <c r="C496" s="160">
        <v>1924</v>
      </c>
      <c r="D496" s="158">
        <v>0</v>
      </c>
      <c r="E496" s="158">
        <v>29770</v>
      </c>
      <c r="F496" s="158">
        <v>5</v>
      </c>
      <c r="G496" s="160">
        <v>9620</v>
      </c>
      <c r="H496" s="160">
        <v>756663.95</v>
      </c>
    </row>
    <row r="497" spans="1:8" x14ac:dyDescent="0.25">
      <c r="A497" s="158">
        <v>496</v>
      </c>
      <c r="B497" s="159">
        <v>41037</v>
      </c>
      <c r="C497" s="160">
        <v>-1220</v>
      </c>
      <c r="D497" s="158">
        <v>0</v>
      </c>
      <c r="E497" s="158">
        <v>29770</v>
      </c>
      <c r="F497" s="158">
        <v>5</v>
      </c>
      <c r="G497" s="160">
        <v>-6100</v>
      </c>
      <c r="H497" s="160">
        <v>750563.95</v>
      </c>
    </row>
    <row r="498" spans="1:8" x14ac:dyDescent="0.25">
      <c r="A498" s="158">
        <v>497</v>
      </c>
      <c r="B498" s="159">
        <v>41038</v>
      </c>
      <c r="C498" s="160">
        <v>944</v>
      </c>
      <c r="D498" s="158">
        <v>0</v>
      </c>
      <c r="E498" s="158">
        <v>29770</v>
      </c>
      <c r="F498" s="158">
        <v>5</v>
      </c>
      <c r="G498" s="160">
        <v>4720</v>
      </c>
      <c r="H498" s="160">
        <v>755283.95</v>
      </c>
    </row>
    <row r="499" spans="1:8" x14ac:dyDescent="0.25">
      <c r="A499" s="158">
        <v>498</v>
      </c>
      <c r="B499" s="159">
        <v>41039</v>
      </c>
      <c r="C499" s="160">
        <v>-1288.99</v>
      </c>
      <c r="D499" s="158">
        <v>0</v>
      </c>
      <c r="E499" s="158">
        <v>29770</v>
      </c>
      <c r="F499" s="158">
        <v>5</v>
      </c>
      <c r="G499" s="160">
        <v>-6444.95</v>
      </c>
      <c r="H499" s="160">
        <v>748839</v>
      </c>
    </row>
    <row r="500" spans="1:8" x14ac:dyDescent="0.25">
      <c r="A500" s="158">
        <v>499</v>
      </c>
      <c r="B500" s="159">
        <v>41040</v>
      </c>
      <c r="C500" s="160">
        <v>-2039.99</v>
      </c>
      <c r="D500" s="158">
        <v>0</v>
      </c>
      <c r="E500" s="158">
        <v>29770</v>
      </c>
      <c r="F500" s="158">
        <v>5</v>
      </c>
      <c r="G500" s="160">
        <v>-10199.950000000001</v>
      </c>
      <c r="H500" s="160">
        <v>738639.05</v>
      </c>
    </row>
    <row r="501" spans="1:8" x14ac:dyDescent="0.25">
      <c r="A501" s="158">
        <v>500</v>
      </c>
      <c r="B501" s="159">
        <v>41043</v>
      </c>
      <c r="C501" s="160">
        <v>-230</v>
      </c>
      <c r="D501" s="158">
        <v>0</v>
      </c>
      <c r="E501" s="158">
        <v>29770</v>
      </c>
      <c r="F501" s="158">
        <v>5</v>
      </c>
      <c r="G501" s="160">
        <v>-1150</v>
      </c>
      <c r="H501" s="160">
        <v>737489.05</v>
      </c>
    </row>
    <row r="502" spans="1:8" x14ac:dyDescent="0.25">
      <c r="A502" s="158">
        <v>501</v>
      </c>
      <c r="B502" s="159">
        <v>41044</v>
      </c>
      <c r="C502" s="160">
        <v>1314</v>
      </c>
      <c r="D502" s="158">
        <v>0</v>
      </c>
      <c r="E502" s="158">
        <v>29770</v>
      </c>
      <c r="F502" s="158">
        <v>5</v>
      </c>
      <c r="G502" s="160">
        <v>6570</v>
      </c>
      <c r="H502" s="160">
        <v>744059.05</v>
      </c>
    </row>
    <row r="503" spans="1:8" x14ac:dyDescent="0.25">
      <c r="A503" s="158">
        <v>502</v>
      </c>
      <c r="B503" s="159">
        <v>41045</v>
      </c>
      <c r="C503" s="160">
        <v>1228.02</v>
      </c>
      <c r="D503" s="158">
        <v>0</v>
      </c>
      <c r="E503" s="158">
        <v>29770</v>
      </c>
      <c r="F503" s="158">
        <v>5</v>
      </c>
      <c r="G503" s="160">
        <v>6140.1</v>
      </c>
      <c r="H503" s="160">
        <v>750199.15</v>
      </c>
    </row>
    <row r="504" spans="1:8" x14ac:dyDescent="0.25">
      <c r="A504" s="158">
        <v>503</v>
      </c>
      <c r="B504" s="159">
        <v>41047</v>
      </c>
      <c r="C504" s="160">
        <v>-1727.99</v>
      </c>
      <c r="D504" s="158">
        <v>0</v>
      </c>
      <c r="E504" s="158">
        <v>29770</v>
      </c>
      <c r="F504" s="158">
        <v>5</v>
      </c>
      <c r="G504" s="160">
        <v>-8639.9500000000007</v>
      </c>
      <c r="H504" s="160">
        <v>741559.2</v>
      </c>
    </row>
    <row r="505" spans="1:8" x14ac:dyDescent="0.25">
      <c r="A505" s="158">
        <v>504</v>
      </c>
      <c r="B505" s="159">
        <v>41050</v>
      </c>
      <c r="C505" s="160">
        <v>-225.99</v>
      </c>
      <c r="D505" s="158">
        <v>0</v>
      </c>
      <c r="E505" s="158">
        <v>29770</v>
      </c>
      <c r="F505" s="158">
        <v>5</v>
      </c>
      <c r="G505" s="160">
        <v>-1129.95</v>
      </c>
      <c r="H505" s="160">
        <v>740429.25</v>
      </c>
    </row>
    <row r="506" spans="1:8" x14ac:dyDescent="0.25">
      <c r="A506" s="158">
        <v>505</v>
      </c>
      <c r="B506" s="159">
        <v>41051</v>
      </c>
      <c r="C506" s="160">
        <v>-1565</v>
      </c>
      <c r="D506" s="158">
        <v>0</v>
      </c>
      <c r="E506" s="158">
        <v>29770</v>
      </c>
      <c r="F506" s="158">
        <v>5</v>
      </c>
      <c r="G506" s="160">
        <v>-7825</v>
      </c>
      <c r="H506" s="160">
        <v>732604.25</v>
      </c>
    </row>
    <row r="507" spans="1:8" x14ac:dyDescent="0.25">
      <c r="A507" s="158">
        <v>506</v>
      </c>
      <c r="B507" s="159">
        <v>41052</v>
      </c>
      <c r="C507" s="160">
        <v>1045</v>
      </c>
      <c r="D507" s="158">
        <v>0</v>
      </c>
      <c r="E507" s="158">
        <v>29770</v>
      </c>
      <c r="F507" s="158">
        <v>5</v>
      </c>
      <c r="G507" s="160">
        <v>5225</v>
      </c>
      <c r="H507" s="160">
        <v>737829.25</v>
      </c>
    </row>
    <row r="508" spans="1:8" x14ac:dyDescent="0.25">
      <c r="A508" s="158">
        <v>507</v>
      </c>
      <c r="B508" s="159">
        <v>41053</v>
      </c>
      <c r="C508" s="160">
        <v>-1343.5</v>
      </c>
      <c r="D508" s="158">
        <v>0</v>
      </c>
      <c r="E508" s="158">
        <v>29770</v>
      </c>
      <c r="F508" s="158">
        <v>5</v>
      </c>
      <c r="G508" s="160">
        <v>-6717.5</v>
      </c>
      <c r="H508" s="160">
        <v>731111.75</v>
      </c>
    </row>
    <row r="509" spans="1:8" x14ac:dyDescent="0.25">
      <c r="A509" s="158">
        <v>508</v>
      </c>
      <c r="B509" s="159">
        <v>41054</v>
      </c>
      <c r="C509" s="160">
        <v>-1438.5</v>
      </c>
      <c r="D509" s="158">
        <v>0</v>
      </c>
      <c r="E509" s="158">
        <v>29770</v>
      </c>
      <c r="F509" s="158">
        <v>5</v>
      </c>
      <c r="G509" s="160">
        <v>-7192.5</v>
      </c>
      <c r="H509" s="160">
        <v>723919.25</v>
      </c>
    </row>
    <row r="510" spans="1:8" x14ac:dyDescent="0.25">
      <c r="A510" s="158">
        <v>509</v>
      </c>
      <c r="B510" s="159">
        <v>41057</v>
      </c>
      <c r="C510" s="160">
        <v>540</v>
      </c>
      <c r="D510" s="158">
        <v>0</v>
      </c>
      <c r="E510" s="158">
        <v>29770</v>
      </c>
      <c r="F510" s="158">
        <v>5</v>
      </c>
      <c r="G510" s="160">
        <v>2700</v>
      </c>
      <c r="H510" s="160">
        <v>726619.25</v>
      </c>
    </row>
    <row r="511" spans="1:8" x14ac:dyDescent="0.25">
      <c r="A511" s="158">
        <v>510</v>
      </c>
      <c r="B511" s="159">
        <v>41058</v>
      </c>
      <c r="C511" s="160">
        <v>-2378.98</v>
      </c>
      <c r="D511" s="158">
        <v>0</v>
      </c>
      <c r="E511" s="158">
        <v>29770</v>
      </c>
      <c r="F511" s="158">
        <v>5</v>
      </c>
      <c r="G511" s="160">
        <v>-11894.9</v>
      </c>
      <c r="H511" s="160">
        <v>714724.35</v>
      </c>
    </row>
    <row r="512" spans="1:8" x14ac:dyDescent="0.25">
      <c r="A512" s="158">
        <v>511</v>
      </c>
      <c r="B512" s="159">
        <v>41059</v>
      </c>
      <c r="C512" s="160">
        <v>6844.51</v>
      </c>
      <c r="D512" s="158">
        <v>0</v>
      </c>
      <c r="E512" s="158">
        <v>29770</v>
      </c>
      <c r="F512" s="158">
        <v>5</v>
      </c>
      <c r="G512" s="160">
        <v>34222.550000000003</v>
      </c>
      <c r="H512" s="160">
        <v>748946.9</v>
      </c>
    </row>
    <row r="513" spans="1:8" x14ac:dyDescent="0.25">
      <c r="A513" s="158">
        <v>512</v>
      </c>
      <c r="B513" s="159">
        <v>41065</v>
      </c>
      <c r="C513" s="160">
        <v>3366.03</v>
      </c>
      <c r="D513" s="158">
        <v>0</v>
      </c>
      <c r="E513" s="158">
        <v>29770</v>
      </c>
      <c r="F513" s="158">
        <v>5</v>
      </c>
      <c r="G513" s="160">
        <v>16830.150000000001</v>
      </c>
      <c r="H513" s="160">
        <v>765777.05</v>
      </c>
    </row>
    <row r="514" spans="1:8" x14ac:dyDescent="0.25">
      <c r="A514" s="158">
        <v>513</v>
      </c>
      <c r="B514" s="159">
        <v>41066</v>
      </c>
      <c r="C514" s="160">
        <v>-1200</v>
      </c>
      <c r="D514" s="158">
        <v>0</v>
      </c>
      <c r="E514" s="158">
        <v>29770</v>
      </c>
      <c r="F514" s="158">
        <v>5</v>
      </c>
      <c r="G514" s="160">
        <v>-6000</v>
      </c>
      <c r="H514" s="160">
        <v>759777.05</v>
      </c>
    </row>
    <row r="515" spans="1:8" x14ac:dyDescent="0.25">
      <c r="A515" s="158">
        <v>514</v>
      </c>
      <c r="B515" s="159">
        <v>41067</v>
      </c>
      <c r="C515" s="160">
        <v>-975.74</v>
      </c>
      <c r="D515" s="158">
        <v>0</v>
      </c>
      <c r="E515" s="158">
        <v>29770</v>
      </c>
      <c r="F515" s="158">
        <v>5</v>
      </c>
      <c r="G515" s="160">
        <v>-4878.7</v>
      </c>
      <c r="H515" s="160">
        <v>754898.35</v>
      </c>
    </row>
    <row r="516" spans="1:8" x14ac:dyDescent="0.25">
      <c r="A516" s="158">
        <v>515</v>
      </c>
      <c r="B516" s="159">
        <v>41068</v>
      </c>
      <c r="C516" s="160">
        <v>-2315.6</v>
      </c>
      <c r="D516" s="158">
        <v>0</v>
      </c>
      <c r="E516" s="158">
        <v>29770</v>
      </c>
      <c r="F516" s="158">
        <v>5</v>
      </c>
      <c r="G516" s="160">
        <v>-11578</v>
      </c>
      <c r="H516" s="160">
        <v>743320.35</v>
      </c>
    </row>
    <row r="517" spans="1:8" x14ac:dyDescent="0.25">
      <c r="A517" s="158">
        <v>516</v>
      </c>
      <c r="B517" s="159">
        <v>41071</v>
      </c>
      <c r="C517" s="160">
        <v>-2262.5</v>
      </c>
      <c r="D517" s="158">
        <v>0</v>
      </c>
      <c r="E517" s="158">
        <v>29770</v>
      </c>
      <c r="F517" s="158">
        <v>5</v>
      </c>
      <c r="G517" s="160">
        <v>-11312.5</v>
      </c>
      <c r="H517" s="160">
        <v>732007.85</v>
      </c>
    </row>
    <row r="518" spans="1:8" x14ac:dyDescent="0.25">
      <c r="A518" s="158">
        <v>517</v>
      </c>
      <c r="B518" s="159">
        <v>41072</v>
      </c>
      <c r="C518" s="160">
        <v>-1518.99</v>
      </c>
      <c r="D518" s="158">
        <v>0</v>
      </c>
      <c r="E518" s="158">
        <v>29770</v>
      </c>
      <c r="F518" s="158">
        <v>5</v>
      </c>
      <c r="G518" s="160">
        <v>-7594.95</v>
      </c>
      <c r="H518" s="160">
        <v>724412.9</v>
      </c>
    </row>
    <row r="519" spans="1:8" x14ac:dyDescent="0.25">
      <c r="A519" s="158">
        <v>518</v>
      </c>
      <c r="B519" s="159">
        <v>41073</v>
      </c>
      <c r="C519" s="160">
        <v>-7650.99</v>
      </c>
      <c r="D519" s="158">
        <v>0</v>
      </c>
      <c r="E519" s="158">
        <v>29770</v>
      </c>
      <c r="F519" s="158">
        <v>5</v>
      </c>
      <c r="G519" s="160">
        <v>-38254.949999999997</v>
      </c>
      <c r="H519" s="160">
        <v>686157.95</v>
      </c>
    </row>
    <row r="520" spans="1:8" x14ac:dyDescent="0.25">
      <c r="A520" s="158">
        <v>519</v>
      </c>
      <c r="B520" s="159">
        <v>41074</v>
      </c>
      <c r="C520" s="160">
        <v>-2903.99</v>
      </c>
      <c r="D520" s="158">
        <v>0</v>
      </c>
      <c r="E520" s="158">
        <v>29770</v>
      </c>
      <c r="F520" s="158">
        <v>5</v>
      </c>
      <c r="G520" s="160">
        <v>-14519.95</v>
      </c>
      <c r="H520" s="160">
        <v>671638</v>
      </c>
    </row>
    <row r="521" spans="1:8" x14ac:dyDescent="0.25">
      <c r="A521" s="158">
        <v>520</v>
      </c>
      <c r="B521" s="159">
        <v>41075</v>
      </c>
      <c r="C521" s="160">
        <v>1237.5</v>
      </c>
      <c r="D521" s="158">
        <v>0</v>
      </c>
      <c r="E521" s="158">
        <v>29770</v>
      </c>
      <c r="F521" s="158">
        <v>5</v>
      </c>
      <c r="G521" s="160">
        <v>6187.5</v>
      </c>
      <c r="H521" s="160">
        <v>677825.5</v>
      </c>
    </row>
    <row r="522" spans="1:8" x14ac:dyDescent="0.25">
      <c r="A522" s="158">
        <v>521</v>
      </c>
      <c r="B522" s="159">
        <v>41078</v>
      </c>
      <c r="C522" s="158">
        <v>-636</v>
      </c>
      <c r="D522" s="158">
        <v>0</v>
      </c>
      <c r="E522" s="158">
        <v>29770</v>
      </c>
      <c r="F522" s="158">
        <v>5</v>
      </c>
      <c r="G522" s="160">
        <v>-3180</v>
      </c>
      <c r="H522" s="160">
        <v>674645.5</v>
      </c>
    </row>
    <row r="523" spans="1:8" x14ac:dyDescent="0.25">
      <c r="A523" s="158">
        <v>522</v>
      </c>
      <c r="B523" s="159">
        <v>41079</v>
      </c>
      <c r="C523" s="160">
        <v>-762.98</v>
      </c>
      <c r="D523" s="158">
        <v>0</v>
      </c>
      <c r="E523" s="158">
        <v>29770</v>
      </c>
      <c r="F523" s="158">
        <v>5</v>
      </c>
      <c r="G523" s="160">
        <v>-3814.9</v>
      </c>
      <c r="H523" s="160">
        <v>670830.6</v>
      </c>
    </row>
    <row r="524" spans="1:8" x14ac:dyDescent="0.25">
      <c r="A524" s="158">
        <v>523</v>
      </c>
      <c r="B524" s="159">
        <v>41081</v>
      </c>
      <c r="C524" s="160">
        <v>988</v>
      </c>
      <c r="D524" s="158">
        <v>0</v>
      </c>
      <c r="E524" s="158">
        <v>29770</v>
      </c>
      <c r="F524" s="158">
        <v>5</v>
      </c>
      <c r="G524" s="160">
        <v>4940</v>
      </c>
      <c r="H524" s="160">
        <v>675770.6</v>
      </c>
    </row>
    <row r="525" spans="1:8" x14ac:dyDescent="0.25">
      <c r="A525" s="158">
        <v>524</v>
      </c>
      <c r="B525" s="159">
        <v>41082</v>
      </c>
      <c r="C525" s="160">
        <v>2409.5100000000002</v>
      </c>
      <c r="D525" s="158">
        <v>0</v>
      </c>
      <c r="E525" s="158">
        <v>29770</v>
      </c>
      <c r="F525" s="158">
        <v>5</v>
      </c>
      <c r="G525" s="160">
        <v>12047.55</v>
      </c>
      <c r="H525" s="160">
        <v>687818.15</v>
      </c>
    </row>
    <row r="526" spans="1:8" x14ac:dyDescent="0.25">
      <c r="A526" s="158">
        <v>525</v>
      </c>
      <c r="B526" s="159">
        <v>41085</v>
      </c>
      <c r="C526" s="160">
        <v>630</v>
      </c>
      <c r="D526" s="158">
        <v>0</v>
      </c>
      <c r="E526" s="158">
        <v>29770</v>
      </c>
      <c r="F526" s="158">
        <v>5</v>
      </c>
      <c r="G526" s="160">
        <v>3150</v>
      </c>
      <c r="H526" s="160">
        <v>690968.15</v>
      </c>
    </row>
    <row r="527" spans="1:8" x14ac:dyDescent="0.25">
      <c r="A527" s="158">
        <v>526</v>
      </c>
      <c r="B527" s="159">
        <v>41086</v>
      </c>
      <c r="C527" s="158">
        <v>-50</v>
      </c>
      <c r="D527" s="158">
        <v>0</v>
      </c>
      <c r="E527" s="158">
        <v>29770</v>
      </c>
      <c r="F527" s="158">
        <v>5</v>
      </c>
      <c r="G527" s="160">
        <v>-250</v>
      </c>
      <c r="H527" s="160">
        <v>690718.15</v>
      </c>
    </row>
    <row r="528" spans="1:8" x14ac:dyDescent="0.25">
      <c r="A528" s="158">
        <v>527</v>
      </c>
      <c r="B528" s="159">
        <v>41087</v>
      </c>
      <c r="C528" s="158">
        <v>-198.99</v>
      </c>
      <c r="D528" s="158">
        <v>0</v>
      </c>
      <c r="E528" s="158">
        <v>29770</v>
      </c>
      <c r="F528" s="158">
        <v>5</v>
      </c>
      <c r="G528" s="160">
        <v>-994.95</v>
      </c>
      <c r="H528" s="160">
        <v>689723.2</v>
      </c>
    </row>
    <row r="529" spans="1:8" x14ac:dyDescent="0.25">
      <c r="A529" s="158">
        <v>528</v>
      </c>
      <c r="B529" s="159">
        <v>41088</v>
      </c>
      <c r="C529" s="160">
        <v>-6385.48</v>
      </c>
      <c r="D529" s="158">
        <v>0</v>
      </c>
      <c r="E529" s="158">
        <v>29770</v>
      </c>
      <c r="F529" s="158">
        <v>5</v>
      </c>
      <c r="G529" s="160">
        <v>-31927.4</v>
      </c>
      <c r="H529" s="160">
        <v>657795.80000000005</v>
      </c>
    </row>
    <row r="530" spans="1:8" x14ac:dyDescent="0.25">
      <c r="A530" s="158">
        <v>529</v>
      </c>
      <c r="B530" s="159">
        <v>41089</v>
      </c>
      <c r="C530" s="160">
        <v>9398.02</v>
      </c>
      <c r="D530" s="158">
        <v>0</v>
      </c>
      <c r="E530" s="158">
        <v>29770</v>
      </c>
      <c r="F530" s="158">
        <v>5</v>
      </c>
      <c r="G530" s="160">
        <v>46990.1</v>
      </c>
      <c r="H530" s="160">
        <v>704785.9</v>
      </c>
    </row>
    <row r="531" spans="1:8" x14ac:dyDescent="0.25">
      <c r="A531" s="158">
        <v>530</v>
      </c>
      <c r="B531" s="159">
        <v>41094</v>
      </c>
      <c r="C531" s="158">
        <v>-225.6</v>
      </c>
      <c r="D531" s="158">
        <v>0</v>
      </c>
      <c r="E531" s="158">
        <v>29770</v>
      </c>
      <c r="F531" s="158">
        <v>5</v>
      </c>
      <c r="G531" s="160">
        <v>-1128</v>
      </c>
      <c r="H531" s="160">
        <v>703657.9</v>
      </c>
    </row>
    <row r="532" spans="1:8" x14ac:dyDescent="0.25">
      <c r="A532" s="158">
        <v>531</v>
      </c>
      <c r="B532" s="159">
        <v>41095</v>
      </c>
      <c r="C532" s="160">
        <v>3724</v>
      </c>
      <c r="D532" s="158">
        <v>0</v>
      </c>
      <c r="E532" s="158">
        <v>29770</v>
      </c>
      <c r="F532" s="158">
        <v>5</v>
      </c>
      <c r="G532" s="160">
        <v>18620</v>
      </c>
      <c r="H532" s="160">
        <v>722277.9</v>
      </c>
    </row>
    <row r="533" spans="1:8" x14ac:dyDescent="0.25">
      <c r="A533" s="158">
        <v>532</v>
      </c>
      <c r="B533" s="159">
        <v>41096</v>
      </c>
      <c r="C533" s="158">
        <v>-292</v>
      </c>
      <c r="D533" s="158">
        <v>0</v>
      </c>
      <c r="E533" s="158">
        <v>29770</v>
      </c>
      <c r="F533" s="158">
        <v>5</v>
      </c>
      <c r="G533" s="160">
        <v>-1460</v>
      </c>
      <c r="H533" s="160">
        <v>720817.9</v>
      </c>
    </row>
    <row r="534" spans="1:8" x14ac:dyDescent="0.25">
      <c r="A534" s="158">
        <v>533</v>
      </c>
      <c r="B534" s="159">
        <v>41100</v>
      </c>
      <c r="C534" s="160">
        <v>-316</v>
      </c>
      <c r="D534" s="158">
        <v>0</v>
      </c>
      <c r="E534" s="158">
        <v>29770</v>
      </c>
      <c r="F534" s="158">
        <v>5</v>
      </c>
      <c r="G534" s="160">
        <v>-1580</v>
      </c>
      <c r="H534" s="160">
        <v>719237.9</v>
      </c>
    </row>
    <row r="535" spans="1:8" x14ac:dyDescent="0.25">
      <c r="A535" s="158">
        <v>534</v>
      </c>
      <c r="B535" s="159">
        <v>41101</v>
      </c>
      <c r="C535" s="160">
        <v>-296</v>
      </c>
      <c r="D535" s="158">
        <v>0</v>
      </c>
      <c r="E535" s="158">
        <v>29770</v>
      </c>
      <c r="F535" s="158">
        <v>5</v>
      </c>
      <c r="G535" s="160">
        <v>-1480</v>
      </c>
      <c r="H535" s="160">
        <v>717757.9</v>
      </c>
    </row>
    <row r="536" spans="1:8" x14ac:dyDescent="0.25">
      <c r="A536" s="158">
        <v>535</v>
      </c>
      <c r="B536" s="159">
        <v>41102</v>
      </c>
      <c r="C536" s="158">
        <v>-932</v>
      </c>
      <c r="D536" s="158">
        <v>0</v>
      </c>
      <c r="E536" s="158">
        <v>29770</v>
      </c>
      <c r="F536" s="158">
        <v>5</v>
      </c>
      <c r="G536" s="160">
        <v>-4660</v>
      </c>
      <c r="H536" s="160">
        <v>713097.9</v>
      </c>
    </row>
    <row r="537" spans="1:8" x14ac:dyDescent="0.25">
      <c r="A537" s="158">
        <v>536</v>
      </c>
      <c r="B537" s="159">
        <v>41103</v>
      </c>
      <c r="C537" s="158">
        <v>-176</v>
      </c>
      <c r="D537" s="158">
        <v>0</v>
      </c>
      <c r="E537" s="158">
        <v>29770</v>
      </c>
      <c r="F537" s="158">
        <v>5</v>
      </c>
      <c r="G537" s="160">
        <v>-880</v>
      </c>
      <c r="H537" s="160">
        <v>712217.9</v>
      </c>
    </row>
    <row r="538" spans="1:8" x14ac:dyDescent="0.25">
      <c r="A538" s="158">
        <v>537</v>
      </c>
      <c r="B538" s="159">
        <v>41107</v>
      </c>
      <c r="C538" s="160">
        <v>1064</v>
      </c>
      <c r="D538" s="158">
        <v>0</v>
      </c>
      <c r="E538" s="158">
        <v>29770</v>
      </c>
      <c r="F538" s="158">
        <v>5</v>
      </c>
      <c r="G538" s="160">
        <v>5320</v>
      </c>
      <c r="H538" s="160">
        <v>717537.9</v>
      </c>
    </row>
    <row r="539" spans="1:8" x14ac:dyDescent="0.25">
      <c r="A539" s="158">
        <v>538</v>
      </c>
      <c r="B539" s="159">
        <v>41109</v>
      </c>
      <c r="C539" s="160">
        <v>-330</v>
      </c>
      <c r="D539" s="158">
        <v>0</v>
      </c>
      <c r="E539" s="158">
        <v>29770</v>
      </c>
      <c r="F539" s="158">
        <v>5</v>
      </c>
      <c r="G539" s="160">
        <v>-1650</v>
      </c>
      <c r="H539" s="160">
        <v>715887.9</v>
      </c>
    </row>
    <row r="540" spans="1:8" x14ac:dyDescent="0.25">
      <c r="A540" s="158">
        <v>539</v>
      </c>
      <c r="B540" s="159">
        <v>41110</v>
      </c>
      <c r="C540" s="160">
        <v>5908</v>
      </c>
      <c r="D540" s="158">
        <v>0</v>
      </c>
      <c r="E540" s="158">
        <v>29770</v>
      </c>
      <c r="F540" s="158">
        <v>5</v>
      </c>
      <c r="G540" s="160">
        <v>29540</v>
      </c>
      <c r="H540" s="160">
        <v>745427.9</v>
      </c>
    </row>
    <row r="541" spans="1:8" x14ac:dyDescent="0.25">
      <c r="A541" s="158">
        <v>540</v>
      </c>
      <c r="B541" s="159">
        <v>41114</v>
      </c>
      <c r="C541" s="160">
        <v>14425.4</v>
      </c>
      <c r="D541" s="158">
        <v>0</v>
      </c>
      <c r="E541" s="158">
        <v>29770</v>
      </c>
      <c r="F541" s="158">
        <v>5</v>
      </c>
      <c r="G541" s="160">
        <v>72127</v>
      </c>
      <c r="H541" s="160">
        <v>817554.9</v>
      </c>
    </row>
    <row r="542" spans="1:8" x14ac:dyDescent="0.25">
      <c r="A542" s="158">
        <v>541</v>
      </c>
      <c r="B542" s="159">
        <v>41115</v>
      </c>
      <c r="C542" s="160">
        <v>-216</v>
      </c>
      <c r="D542" s="158">
        <v>0</v>
      </c>
      <c r="E542" s="158">
        <v>29770</v>
      </c>
      <c r="F542" s="158">
        <v>6</v>
      </c>
      <c r="G542" s="160">
        <v>-1296</v>
      </c>
      <c r="H542" s="160">
        <v>816258.9</v>
      </c>
    </row>
    <row r="543" spans="1:8" x14ac:dyDescent="0.25">
      <c r="A543" s="158">
        <v>542</v>
      </c>
      <c r="B543" s="159">
        <v>41116</v>
      </c>
      <c r="C543" s="158">
        <v>-596</v>
      </c>
      <c r="D543" s="158">
        <v>0</v>
      </c>
      <c r="E543" s="158">
        <v>29770</v>
      </c>
      <c r="F543" s="158">
        <v>6</v>
      </c>
      <c r="G543" s="160">
        <v>-3576</v>
      </c>
      <c r="H543" s="160">
        <v>812682.9</v>
      </c>
    </row>
    <row r="544" spans="1:8" x14ac:dyDescent="0.25">
      <c r="A544" s="158">
        <v>543</v>
      </c>
      <c r="B544" s="159">
        <v>41117</v>
      </c>
      <c r="C544" s="160">
        <v>6443.4</v>
      </c>
      <c r="D544" s="158">
        <v>0</v>
      </c>
      <c r="E544" s="158">
        <v>29770</v>
      </c>
      <c r="F544" s="158">
        <v>6</v>
      </c>
      <c r="G544" s="160">
        <v>38660.400000000001</v>
      </c>
      <c r="H544" s="160">
        <v>851343.3</v>
      </c>
    </row>
    <row r="545" spans="1:8" x14ac:dyDescent="0.25">
      <c r="A545" s="158">
        <v>544</v>
      </c>
      <c r="B545" s="159">
        <v>41121</v>
      </c>
      <c r="C545" s="160">
        <v>3573.4</v>
      </c>
      <c r="D545" s="158">
        <v>0</v>
      </c>
      <c r="E545" s="158">
        <v>29770</v>
      </c>
      <c r="F545" s="158">
        <v>6</v>
      </c>
      <c r="G545" s="160">
        <v>21440.400000000001</v>
      </c>
      <c r="H545" s="160">
        <v>872783.7</v>
      </c>
    </row>
    <row r="546" spans="1:8" x14ac:dyDescent="0.25">
      <c r="A546" s="158">
        <v>545</v>
      </c>
      <c r="B546" s="159">
        <v>41123</v>
      </c>
      <c r="C546" s="160">
        <v>-1732</v>
      </c>
      <c r="D546" s="158">
        <v>0</v>
      </c>
      <c r="E546" s="158">
        <v>29770</v>
      </c>
      <c r="F546" s="158">
        <v>6</v>
      </c>
      <c r="G546" s="160">
        <v>-10392</v>
      </c>
      <c r="H546" s="160">
        <v>862391.7</v>
      </c>
    </row>
    <row r="547" spans="1:8" x14ac:dyDescent="0.25">
      <c r="A547" s="158">
        <v>546</v>
      </c>
      <c r="B547" s="159">
        <v>41124</v>
      </c>
      <c r="C547" s="160">
        <v>3380</v>
      </c>
      <c r="D547" s="158">
        <v>0</v>
      </c>
      <c r="E547" s="158">
        <v>29770</v>
      </c>
      <c r="F547" s="158">
        <v>6</v>
      </c>
      <c r="G547" s="160">
        <v>20280</v>
      </c>
      <c r="H547" s="160">
        <v>882671.7</v>
      </c>
    </row>
    <row r="548" spans="1:8" x14ac:dyDescent="0.25">
      <c r="A548" s="158">
        <v>547</v>
      </c>
      <c r="B548" s="159">
        <v>41129</v>
      </c>
      <c r="C548" s="160">
        <v>2204</v>
      </c>
      <c r="D548" s="158">
        <v>0</v>
      </c>
      <c r="E548" s="158">
        <v>29770</v>
      </c>
      <c r="F548" s="158">
        <v>6</v>
      </c>
      <c r="G548" s="160">
        <v>13224</v>
      </c>
      <c r="H548" s="160">
        <v>895895.7</v>
      </c>
    </row>
    <row r="549" spans="1:8" x14ac:dyDescent="0.25">
      <c r="A549" s="158">
        <v>548</v>
      </c>
      <c r="B549" s="159">
        <v>41131</v>
      </c>
      <c r="C549" s="158">
        <v>504</v>
      </c>
      <c r="D549" s="158">
        <v>0</v>
      </c>
      <c r="E549" s="158">
        <v>29770</v>
      </c>
      <c r="F549" s="158">
        <v>6</v>
      </c>
      <c r="G549" s="160">
        <v>3024</v>
      </c>
      <c r="H549" s="160">
        <v>898919.7</v>
      </c>
    </row>
    <row r="550" spans="1:8" x14ac:dyDescent="0.25">
      <c r="A550" s="158">
        <v>549</v>
      </c>
      <c r="B550" s="159">
        <v>41134</v>
      </c>
      <c r="C550" s="160">
        <v>-984</v>
      </c>
      <c r="D550" s="158">
        <v>0</v>
      </c>
      <c r="E550" s="158">
        <v>29770</v>
      </c>
      <c r="F550" s="158">
        <v>6</v>
      </c>
      <c r="G550" s="160">
        <v>-5904</v>
      </c>
      <c r="H550" s="160">
        <v>893015.7</v>
      </c>
    </row>
    <row r="551" spans="1:8" x14ac:dyDescent="0.25">
      <c r="A551" s="158">
        <v>550</v>
      </c>
      <c r="B551" s="159">
        <v>41135</v>
      </c>
      <c r="C551" s="160">
        <v>-316</v>
      </c>
      <c r="D551" s="158">
        <v>0</v>
      </c>
      <c r="E551" s="158">
        <v>29770</v>
      </c>
      <c r="F551" s="158">
        <v>6</v>
      </c>
      <c r="G551" s="160">
        <v>-1896</v>
      </c>
      <c r="H551" s="160">
        <v>891119.7</v>
      </c>
    </row>
    <row r="552" spans="1:8" x14ac:dyDescent="0.25">
      <c r="A552" s="158">
        <v>551</v>
      </c>
      <c r="B552" s="159">
        <v>41136</v>
      </c>
      <c r="C552" s="160">
        <v>2834</v>
      </c>
      <c r="D552" s="158">
        <v>0</v>
      </c>
      <c r="E552" s="158">
        <v>29770</v>
      </c>
      <c r="F552" s="158">
        <v>6</v>
      </c>
      <c r="G552" s="160">
        <v>17004</v>
      </c>
      <c r="H552" s="160">
        <v>908123.7</v>
      </c>
    </row>
    <row r="553" spans="1:8" x14ac:dyDescent="0.25">
      <c r="A553" s="158">
        <v>552</v>
      </c>
      <c r="B553" s="159">
        <v>41137</v>
      </c>
      <c r="C553" s="160">
        <v>-16</v>
      </c>
      <c r="D553" s="158">
        <v>0</v>
      </c>
      <c r="E553" s="158">
        <v>29770</v>
      </c>
      <c r="F553" s="158">
        <v>6</v>
      </c>
      <c r="G553" s="160">
        <v>-96</v>
      </c>
      <c r="H553" s="160">
        <v>908027.7</v>
      </c>
    </row>
    <row r="554" spans="1:8" x14ac:dyDescent="0.25">
      <c r="A554" s="158">
        <v>553</v>
      </c>
      <c r="B554" s="159">
        <v>41141</v>
      </c>
      <c r="C554" s="160">
        <v>784</v>
      </c>
      <c r="D554" s="158">
        <v>0</v>
      </c>
      <c r="E554" s="158">
        <v>29770</v>
      </c>
      <c r="F554" s="158">
        <v>6</v>
      </c>
      <c r="G554" s="160">
        <v>4704</v>
      </c>
      <c r="H554" s="160">
        <v>912731.7</v>
      </c>
    </row>
    <row r="555" spans="1:8" x14ac:dyDescent="0.25">
      <c r="A555" s="158">
        <v>554</v>
      </c>
      <c r="B555" s="159">
        <v>41142</v>
      </c>
      <c r="C555" s="160">
        <v>-176</v>
      </c>
      <c r="D555" s="158">
        <v>0</v>
      </c>
      <c r="E555" s="158">
        <v>29770</v>
      </c>
      <c r="F555" s="158">
        <v>6</v>
      </c>
      <c r="G555" s="160">
        <v>-1056</v>
      </c>
      <c r="H555" s="160">
        <v>911675.7</v>
      </c>
    </row>
    <row r="556" spans="1:8" x14ac:dyDescent="0.25">
      <c r="A556" s="158">
        <v>555</v>
      </c>
      <c r="B556" s="159">
        <v>41144</v>
      </c>
      <c r="C556" s="160">
        <v>5187.01</v>
      </c>
      <c r="D556" s="158">
        <v>0</v>
      </c>
      <c r="E556" s="158">
        <v>29770</v>
      </c>
      <c r="F556" s="158">
        <v>6</v>
      </c>
      <c r="G556" s="160">
        <v>31122.06</v>
      </c>
      <c r="H556" s="160">
        <v>942797.76</v>
      </c>
    </row>
    <row r="557" spans="1:8" x14ac:dyDescent="0.25">
      <c r="A557" s="158">
        <v>556</v>
      </c>
      <c r="B557" s="159">
        <v>41145</v>
      </c>
      <c r="C557" s="160">
        <v>-2075</v>
      </c>
      <c r="D557" s="158">
        <v>0</v>
      </c>
      <c r="E557" s="158">
        <v>29770</v>
      </c>
      <c r="F557" s="158">
        <v>6</v>
      </c>
      <c r="G557" s="160">
        <v>-12450</v>
      </c>
      <c r="H557" s="160">
        <v>930347.76</v>
      </c>
    </row>
    <row r="558" spans="1:8" x14ac:dyDescent="0.25">
      <c r="A558" s="158">
        <v>557</v>
      </c>
      <c r="B558" s="159">
        <v>41148</v>
      </c>
      <c r="C558" s="160">
        <v>-1435.49</v>
      </c>
      <c r="D558" s="158">
        <v>0</v>
      </c>
      <c r="E558" s="158">
        <v>29770</v>
      </c>
      <c r="F558" s="158">
        <v>6</v>
      </c>
      <c r="G558" s="160">
        <v>-8612.94</v>
      </c>
      <c r="H558" s="160">
        <v>921734.82</v>
      </c>
    </row>
    <row r="559" spans="1:8" x14ac:dyDescent="0.25">
      <c r="A559" s="158">
        <v>558</v>
      </c>
      <c r="B559" s="159">
        <v>41149</v>
      </c>
      <c r="C559" s="160">
        <v>-1693.99</v>
      </c>
      <c r="D559" s="158">
        <v>0</v>
      </c>
      <c r="E559" s="158">
        <v>29770</v>
      </c>
      <c r="F559" s="158">
        <v>6</v>
      </c>
      <c r="G559" s="160">
        <v>-10163.94</v>
      </c>
      <c r="H559" s="160">
        <v>911570.88</v>
      </c>
    </row>
    <row r="560" spans="1:8" x14ac:dyDescent="0.25">
      <c r="A560" s="158">
        <v>559</v>
      </c>
      <c r="B560" s="159">
        <v>41150</v>
      </c>
      <c r="C560" s="160">
        <v>-2879.09</v>
      </c>
      <c r="D560" s="158">
        <v>0</v>
      </c>
      <c r="E560" s="158">
        <v>29770</v>
      </c>
      <c r="F560" s="158">
        <v>6</v>
      </c>
      <c r="G560" s="160">
        <v>-17274.54</v>
      </c>
      <c r="H560" s="160">
        <v>894296.34</v>
      </c>
    </row>
    <row r="561" spans="1:8" x14ac:dyDescent="0.25">
      <c r="A561" s="158">
        <v>560</v>
      </c>
      <c r="B561" s="159">
        <v>41151</v>
      </c>
      <c r="C561" s="160">
        <v>-2594.5</v>
      </c>
      <c r="D561" s="158">
        <v>0</v>
      </c>
      <c r="E561" s="158">
        <v>29770</v>
      </c>
      <c r="F561" s="158">
        <v>6</v>
      </c>
      <c r="G561" s="160">
        <v>-15567</v>
      </c>
      <c r="H561" s="160">
        <v>878729.34</v>
      </c>
    </row>
    <row r="562" spans="1:8" x14ac:dyDescent="0.25">
      <c r="A562" s="158">
        <v>561</v>
      </c>
      <c r="B562" s="159">
        <v>41152</v>
      </c>
      <c r="C562" s="160">
        <v>-13.5</v>
      </c>
      <c r="D562" s="158">
        <v>0</v>
      </c>
      <c r="E562" s="158">
        <v>29770</v>
      </c>
      <c r="F562" s="158">
        <v>6</v>
      </c>
      <c r="G562" s="160">
        <v>-81</v>
      </c>
      <c r="H562" s="160">
        <v>878648.34</v>
      </c>
    </row>
    <row r="563" spans="1:8" x14ac:dyDescent="0.25">
      <c r="A563" s="158">
        <v>562</v>
      </c>
      <c r="B563" s="159">
        <v>41155</v>
      </c>
      <c r="C563" s="158">
        <v>-50</v>
      </c>
      <c r="D563" s="158">
        <v>0</v>
      </c>
      <c r="E563" s="158">
        <v>29770</v>
      </c>
      <c r="F563" s="158">
        <v>6</v>
      </c>
      <c r="G563" s="160">
        <v>-300</v>
      </c>
      <c r="H563" s="160">
        <v>878348.34</v>
      </c>
    </row>
    <row r="564" spans="1:8" x14ac:dyDescent="0.25">
      <c r="A564" s="158">
        <v>563</v>
      </c>
      <c r="B564" s="159">
        <v>41156</v>
      </c>
      <c r="C564" s="160">
        <v>86.5</v>
      </c>
      <c r="D564" s="158">
        <v>0</v>
      </c>
      <c r="E564" s="158">
        <v>29770</v>
      </c>
      <c r="F564" s="158">
        <v>6</v>
      </c>
      <c r="G564" s="160">
        <v>519</v>
      </c>
      <c r="H564" s="160">
        <v>878867.34</v>
      </c>
    </row>
    <row r="565" spans="1:8" x14ac:dyDescent="0.25">
      <c r="A565" s="158">
        <v>564</v>
      </c>
      <c r="B565" s="159">
        <v>41157</v>
      </c>
      <c r="C565" s="160">
        <v>1621.78</v>
      </c>
      <c r="D565" s="158">
        <v>0</v>
      </c>
      <c r="E565" s="158">
        <v>29770</v>
      </c>
      <c r="F565" s="158">
        <v>6</v>
      </c>
      <c r="G565" s="160">
        <v>9730.68</v>
      </c>
      <c r="H565" s="160">
        <v>888598.02</v>
      </c>
    </row>
    <row r="566" spans="1:8" x14ac:dyDescent="0.25">
      <c r="A566" s="158">
        <v>565</v>
      </c>
      <c r="B566" s="159">
        <v>41158</v>
      </c>
      <c r="C566" s="160">
        <v>5050</v>
      </c>
      <c r="D566" s="158">
        <v>0</v>
      </c>
      <c r="E566" s="158">
        <v>29770</v>
      </c>
      <c r="F566" s="158">
        <v>6</v>
      </c>
      <c r="G566" s="160">
        <v>30300</v>
      </c>
      <c r="H566" s="160">
        <v>918898.02</v>
      </c>
    </row>
    <row r="567" spans="1:8" x14ac:dyDescent="0.25">
      <c r="A567" s="158">
        <v>566</v>
      </c>
      <c r="B567" s="159">
        <v>41159</v>
      </c>
      <c r="C567" s="160">
        <v>-1565.98</v>
      </c>
      <c r="D567" s="158">
        <v>0</v>
      </c>
      <c r="E567" s="158">
        <v>29770</v>
      </c>
      <c r="F567" s="158">
        <v>6</v>
      </c>
      <c r="G567" s="160">
        <v>-9395.8799999999992</v>
      </c>
      <c r="H567" s="160">
        <v>909502.14</v>
      </c>
    </row>
    <row r="568" spans="1:8" x14ac:dyDescent="0.25">
      <c r="A568" s="158">
        <v>567</v>
      </c>
      <c r="B568" s="159">
        <v>41162</v>
      </c>
      <c r="C568" s="160">
        <v>2364</v>
      </c>
      <c r="D568" s="158">
        <v>0</v>
      </c>
      <c r="E568" s="158">
        <v>29770</v>
      </c>
      <c r="F568" s="158">
        <v>6</v>
      </c>
      <c r="G568" s="160">
        <v>14184</v>
      </c>
      <c r="H568" s="160">
        <v>923686.14</v>
      </c>
    </row>
    <row r="569" spans="1:8" x14ac:dyDescent="0.25">
      <c r="A569" s="158">
        <v>568</v>
      </c>
      <c r="B569" s="159">
        <v>41164</v>
      </c>
      <c r="C569" s="158">
        <v>204</v>
      </c>
      <c r="D569" s="158">
        <v>0</v>
      </c>
      <c r="E569" s="158">
        <v>29770</v>
      </c>
      <c r="F569" s="158">
        <v>6</v>
      </c>
      <c r="G569" s="160">
        <v>1224</v>
      </c>
      <c r="H569" s="160">
        <v>924910.14</v>
      </c>
    </row>
    <row r="570" spans="1:8" x14ac:dyDescent="0.25">
      <c r="A570" s="158">
        <v>569</v>
      </c>
      <c r="B570" s="159">
        <v>41166</v>
      </c>
      <c r="C570" s="160">
        <v>1597.01</v>
      </c>
      <c r="D570" s="158">
        <v>0</v>
      </c>
      <c r="E570" s="158">
        <v>29770</v>
      </c>
      <c r="F570" s="158">
        <v>6</v>
      </c>
      <c r="G570" s="160">
        <v>9582.06</v>
      </c>
      <c r="H570" s="160">
        <v>934492.2</v>
      </c>
    </row>
    <row r="571" spans="1:8" x14ac:dyDescent="0.25">
      <c r="A571" s="158">
        <v>570</v>
      </c>
      <c r="B571" s="159">
        <v>41169</v>
      </c>
      <c r="C571" s="158">
        <v>-872</v>
      </c>
      <c r="D571" s="158">
        <v>0</v>
      </c>
      <c r="E571" s="158">
        <v>29770</v>
      </c>
      <c r="F571" s="158">
        <v>6</v>
      </c>
      <c r="G571" s="160">
        <v>-5232</v>
      </c>
      <c r="H571" s="160">
        <v>929260.2</v>
      </c>
    </row>
    <row r="572" spans="1:8" x14ac:dyDescent="0.25">
      <c r="A572" s="158">
        <v>571</v>
      </c>
      <c r="B572" s="159">
        <v>41170</v>
      </c>
      <c r="C572" s="160">
        <v>6010.4</v>
      </c>
      <c r="D572" s="158">
        <v>0</v>
      </c>
      <c r="E572" s="158">
        <v>29770</v>
      </c>
      <c r="F572" s="158">
        <v>6</v>
      </c>
      <c r="G572" s="160">
        <v>36062.400000000001</v>
      </c>
      <c r="H572" s="160">
        <v>965322.6</v>
      </c>
    </row>
    <row r="573" spans="1:8" x14ac:dyDescent="0.25">
      <c r="A573" s="158">
        <v>572</v>
      </c>
      <c r="B573" s="159">
        <v>41171</v>
      </c>
      <c r="C573" s="160">
        <v>-396</v>
      </c>
      <c r="D573" s="158">
        <v>0</v>
      </c>
      <c r="E573" s="158">
        <v>29770</v>
      </c>
      <c r="F573" s="158">
        <v>6</v>
      </c>
      <c r="G573" s="160">
        <v>-2376</v>
      </c>
      <c r="H573" s="160">
        <v>962946.6</v>
      </c>
    </row>
    <row r="574" spans="1:8" x14ac:dyDescent="0.25">
      <c r="A574" s="158">
        <v>573</v>
      </c>
      <c r="B574" s="159">
        <v>41173</v>
      </c>
      <c r="C574" s="158">
        <v>-698</v>
      </c>
      <c r="D574" s="158">
        <v>0</v>
      </c>
      <c r="E574" s="158">
        <v>29770</v>
      </c>
      <c r="F574" s="158">
        <v>6</v>
      </c>
      <c r="G574" s="160">
        <v>-4188</v>
      </c>
      <c r="H574" s="160">
        <v>958758.6</v>
      </c>
    </row>
    <row r="575" spans="1:8" x14ac:dyDescent="0.25">
      <c r="A575" s="158">
        <v>574</v>
      </c>
      <c r="B575" s="159">
        <v>41176</v>
      </c>
      <c r="C575" s="158">
        <v>-20</v>
      </c>
      <c r="D575" s="158">
        <v>0</v>
      </c>
      <c r="E575" s="158">
        <v>29770</v>
      </c>
      <c r="F575" s="158">
        <v>6</v>
      </c>
      <c r="G575" s="160">
        <v>-120</v>
      </c>
      <c r="H575" s="160">
        <v>958638.6</v>
      </c>
    </row>
    <row r="576" spans="1:8" x14ac:dyDescent="0.25">
      <c r="A576" s="158">
        <v>575</v>
      </c>
      <c r="B576" s="159">
        <v>41177</v>
      </c>
      <c r="C576" s="160">
        <v>-1442</v>
      </c>
      <c r="D576" s="158">
        <v>0</v>
      </c>
      <c r="E576" s="158">
        <v>29770</v>
      </c>
      <c r="F576" s="158">
        <v>6</v>
      </c>
      <c r="G576" s="160">
        <v>-8652</v>
      </c>
      <c r="H576" s="160">
        <v>949986.6</v>
      </c>
    </row>
    <row r="577" spans="1:8" x14ac:dyDescent="0.25">
      <c r="A577" s="158">
        <v>576</v>
      </c>
      <c r="B577" s="159">
        <v>41178</v>
      </c>
      <c r="C577" s="158">
        <v>-52.49</v>
      </c>
      <c r="D577" s="158">
        <v>0</v>
      </c>
      <c r="E577" s="158">
        <v>29770</v>
      </c>
      <c r="F577" s="158">
        <v>6</v>
      </c>
      <c r="G577" s="158">
        <v>-314.94</v>
      </c>
      <c r="H577" s="160">
        <v>949671.66</v>
      </c>
    </row>
    <row r="578" spans="1:8" x14ac:dyDescent="0.25">
      <c r="A578" s="158">
        <v>577</v>
      </c>
      <c r="B578" s="159">
        <v>41179</v>
      </c>
      <c r="C578" s="158">
        <v>-271</v>
      </c>
      <c r="D578" s="158">
        <v>0</v>
      </c>
      <c r="E578" s="158">
        <v>29770</v>
      </c>
      <c r="F578" s="158">
        <v>6</v>
      </c>
      <c r="G578" s="160">
        <v>-1626</v>
      </c>
      <c r="H578" s="160">
        <v>948045.66</v>
      </c>
    </row>
    <row r="579" spans="1:8" x14ac:dyDescent="0.25">
      <c r="A579" s="158">
        <v>578</v>
      </c>
      <c r="B579" s="159">
        <v>41180</v>
      </c>
      <c r="C579" s="160">
        <v>13574.51</v>
      </c>
      <c r="D579" s="158">
        <v>0</v>
      </c>
      <c r="E579" s="158">
        <v>29770</v>
      </c>
      <c r="F579" s="158">
        <v>6</v>
      </c>
      <c r="G579" s="160">
        <v>81447.06</v>
      </c>
      <c r="H579" s="160">
        <v>1029492.72</v>
      </c>
    </row>
    <row r="580" spans="1:8" x14ac:dyDescent="0.25">
      <c r="A580" s="158">
        <v>579</v>
      </c>
      <c r="B580" s="159">
        <v>41183</v>
      </c>
      <c r="C580" s="158">
        <v>261.01</v>
      </c>
      <c r="D580" s="158">
        <v>0</v>
      </c>
      <c r="E580" s="158">
        <v>29770</v>
      </c>
      <c r="F580" s="158">
        <v>7</v>
      </c>
      <c r="G580" s="160">
        <v>1827.07</v>
      </c>
      <c r="H580" s="160">
        <v>1031319.79</v>
      </c>
    </row>
    <row r="581" spans="1:8" x14ac:dyDescent="0.25">
      <c r="A581" s="158">
        <v>580</v>
      </c>
      <c r="B581" s="159">
        <v>41184</v>
      </c>
      <c r="C581" s="160">
        <v>-450.1</v>
      </c>
      <c r="D581" s="158">
        <v>0</v>
      </c>
      <c r="E581" s="158">
        <v>29770</v>
      </c>
      <c r="F581" s="158">
        <v>7</v>
      </c>
      <c r="G581" s="160">
        <v>-3150.7</v>
      </c>
      <c r="H581" s="160">
        <v>1028169.09</v>
      </c>
    </row>
    <row r="582" spans="1:8" x14ac:dyDescent="0.25">
      <c r="A582" s="158">
        <v>581</v>
      </c>
      <c r="B582" s="159">
        <v>41185</v>
      </c>
      <c r="C582" s="160">
        <v>-4964.5</v>
      </c>
      <c r="D582" s="158">
        <v>0</v>
      </c>
      <c r="E582" s="158">
        <v>29770</v>
      </c>
      <c r="F582" s="158">
        <v>7</v>
      </c>
      <c r="G582" s="160">
        <v>-34751.5</v>
      </c>
      <c r="H582" s="160">
        <v>993417.59</v>
      </c>
    </row>
    <row r="583" spans="1:8" x14ac:dyDescent="0.25">
      <c r="A583" s="158">
        <v>582</v>
      </c>
      <c r="B583" s="159">
        <v>41186</v>
      </c>
      <c r="C583" s="160">
        <v>86.79</v>
      </c>
      <c r="D583" s="158">
        <v>0</v>
      </c>
      <c r="E583" s="158">
        <v>29770</v>
      </c>
      <c r="F583" s="158">
        <v>7</v>
      </c>
      <c r="G583" s="160">
        <v>607.53</v>
      </c>
      <c r="H583" s="160">
        <v>994025.12</v>
      </c>
    </row>
    <row r="584" spans="1:8" x14ac:dyDescent="0.25">
      <c r="A584" s="158">
        <v>583</v>
      </c>
      <c r="B584" s="159">
        <v>41187</v>
      </c>
      <c r="C584" s="160">
        <v>-180</v>
      </c>
      <c r="D584" s="158">
        <v>0</v>
      </c>
      <c r="E584" s="158">
        <v>29770</v>
      </c>
      <c r="F584" s="158">
        <v>7</v>
      </c>
      <c r="G584" s="160">
        <v>-1260</v>
      </c>
      <c r="H584" s="160">
        <v>992765.12</v>
      </c>
    </row>
    <row r="585" spans="1:8" x14ac:dyDescent="0.25">
      <c r="A585" s="158">
        <v>584</v>
      </c>
      <c r="B585" s="159">
        <v>41190</v>
      </c>
      <c r="C585" s="160">
        <v>-3040.99</v>
      </c>
      <c r="D585" s="158">
        <v>0</v>
      </c>
      <c r="E585" s="158">
        <v>29770</v>
      </c>
      <c r="F585" s="158">
        <v>7</v>
      </c>
      <c r="G585" s="160">
        <v>-21286.93</v>
      </c>
      <c r="H585" s="160">
        <v>971478.19</v>
      </c>
    </row>
    <row r="586" spans="1:8" x14ac:dyDescent="0.25">
      <c r="A586" s="158">
        <v>585</v>
      </c>
      <c r="B586" s="159">
        <v>41191</v>
      </c>
      <c r="C586" s="160">
        <v>-618.99</v>
      </c>
      <c r="D586" s="158">
        <v>0</v>
      </c>
      <c r="E586" s="158">
        <v>29770</v>
      </c>
      <c r="F586" s="158">
        <v>6</v>
      </c>
      <c r="G586" s="160">
        <v>-3713.94</v>
      </c>
      <c r="H586" s="160">
        <v>967764.25</v>
      </c>
    </row>
    <row r="587" spans="1:8" x14ac:dyDescent="0.25">
      <c r="A587" s="158">
        <v>586</v>
      </c>
      <c r="B587" s="159">
        <v>41193</v>
      </c>
      <c r="C587" s="160">
        <v>-3411.98</v>
      </c>
      <c r="D587" s="158">
        <v>0</v>
      </c>
      <c r="E587" s="158">
        <v>29770</v>
      </c>
      <c r="F587" s="158">
        <v>6</v>
      </c>
      <c r="G587" s="160">
        <v>-20471.88</v>
      </c>
      <c r="H587" s="160">
        <v>947292.37</v>
      </c>
    </row>
    <row r="588" spans="1:8" x14ac:dyDescent="0.25">
      <c r="A588" s="158">
        <v>587</v>
      </c>
      <c r="B588" s="159">
        <v>41194</v>
      </c>
      <c r="C588" s="160">
        <v>-396</v>
      </c>
      <c r="D588" s="158">
        <v>0</v>
      </c>
      <c r="E588" s="158">
        <v>29770</v>
      </c>
      <c r="F588" s="158">
        <v>6</v>
      </c>
      <c r="G588" s="160">
        <v>-2376</v>
      </c>
      <c r="H588" s="160">
        <v>944916.37</v>
      </c>
    </row>
    <row r="589" spans="1:8" x14ac:dyDescent="0.25">
      <c r="A589" s="158">
        <v>588</v>
      </c>
      <c r="B589" s="159">
        <v>41197</v>
      </c>
      <c r="C589" s="160">
        <v>-3155.5</v>
      </c>
      <c r="D589" s="158">
        <v>0</v>
      </c>
      <c r="E589" s="158">
        <v>29770</v>
      </c>
      <c r="F589" s="158">
        <v>6</v>
      </c>
      <c r="G589" s="160">
        <v>-18933</v>
      </c>
      <c r="H589" s="160">
        <v>925983.37</v>
      </c>
    </row>
    <row r="590" spans="1:8" x14ac:dyDescent="0.25">
      <c r="A590" s="158">
        <v>589</v>
      </c>
      <c r="B590" s="159">
        <v>41198</v>
      </c>
      <c r="C590" s="160">
        <v>4335</v>
      </c>
      <c r="D590" s="158">
        <v>0</v>
      </c>
      <c r="E590" s="158">
        <v>29770</v>
      </c>
      <c r="F590" s="158">
        <v>6</v>
      </c>
      <c r="G590" s="160">
        <v>26010</v>
      </c>
      <c r="H590" s="160">
        <v>951993.37</v>
      </c>
    </row>
    <row r="591" spans="1:8" x14ac:dyDescent="0.25">
      <c r="A591" s="158">
        <v>590</v>
      </c>
      <c r="B591" s="159">
        <v>41200</v>
      </c>
      <c r="C591" s="160">
        <v>2816.01</v>
      </c>
      <c r="D591" s="158">
        <v>0</v>
      </c>
      <c r="E591" s="158">
        <v>29770</v>
      </c>
      <c r="F591" s="158">
        <v>6</v>
      </c>
      <c r="G591" s="160">
        <v>16896.060000000001</v>
      </c>
      <c r="H591" s="160">
        <v>968889.43</v>
      </c>
    </row>
    <row r="592" spans="1:8" x14ac:dyDescent="0.25">
      <c r="A592" s="158">
        <v>591</v>
      </c>
      <c r="B592" s="159">
        <v>41201</v>
      </c>
      <c r="C592" s="160">
        <v>1781.4</v>
      </c>
      <c r="D592" s="158">
        <v>0</v>
      </c>
      <c r="E592" s="158">
        <v>29770</v>
      </c>
      <c r="F592" s="158">
        <v>6</v>
      </c>
      <c r="G592" s="160">
        <v>10688.4</v>
      </c>
      <c r="H592" s="160">
        <v>979577.83</v>
      </c>
    </row>
    <row r="593" spans="1:8" x14ac:dyDescent="0.25">
      <c r="A593" s="158">
        <v>592</v>
      </c>
      <c r="B593" s="159">
        <v>41204</v>
      </c>
      <c r="C593" s="158">
        <v>-146</v>
      </c>
      <c r="D593" s="158">
        <v>0</v>
      </c>
      <c r="E593" s="158">
        <v>29770</v>
      </c>
      <c r="F593" s="158">
        <v>6</v>
      </c>
      <c r="G593" s="160">
        <v>-876</v>
      </c>
      <c r="H593" s="160">
        <v>978701.83</v>
      </c>
    </row>
    <row r="594" spans="1:8" x14ac:dyDescent="0.25">
      <c r="A594" s="158">
        <v>593</v>
      </c>
      <c r="B594" s="159">
        <v>41205</v>
      </c>
      <c r="C594" s="160">
        <v>1953.02</v>
      </c>
      <c r="D594" s="158">
        <v>0</v>
      </c>
      <c r="E594" s="158">
        <v>29770</v>
      </c>
      <c r="F594" s="158">
        <v>6</v>
      </c>
      <c r="G594" s="160">
        <v>11718.12</v>
      </c>
      <c r="H594" s="160">
        <v>990419.95</v>
      </c>
    </row>
    <row r="595" spans="1:8" x14ac:dyDescent="0.25">
      <c r="A595" s="158">
        <v>594</v>
      </c>
      <c r="B595" s="159">
        <v>41206</v>
      </c>
      <c r="C595" s="158">
        <v>-370</v>
      </c>
      <c r="D595" s="158">
        <v>0</v>
      </c>
      <c r="E595" s="158">
        <v>29770</v>
      </c>
      <c r="F595" s="158">
        <v>7</v>
      </c>
      <c r="G595" s="160">
        <v>-2590</v>
      </c>
      <c r="H595" s="160">
        <v>987829.95</v>
      </c>
    </row>
    <row r="596" spans="1:8" x14ac:dyDescent="0.25">
      <c r="A596" s="158">
        <v>595</v>
      </c>
      <c r="B596" s="159">
        <v>41207</v>
      </c>
      <c r="C596" s="158">
        <v>194</v>
      </c>
      <c r="D596" s="158">
        <v>0</v>
      </c>
      <c r="E596" s="158">
        <v>29770</v>
      </c>
      <c r="F596" s="158">
        <v>7</v>
      </c>
      <c r="G596" s="160">
        <v>1358</v>
      </c>
      <c r="H596" s="160">
        <v>989187.95</v>
      </c>
    </row>
    <row r="597" spans="1:8" x14ac:dyDescent="0.25">
      <c r="A597" s="158">
        <v>596</v>
      </c>
      <c r="B597" s="159">
        <v>41208</v>
      </c>
      <c r="C597" s="160">
        <v>-1745.96</v>
      </c>
      <c r="D597" s="158">
        <v>0</v>
      </c>
      <c r="E597" s="158">
        <v>29770</v>
      </c>
      <c r="F597" s="158">
        <v>7</v>
      </c>
      <c r="G597" s="160">
        <v>-12221.72</v>
      </c>
      <c r="H597" s="160">
        <v>976966.23</v>
      </c>
    </row>
    <row r="598" spans="1:8" x14ac:dyDescent="0.25">
      <c r="A598" s="158">
        <v>597</v>
      </c>
      <c r="B598" s="159">
        <v>41211</v>
      </c>
      <c r="C598" s="160">
        <v>-336</v>
      </c>
      <c r="D598" s="158">
        <v>0</v>
      </c>
      <c r="E598" s="158">
        <v>29770</v>
      </c>
      <c r="F598" s="158">
        <v>6</v>
      </c>
      <c r="G598" s="160">
        <v>-2016</v>
      </c>
      <c r="H598" s="160">
        <v>974950.23</v>
      </c>
    </row>
    <row r="599" spans="1:8" x14ac:dyDescent="0.25">
      <c r="A599" s="158">
        <v>598</v>
      </c>
      <c r="B599" s="159">
        <v>41212</v>
      </c>
      <c r="C599" s="160">
        <v>-827.99</v>
      </c>
      <c r="D599" s="158">
        <v>0</v>
      </c>
      <c r="E599" s="158">
        <v>29770</v>
      </c>
      <c r="F599" s="158">
        <v>6</v>
      </c>
      <c r="G599" s="160">
        <v>-4967.9399999999996</v>
      </c>
      <c r="H599" s="160">
        <v>969982.29</v>
      </c>
    </row>
    <row r="600" spans="1:8" x14ac:dyDescent="0.25">
      <c r="A600" s="158">
        <v>599</v>
      </c>
      <c r="B600" s="159">
        <v>41213</v>
      </c>
      <c r="C600" s="160">
        <v>-4050.48</v>
      </c>
      <c r="D600" s="158">
        <v>0</v>
      </c>
      <c r="E600" s="158">
        <v>29770</v>
      </c>
      <c r="F600" s="158">
        <v>6</v>
      </c>
      <c r="G600" s="160">
        <v>-24302.880000000001</v>
      </c>
      <c r="H600" s="160">
        <v>945679.41</v>
      </c>
    </row>
    <row r="601" spans="1:8" x14ac:dyDescent="0.25">
      <c r="A601" s="158">
        <v>600</v>
      </c>
      <c r="B601" s="159">
        <v>41214</v>
      </c>
      <c r="C601" s="158">
        <v>-766</v>
      </c>
      <c r="D601" s="158">
        <v>0</v>
      </c>
      <c r="E601" s="158">
        <v>29770</v>
      </c>
      <c r="F601" s="158">
        <v>6</v>
      </c>
      <c r="G601" s="160">
        <v>-4596</v>
      </c>
      <c r="H601" s="160">
        <v>941083.41</v>
      </c>
    </row>
    <row r="602" spans="1:8" x14ac:dyDescent="0.25">
      <c r="A602" s="158">
        <v>601</v>
      </c>
      <c r="B602" s="159">
        <v>41215</v>
      </c>
      <c r="C602" s="158">
        <v>-250</v>
      </c>
      <c r="D602" s="158">
        <v>0</v>
      </c>
      <c r="E602" s="158">
        <v>29770</v>
      </c>
      <c r="F602" s="158">
        <v>6</v>
      </c>
      <c r="G602" s="160">
        <v>-1500</v>
      </c>
      <c r="H602" s="160">
        <v>939583.41</v>
      </c>
    </row>
    <row r="603" spans="1:8" x14ac:dyDescent="0.25">
      <c r="A603" s="158">
        <v>602</v>
      </c>
      <c r="B603" s="159">
        <v>41218</v>
      </c>
      <c r="C603" s="158">
        <v>83</v>
      </c>
      <c r="D603" s="158">
        <v>0</v>
      </c>
      <c r="E603" s="158">
        <v>29770</v>
      </c>
      <c r="F603" s="158">
        <v>6</v>
      </c>
      <c r="G603" s="160">
        <v>498</v>
      </c>
      <c r="H603" s="160">
        <v>940081.41</v>
      </c>
    </row>
    <row r="604" spans="1:8" x14ac:dyDescent="0.25">
      <c r="A604" s="158">
        <v>603</v>
      </c>
      <c r="B604" s="159">
        <v>41219</v>
      </c>
      <c r="C604" s="160">
        <v>2057.9</v>
      </c>
      <c r="D604" s="158">
        <v>0</v>
      </c>
      <c r="E604" s="158">
        <v>29770</v>
      </c>
      <c r="F604" s="158">
        <v>6</v>
      </c>
      <c r="G604" s="160">
        <v>12347.4</v>
      </c>
      <c r="H604" s="160">
        <v>952428.81</v>
      </c>
    </row>
    <row r="605" spans="1:8" x14ac:dyDescent="0.25">
      <c r="A605" s="158">
        <v>604</v>
      </c>
      <c r="B605" s="159">
        <v>41220</v>
      </c>
      <c r="C605" s="160">
        <v>1394</v>
      </c>
      <c r="D605" s="158">
        <v>0</v>
      </c>
      <c r="E605" s="158">
        <v>29770</v>
      </c>
      <c r="F605" s="158">
        <v>6</v>
      </c>
      <c r="G605" s="160">
        <v>8364</v>
      </c>
      <c r="H605" s="160">
        <v>960792.81</v>
      </c>
    </row>
    <row r="606" spans="1:8" x14ac:dyDescent="0.25">
      <c r="A606" s="158">
        <v>605</v>
      </c>
      <c r="B606" s="159">
        <v>41221</v>
      </c>
      <c r="C606" s="160">
        <v>1912.5</v>
      </c>
      <c r="D606" s="158">
        <v>0</v>
      </c>
      <c r="E606" s="158">
        <v>29770</v>
      </c>
      <c r="F606" s="158">
        <v>6</v>
      </c>
      <c r="G606" s="160">
        <v>11475</v>
      </c>
      <c r="H606" s="160">
        <v>972267.81</v>
      </c>
    </row>
    <row r="607" spans="1:8" x14ac:dyDescent="0.25">
      <c r="A607" s="158">
        <v>606</v>
      </c>
      <c r="B607" s="159">
        <v>41222</v>
      </c>
      <c r="C607" s="160">
        <v>-712</v>
      </c>
      <c r="D607" s="158">
        <v>0</v>
      </c>
      <c r="E607" s="158">
        <v>29770</v>
      </c>
      <c r="F607" s="158">
        <v>6</v>
      </c>
      <c r="G607" s="160">
        <v>-4272</v>
      </c>
      <c r="H607" s="160">
        <v>967995.81</v>
      </c>
    </row>
    <row r="608" spans="1:8" x14ac:dyDescent="0.25">
      <c r="A608" s="158">
        <v>607</v>
      </c>
      <c r="B608" s="159">
        <v>41225</v>
      </c>
      <c r="C608" s="160">
        <v>-362</v>
      </c>
      <c r="D608" s="158">
        <v>0</v>
      </c>
      <c r="E608" s="158">
        <v>29770</v>
      </c>
      <c r="F608" s="158">
        <v>6</v>
      </c>
      <c r="G608" s="160">
        <v>-2172</v>
      </c>
      <c r="H608" s="160">
        <v>965823.81</v>
      </c>
    </row>
    <row r="609" spans="1:8" x14ac:dyDescent="0.25">
      <c r="A609" s="158">
        <v>608</v>
      </c>
      <c r="B609" s="159">
        <v>41226</v>
      </c>
      <c r="C609" s="160">
        <v>-816</v>
      </c>
      <c r="D609" s="158">
        <v>0</v>
      </c>
      <c r="E609" s="158">
        <v>29770</v>
      </c>
      <c r="F609" s="158">
        <v>6</v>
      </c>
      <c r="G609" s="160">
        <v>-4896</v>
      </c>
      <c r="H609" s="160">
        <v>960927.81</v>
      </c>
    </row>
    <row r="610" spans="1:8" x14ac:dyDescent="0.25">
      <c r="A610" s="158">
        <v>609</v>
      </c>
      <c r="B610" s="159">
        <v>41227</v>
      </c>
      <c r="C610" s="158">
        <v>-936</v>
      </c>
      <c r="D610" s="158">
        <v>0</v>
      </c>
      <c r="E610" s="158">
        <v>29770</v>
      </c>
      <c r="F610" s="158">
        <v>6</v>
      </c>
      <c r="G610" s="160">
        <v>-5616</v>
      </c>
      <c r="H610" s="160">
        <v>955311.81</v>
      </c>
    </row>
    <row r="611" spans="1:8" x14ac:dyDescent="0.25">
      <c r="A611" s="158">
        <v>610</v>
      </c>
      <c r="B611" s="159">
        <v>41228</v>
      </c>
      <c r="C611" s="160">
        <v>-1080</v>
      </c>
      <c r="D611" s="158">
        <v>0</v>
      </c>
      <c r="E611" s="158">
        <v>29770</v>
      </c>
      <c r="F611" s="158">
        <v>6</v>
      </c>
      <c r="G611" s="160">
        <v>-6480</v>
      </c>
      <c r="H611" s="160">
        <v>948831.81</v>
      </c>
    </row>
    <row r="612" spans="1:8" x14ac:dyDescent="0.25">
      <c r="A612" s="158">
        <v>611</v>
      </c>
      <c r="B612" s="159">
        <v>41229</v>
      </c>
      <c r="C612" s="158">
        <v>-610</v>
      </c>
      <c r="D612" s="158">
        <v>0</v>
      </c>
      <c r="E612" s="158">
        <v>29770</v>
      </c>
      <c r="F612" s="158">
        <v>6</v>
      </c>
      <c r="G612" s="160">
        <v>-3660</v>
      </c>
      <c r="H612" s="160">
        <v>945171.81</v>
      </c>
    </row>
    <row r="613" spans="1:8" x14ac:dyDescent="0.25">
      <c r="A613" s="158">
        <v>612</v>
      </c>
      <c r="B613" s="159">
        <v>41232</v>
      </c>
      <c r="C613" s="160">
        <v>2624</v>
      </c>
      <c r="D613" s="158">
        <v>0</v>
      </c>
      <c r="E613" s="158">
        <v>29770</v>
      </c>
      <c r="F613" s="158">
        <v>6</v>
      </c>
      <c r="G613" s="160">
        <v>15744</v>
      </c>
      <c r="H613" s="160">
        <v>960915.81</v>
      </c>
    </row>
    <row r="614" spans="1:8" x14ac:dyDescent="0.25">
      <c r="A614" s="158">
        <v>613</v>
      </c>
      <c r="B614" s="159">
        <v>41233</v>
      </c>
      <c r="C614" s="160">
        <v>21991.01</v>
      </c>
      <c r="D614" s="158">
        <v>0</v>
      </c>
      <c r="E614" s="158">
        <v>29770</v>
      </c>
      <c r="F614" s="158">
        <v>6</v>
      </c>
      <c r="G614" s="160">
        <v>131946.06</v>
      </c>
      <c r="H614" s="160">
        <v>1092861.8700000001</v>
      </c>
    </row>
    <row r="615" spans="1:8" x14ac:dyDescent="0.25">
      <c r="A615" s="158">
        <v>614</v>
      </c>
      <c r="B615" s="159">
        <v>41234</v>
      </c>
      <c r="C615" s="160">
        <v>2632.3</v>
      </c>
      <c r="D615" s="158">
        <v>0</v>
      </c>
      <c r="E615" s="158">
        <v>29770</v>
      </c>
      <c r="F615" s="158">
        <v>7</v>
      </c>
      <c r="G615" s="160">
        <v>18426.099999999999</v>
      </c>
      <c r="H615" s="160">
        <v>1111287.97</v>
      </c>
    </row>
    <row r="616" spans="1:8" x14ac:dyDescent="0.25">
      <c r="A616" s="158">
        <v>615</v>
      </c>
      <c r="B616" s="159">
        <v>41236</v>
      </c>
      <c r="C616" s="160">
        <v>-305.60000000000002</v>
      </c>
      <c r="D616" s="158">
        <v>0</v>
      </c>
      <c r="E616" s="158">
        <v>29770</v>
      </c>
      <c r="F616" s="158">
        <v>7</v>
      </c>
      <c r="G616" s="160">
        <v>-2139.1999999999998</v>
      </c>
      <c r="H616" s="160">
        <v>1109148.77</v>
      </c>
    </row>
    <row r="617" spans="1:8" x14ac:dyDescent="0.25">
      <c r="A617" s="158">
        <v>616</v>
      </c>
      <c r="B617" s="159">
        <v>41239</v>
      </c>
      <c r="C617" s="160">
        <v>-737.6</v>
      </c>
      <c r="D617" s="158">
        <v>0</v>
      </c>
      <c r="E617" s="158">
        <v>29770</v>
      </c>
      <c r="F617" s="158">
        <v>7</v>
      </c>
      <c r="G617" s="160">
        <v>-5163.2</v>
      </c>
      <c r="H617" s="160">
        <v>1103985.57</v>
      </c>
    </row>
    <row r="618" spans="1:8" x14ac:dyDescent="0.25">
      <c r="A618" s="158">
        <v>617</v>
      </c>
      <c r="B618" s="159">
        <v>41240</v>
      </c>
      <c r="C618" s="160">
        <v>-550</v>
      </c>
      <c r="D618" s="158">
        <v>0</v>
      </c>
      <c r="E618" s="158">
        <v>29770</v>
      </c>
      <c r="F618" s="158">
        <v>7</v>
      </c>
      <c r="G618" s="160">
        <v>-3850</v>
      </c>
      <c r="H618" s="160">
        <v>1100135.57</v>
      </c>
    </row>
    <row r="619" spans="1:8" x14ac:dyDescent="0.25">
      <c r="A619" s="158">
        <v>618</v>
      </c>
      <c r="B619" s="159">
        <v>41241</v>
      </c>
      <c r="C619" s="160">
        <v>678</v>
      </c>
      <c r="D619" s="158">
        <v>0</v>
      </c>
      <c r="E619" s="158">
        <v>29770</v>
      </c>
      <c r="F619" s="158">
        <v>7</v>
      </c>
      <c r="G619" s="160">
        <v>4746</v>
      </c>
      <c r="H619" s="160">
        <v>1104881.57</v>
      </c>
    </row>
    <row r="620" spans="1:8" x14ac:dyDescent="0.25">
      <c r="A620" s="158">
        <v>619</v>
      </c>
      <c r="B620" s="159">
        <v>41242</v>
      </c>
      <c r="C620" s="160">
        <v>-554.6</v>
      </c>
      <c r="D620" s="158">
        <v>0</v>
      </c>
      <c r="E620" s="158">
        <v>29770</v>
      </c>
      <c r="F620" s="158">
        <v>7</v>
      </c>
      <c r="G620" s="160">
        <v>-3882.2</v>
      </c>
      <c r="H620" s="160">
        <v>1100999.3700000001</v>
      </c>
    </row>
    <row r="621" spans="1:8" x14ac:dyDescent="0.25">
      <c r="A621" s="158">
        <v>620</v>
      </c>
      <c r="B621" s="159">
        <v>41243</v>
      </c>
      <c r="C621" s="160">
        <v>816.01</v>
      </c>
      <c r="D621" s="158">
        <v>0</v>
      </c>
      <c r="E621" s="158">
        <v>29770</v>
      </c>
      <c r="F621" s="158">
        <v>7</v>
      </c>
      <c r="G621" s="160">
        <v>5712.07</v>
      </c>
      <c r="H621" s="160">
        <v>1106711.44</v>
      </c>
    </row>
    <row r="622" spans="1:8" x14ac:dyDescent="0.25">
      <c r="A622" s="158">
        <v>621</v>
      </c>
      <c r="B622" s="159">
        <v>41246</v>
      </c>
      <c r="C622" s="160">
        <v>-1632.2</v>
      </c>
      <c r="D622" s="158">
        <v>0</v>
      </c>
      <c r="E622" s="158">
        <v>29770</v>
      </c>
      <c r="F622" s="158">
        <v>7</v>
      </c>
      <c r="G622" s="160">
        <v>-11425.4</v>
      </c>
      <c r="H622" s="160">
        <v>1095286.04</v>
      </c>
    </row>
    <row r="623" spans="1:8" x14ac:dyDescent="0.25">
      <c r="A623" s="158">
        <v>622</v>
      </c>
      <c r="B623" s="159">
        <v>41247</v>
      </c>
      <c r="C623" s="160">
        <v>-2845.95</v>
      </c>
      <c r="D623" s="158">
        <v>0</v>
      </c>
      <c r="E623" s="158">
        <v>29770</v>
      </c>
      <c r="F623" s="158">
        <v>7</v>
      </c>
      <c r="G623" s="160">
        <v>-19921.650000000001</v>
      </c>
      <c r="H623" s="160">
        <v>1075364.3899999999</v>
      </c>
    </row>
    <row r="624" spans="1:8" x14ac:dyDescent="0.25">
      <c r="A624" s="158">
        <v>623</v>
      </c>
      <c r="B624" s="159">
        <v>41248</v>
      </c>
      <c r="C624" s="160">
        <v>-1875.99</v>
      </c>
      <c r="D624" s="158">
        <v>0</v>
      </c>
      <c r="E624" s="158">
        <v>29770</v>
      </c>
      <c r="F624" s="158">
        <v>7</v>
      </c>
      <c r="G624" s="160">
        <v>-13131.93</v>
      </c>
      <c r="H624" s="160">
        <v>1062232.46</v>
      </c>
    </row>
    <row r="625" spans="1:8" x14ac:dyDescent="0.25">
      <c r="A625" s="158">
        <v>624</v>
      </c>
      <c r="B625" s="159">
        <v>41249</v>
      </c>
      <c r="C625" s="160">
        <v>-2692.99</v>
      </c>
      <c r="D625" s="158">
        <v>0</v>
      </c>
      <c r="E625" s="158">
        <v>29770</v>
      </c>
      <c r="F625" s="158">
        <v>7</v>
      </c>
      <c r="G625" s="160">
        <v>-18850.93</v>
      </c>
      <c r="H625" s="160">
        <v>1043381.53</v>
      </c>
    </row>
    <row r="626" spans="1:8" x14ac:dyDescent="0.25">
      <c r="A626" s="158">
        <v>625</v>
      </c>
      <c r="B626" s="159">
        <v>41250</v>
      </c>
      <c r="C626" s="160">
        <v>-2468.98</v>
      </c>
      <c r="D626" s="158">
        <v>0</v>
      </c>
      <c r="E626" s="158">
        <v>29770</v>
      </c>
      <c r="F626" s="158">
        <v>7</v>
      </c>
      <c r="G626" s="160">
        <v>-17282.86</v>
      </c>
      <c r="H626" s="160">
        <v>1026098.67</v>
      </c>
    </row>
    <row r="627" spans="1:8" x14ac:dyDescent="0.25">
      <c r="A627" s="158">
        <v>626</v>
      </c>
      <c r="B627" s="159">
        <v>41253</v>
      </c>
      <c r="C627" s="160">
        <v>1106.01</v>
      </c>
      <c r="D627" s="158">
        <v>0</v>
      </c>
      <c r="E627" s="158">
        <v>29770</v>
      </c>
      <c r="F627" s="158">
        <v>7</v>
      </c>
      <c r="G627" s="160">
        <v>7742.07</v>
      </c>
      <c r="H627" s="160">
        <v>1033840.74</v>
      </c>
    </row>
    <row r="628" spans="1:8" x14ac:dyDescent="0.25">
      <c r="A628" s="158">
        <v>627</v>
      </c>
      <c r="B628" s="159">
        <v>41254</v>
      </c>
      <c r="C628" s="160">
        <v>-1229.96</v>
      </c>
      <c r="D628" s="158">
        <v>0</v>
      </c>
      <c r="E628" s="158">
        <v>29770</v>
      </c>
      <c r="F628" s="158">
        <v>7</v>
      </c>
      <c r="G628" s="160">
        <v>-8609.7199999999993</v>
      </c>
      <c r="H628" s="160">
        <v>1025231.02</v>
      </c>
    </row>
    <row r="629" spans="1:8" x14ac:dyDescent="0.25">
      <c r="A629" s="158">
        <v>628</v>
      </c>
      <c r="B629" s="159">
        <v>41255</v>
      </c>
      <c r="C629" s="160">
        <v>10576.41</v>
      </c>
      <c r="D629" s="158">
        <v>0</v>
      </c>
      <c r="E629" s="158">
        <v>29770</v>
      </c>
      <c r="F629" s="158">
        <v>7</v>
      </c>
      <c r="G629" s="160">
        <v>74034.87</v>
      </c>
      <c r="H629" s="160">
        <v>1099265.8899999999</v>
      </c>
    </row>
    <row r="630" spans="1:8" x14ac:dyDescent="0.25">
      <c r="A630" s="158">
        <v>629</v>
      </c>
      <c r="B630" s="159">
        <v>41256</v>
      </c>
      <c r="C630" s="160">
        <v>328</v>
      </c>
      <c r="D630" s="158">
        <v>0</v>
      </c>
      <c r="E630" s="158">
        <v>29770</v>
      </c>
      <c r="F630" s="158">
        <v>7</v>
      </c>
      <c r="G630" s="160">
        <v>2296</v>
      </c>
      <c r="H630" s="160">
        <v>1101561.8899999999</v>
      </c>
    </row>
    <row r="631" spans="1:8" x14ac:dyDescent="0.25">
      <c r="A631" s="158">
        <v>630</v>
      </c>
      <c r="B631" s="159">
        <v>41257</v>
      </c>
      <c r="C631" s="158">
        <v>516.01</v>
      </c>
      <c r="D631" s="158">
        <v>0</v>
      </c>
      <c r="E631" s="158">
        <v>29770</v>
      </c>
      <c r="F631" s="158">
        <v>7</v>
      </c>
      <c r="G631" s="160">
        <v>3612.07</v>
      </c>
      <c r="H631" s="160">
        <v>1105173.96</v>
      </c>
    </row>
    <row r="632" spans="1:8" x14ac:dyDescent="0.25">
      <c r="A632" s="158">
        <v>631</v>
      </c>
      <c r="B632" s="159">
        <v>41260</v>
      </c>
      <c r="C632" s="160">
        <v>1484</v>
      </c>
      <c r="D632" s="158">
        <v>0</v>
      </c>
      <c r="E632" s="158">
        <v>29770</v>
      </c>
      <c r="F632" s="158">
        <v>7</v>
      </c>
      <c r="G632" s="160">
        <v>10388</v>
      </c>
      <c r="H632" s="160">
        <v>1115561.96</v>
      </c>
    </row>
    <row r="633" spans="1:8" x14ac:dyDescent="0.25">
      <c r="A633" s="158">
        <v>632</v>
      </c>
      <c r="B633" s="159">
        <v>41261</v>
      </c>
      <c r="C633" s="160">
        <v>-2619.98</v>
      </c>
      <c r="D633" s="158">
        <v>0</v>
      </c>
      <c r="E633" s="158">
        <v>29770</v>
      </c>
      <c r="F633" s="158">
        <v>7</v>
      </c>
      <c r="G633" s="160">
        <v>-18339.86</v>
      </c>
      <c r="H633" s="160">
        <v>1097222.1000000001</v>
      </c>
    </row>
    <row r="634" spans="1:8" x14ac:dyDescent="0.25">
      <c r="A634" s="158">
        <v>633</v>
      </c>
      <c r="B634" s="159">
        <v>41264</v>
      </c>
      <c r="C634" s="160">
        <v>444</v>
      </c>
      <c r="D634" s="158">
        <v>0</v>
      </c>
      <c r="E634" s="158">
        <v>29770</v>
      </c>
      <c r="F634" s="158">
        <v>7</v>
      </c>
      <c r="G634" s="160">
        <v>3108</v>
      </c>
      <c r="H634" s="160">
        <v>1100330.1000000001</v>
      </c>
    </row>
    <row r="635" spans="1:8" x14ac:dyDescent="0.25">
      <c r="A635" s="158">
        <v>634</v>
      </c>
      <c r="B635" s="159">
        <v>41267</v>
      </c>
      <c r="C635" s="158">
        <v>-6</v>
      </c>
      <c r="D635" s="158">
        <v>0</v>
      </c>
      <c r="E635" s="158">
        <v>29770</v>
      </c>
      <c r="F635" s="158">
        <v>7</v>
      </c>
      <c r="G635" s="160">
        <v>-42</v>
      </c>
      <c r="H635" s="160">
        <v>1100288.1000000001</v>
      </c>
    </row>
    <row r="636" spans="1:8" x14ac:dyDescent="0.25">
      <c r="A636" s="158">
        <v>635</v>
      </c>
      <c r="B636" s="159">
        <v>41270</v>
      </c>
      <c r="C636" s="160">
        <v>-1172.8499999999999</v>
      </c>
      <c r="D636">
        <v>0</v>
      </c>
      <c r="E636">
        <v>29770</v>
      </c>
      <c r="F636">
        <v>7</v>
      </c>
      <c r="G636" s="160">
        <v>-8209.9500000000007</v>
      </c>
      <c r="H636" s="160">
        <v>1092078.1499999999</v>
      </c>
    </row>
    <row r="637" spans="1:8" x14ac:dyDescent="0.25">
      <c r="A637" s="158">
        <v>636</v>
      </c>
      <c r="B637" s="159">
        <v>41271</v>
      </c>
      <c r="C637">
        <v>-516</v>
      </c>
      <c r="D637">
        <v>0</v>
      </c>
      <c r="E637">
        <v>29770</v>
      </c>
      <c r="F637">
        <v>7</v>
      </c>
      <c r="G637" s="160">
        <v>-3612</v>
      </c>
      <c r="H637" s="160">
        <v>1088466.1499999999</v>
      </c>
    </row>
    <row r="638" spans="1:8" x14ac:dyDescent="0.25">
      <c r="A638" s="158">
        <v>637</v>
      </c>
      <c r="B638" s="159">
        <v>41273</v>
      </c>
      <c r="C638">
        <v>-256</v>
      </c>
      <c r="D638">
        <v>0</v>
      </c>
      <c r="E638">
        <v>29770</v>
      </c>
      <c r="F638">
        <v>7</v>
      </c>
      <c r="G638" s="160">
        <v>-1792</v>
      </c>
      <c r="H638" s="160">
        <v>1086674.1499999999</v>
      </c>
    </row>
    <row r="639" spans="1:8" x14ac:dyDescent="0.25">
      <c r="A639" s="158">
        <v>638</v>
      </c>
      <c r="B639" s="159">
        <v>41274</v>
      </c>
      <c r="C639" s="160">
        <v>8877.01</v>
      </c>
      <c r="D639">
        <v>0</v>
      </c>
      <c r="E639">
        <v>29770</v>
      </c>
      <c r="F639">
        <v>7</v>
      </c>
      <c r="G639" s="160">
        <v>62139.07</v>
      </c>
      <c r="H639" s="160">
        <v>1148813.22</v>
      </c>
    </row>
    <row r="640" spans="1:8" x14ac:dyDescent="0.25">
      <c r="A640" s="158">
        <v>639</v>
      </c>
      <c r="B640" s="159">
        <v>41276</v>
      </c>
      <c r="C640" s="160">
        <v>1231.4000000000001</v>
      </c>
      <c r="D640">
        <v>0</v>
      </c>
      <c r="E640">
        <v>29770</v>
      </c>
      <c r="F640">
        <v>7</v>
      </c>
      <c r="G640" s="160">
        <v>8619.7999999999993</v>
      </c>
      <c r="H640" s="160">
        <v>1157433.02</v>
      </c>
    </row>
    <row r="641" spans="1:8" x14ac:dyDescent="0.25">
      <c r="A641" s="158">
        <v>640</v>
      </c>
      <c r="B641" s="159">
        <v>41277</v>
      </c>
      <c r="C641">
        <v>-640.46</v>
      </c>
      <c r="D641">
        <v>0</v>
      </c>
      <c r="E641">
        <v>29770</v>
      </c>
      <c r="F641">
        <v>7</v>
      </c>
      <c r="G641" s="160">
        <v>-4483.22</v>
      </c>
      <c r="H641" s="160">
        <v>1152949.8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J705"/>
  <sheetViews>
    <sheetView workbookViewId="0">
      <selection activeCell="J30" sqref="J30"/>
    </sheetView>
  </sheetViews>
  <sheetFormatPr baseColWidth="10" defaultRowHeight="15" x14ac:dyDescent="0.25"/>
  <cols>
    <col min="1" max="2" width="24.42578125" customWidth="1"/>
    <col min="4" max="4" width="14.5703125" customWidth="1"/>
  </cols>
  <sheetData>
    <row r="1" spans="1:10" ht="18.75" x14ac:dyDescent="0.3">
      <c r="A1" s="66" t="s">
        <v>560</v>
      </c>
    </row>
    <row r="2" spans="1:10" x14ac:dyDescent="0.25">
      <c r="B2" t="s">
        <v>135</v>
      </c>
      <c r="J2" t="s">
        <v>136</v>
      </c>
    </row>
    <row r="29" spans="1:1" x14ac:dyDescent="0.25">
      <c r="A29" t="s">
        <v>561</v>
      </c>
    </row>
    <row r="31" spans="1:1" x14ac:dyDescent="0.25">
      <c r="A31" t="s">
        <v>48</v>
      </c>
    </row>
    <row r="32" spans="1:1" x14ac:dyDescent="0.25">
      <c r="A32" t="s">
        <v>480</v>
      </c>
    </row>
    <row r="33" spans="1:2" x14ac:dyDescent="0.25">
      <c r="A33" t="s">
        <v>49</v>
      </c>
    </row>
    <row r="34" spans="1:2" x14ac:dyDescent="0.25">
      <c r="A34" t="s">
        <v>306</v>
      </c>
    </row>
    <row r="35" spans="1:2" x14ac:dyDescent="0.25">
      <c r="A35" t="s">
        <v>50</v>
      </c>
    </row>
    <row r="36" spans="1:2" x14ac:dyDescent="0.25">
      <c r="A36" t="s">
        <v>51</v>
      </c>
    </row>
    <row r="38" spans="1:2" x14ac:dyDescent="0.25">
      <c r="A38" t="s">
        <v>52</v>
      </c>
    </row>
    <row r="39" spans="1:2" x14ac:dyDescent="0.25">
      <c r="A39" t="s">
        <v>53</v>
      </c>
    </row>
    <row r="40" spans="1:2" x14ac:dyDescent="0.25">
      <c r="A40" t="s">
        <v>307</v>
      </c>
    </row>
    <row r="41" spans="1:2" x14ac:dyDescent="0.25">
      <c r="A41" t="s">
        <v>562</v>
      </c>
    </row>
    <row r="43" spans="1:2" x14ac:dyDescent="0.25">
      <c r="A43" t="s">
        <v>54</v>
      </c>
    </row>
    <row r="44" spans="1:2" x14ac:dyDescent="0.25">
      <c r="A44" t="s">
        <v>137</v>
      </c>
    </row>
    <row r="45" spans="1:2" x14ac:dyDescent="0.25">
      <c r="A45" t="s">
        <v>138</v>
      </c>
    </row>
    <row r="47" spans="1:2" x14ac:dyDescent="0.25">
      <c r="B47" s="44"/>
    </row>
    <row r="48" spans="1:2" x14ac:dyDescent="0.25">
      <c r="A48" t="s">
        <v>309</v>
      </c>
      <c r="B48" s="44" t="s">
        <v>57</v>
      </c>
    </row>
    <row r="49" spans="1:2" x14ac:dyDescent="0.25">
      <c r="A49" t="s">
        <v>310</v>
      </c>
      <c r="B49" s="44">
        <v>852950.55</v>
      </c>
    </row>
    <row r="50" spans="1:2" x14ac:dyDescent="0.25">
      <c r="A50" t="s">
        <v>311</v>
      </c>
      <c r="B50" s="44">
        <v>2671262.62</v>
      </c>
    </row>
    <row r="51" spans="1:2" x14ac:dyDescent="0.25">
      <c r="A51" t="s">
        <v>312</v>
      </c>
      <c r="B51" s="44">
        <v>-1818312.07</v>
      </c>
    </row>
    <row r="52" spans="1:2" x14ac:dyDescent="0.25">
      <c r="A52" t="s">
        <v>313</v>
      </c>
      <c r="B52">
        <v>1.4690000000000001</v>
      </c>
    </row>
    <row r="54" spans="1:2" x14ac:dyDescent="0.25">
      <c r="A54" t="s">
        <v>314</v>
      </c>
      <c r="B54" s="44" t="s">
        <v>563</v>
      </c>
    </row>
    <row r="55" spans="1:2" x14ac:dyDescent="0.25">
      <c r="A55" t="s">
        <v>315</v>
      </c>
      <c r="B55" s="44">
        <v>1157433.77</v>
      </c>
    </row>
    <row r="56" spans="1:2" x14ac:dyDescent="0.25">
      <c r="A56" t="s">
        <v>316</v>
      </c>
      <c r="B56" s="44">
        <v>299508</v>
      </c>
    </row>
    <row r="57" spans="1:2" x14ac:dyDescent="0.25">
      <c r="A57" t="s">
        <v>317</v>
      </c>
      <c r="B57" s="44">
        <v>1152950.55</v>
      </c>
    </row>
    <row r="58" spans="1:2" x14ac:dyDescent="0.25">
      <c r="A58" t="s">
        <v>318</v>
      </c>
      <c r="B58" s="61">
        <v>2.843</v>
      </c>
    </row>
    <row r="59" spans="1:2" x14ac:dyDescent="0.25">
      <c r="B59" s="44"/>
    </row>
    <row r="60" spans="1:2" x14ac:dyDescent="0.25">
      <c r="A60" t="s">
        <v>319</v>
      </c>
      <c r="B60" s="64">
        <v>640</v>
      </c>
    </row>
    <row r="61" spans="1:2" x14ac:dyDescent="0.25">
      <c r="A61" t="s">
        <v>320</v>
      </c>
      <c r="B61">
        <v>243</v>
      </c>
    </row>
    <row r="62" spans="1:2" x14ac:dyDescent="0.25">
      <c r="A62" t="s">
        <v>321</v>
      </c>
      <c r="B62" s="65">
        <v>397</v>
      </c>
    </row>
    <row r="63" spans="1:2" x14ac:dyDescent="0.25">
      <c r="A63" t="s">
        <v>322</v>
      </c>
      <c r="B63">
        <v>0</v>
      </c>
    </row>
    <row r="64" spans="1:2" x14ac:dyDescent="0.25">
      <c r="A64" t="s">
        <v>323</v>
      </c>
      <c r="B64" s="61">
        <v>0.37969999999999998</v>
      </c>
    </row>
    <row r="65" spans="1:2" x14ac:dyDescent="0.25">
      <c r="A65" t="s">
        <v>324</v>
      </c>
      <c r="B65">
        <v>1</v>
      </c>
    </row>
    <row r="66" spans="1:2" x14ac:dyDescent="0.25">
      <c r="A66" t="s">
        <v>325</v>
      </c>
      <c r="B66" s="61">
        <v>1</v>
      </c>
    </row>
    <row r="67" spans="1:2" x14ac:dyDescent="0.25">
      <c r="A67" t="s">
        <v>326</v>
      </c>
      <c r="B67">
        <v>1</v>
      </c>
    </row>
    <row r="69" spans="1:2" x14ac:dyDescent="0.25">
      <c r="A69" t="s">
        <v>327</v>
      </c>
      <c r="B69" s="44">
        <v>131946.06</v>
      </c>
    </row>
    <row r="70" spans="1:2" x14ac:dyDescent="0.25">
      <c r="A70" t="s">
        <v>328</v>
      </c>
      <c r="B70" s="61">
        <v>0.13730000000000001</v>
      </c>
    </row>
    <row r="71" spans="1:2" x14ac:dyDescent="0.25">
      <c r="A71" t="s">
        <v>329</v>
      </c>
      <c r="B71" s="61">
        <v>0.19939999999999999</v>
      </c>
    </row>
    <row r="72" spans="1:2" x14ac:dyDescent="0.25">
      <c r="A72" t="s">
        <v>330</v>
      </c>
      <c r="B72" s="44">
        <v>71918</v>
      </c>
    </row>
    <row r="73" spans="1:2" x14ac:dyDescent="0.25">
      <c r="A73" t="s">
        <v>331</v>
      </c>
      <c r="B73" s="44">
        <v>10992.85</v>
      </c>
    </row>
    <row r="74" spans="1:2" x14ac:dyDescent="0.25">
      <c r="A74" t="s">
        <v>332</v>
      </c>
      <c r="B74" s="61">
        <v>1.9300000000000001E-2</v>
      </c>
    </row>
    <row r="75" spans="1:2" x14ac:dyDescent="0.25">
      <c r="A75" t="s">
        <v>333</v>
      </c>
      <c r="B75" s="44" t="s">
        <v>58</v>
      </c>
    </row>
    <row r="76" spans="1:2" x14ac:dyDescent="0.25">
      <c r="A76" t="s">
        <v>334</v>
      </c>
      <c r="B76" s="61">
        <v>6</v>
      </c>
    </row>
    <row r="78" spans="1:2" x14ac:dyDescent="0.25">
      <c r="A78" t="s">
        <v>335</v>
      </c>
      <c r="B78" s="44">
        <v>-38254.949999999997</v>
      </c>
    </row>
    <row r="79" spans="1:2" x14ac:dyDescent="0.25">
      <c r="A79" t="s">
        <v>328</v>
      </c>
      <c r="B79" s="61">
        <v>-5.2810000000000003E-2</v>
      </c>
    </row>
    <row r="80" spans="1:2" x14ac:dyDescent="0.25">
      <c r="A80" t="s">
        <v>336</v>
      </c>
      <c r="B80" s="61">
        <v>-5.2810000000000003E-2</v>
      </c>
    </row>
    <row r="81" spans="1:2" x14ac:dyDescent="0.25">
      <c r="A81" t="s">
        <v>330</v>
      </c>
      <c r="B81" s="44">
        <v>-38254.949999999997</v>
      </c>
    </row>
    <row r="82" spans="1:2" x14ac:dyDescent="0.25">
      <c r="A82" t="s">
        <v>337</v>
      </c>
      <c r="B82" s="44">
        <v>-4580.13</v>
      </c>
    </row>
    <row r="83" spans="1:2" x14ac:dyDescent="0.25">
      <c r="A83" t="s">
        <v>338</v>
      </c>
      <c r="B83" s="61">
        <v>-8.0199999999999994E-3</v>
      </c>
    </row>
    <row r="84" spans="1:2" x14ac:dyDescent="0.25">
      <c r="A84" t="s">
        <v>339</v>
      </c>
      <c r="B84" s="44" t="s">
        <v>58</v>
      </c>
    </row>
    <row r="85" spans="1:2" x14ac:dyDescent="0.25">
      <c r="A85" t="s">
        <v>340</v>
      </c>
      <c r="B85" s="44">
        <v>9</v>
      </c>
    </row>
    <row r="86" spans="1:2" x14ac:dyDescent="0.25">
      <c r="B86" s="61"/>
    </row>
    <row r="87" spans="1:2" x14ac:dyDescent="0.25">
      <c r="A87" t="s">
        <v>341</v>
      </c>
      <c r="B87" s="44">
        <v>1332.74</v>
      </c>
    </row>
    <row r="88" spans="1:2" x14ac:dyDescent="0.25">
      <c r="A88" t="s">
        <v>342</v>
      </c>
      <c r="B88" s="61">
        <v>2.3500000000000001E-3</v>
      </c>
    </row>
    <row r="89" spans="1:2" x14ac:dyDescent="0.25">
      <c r="A89" t="s">
        <v>343</v>
      </c>
      <c r="B89" s="44">
        <v>14084.15</v>
      </c>
    </row>
    <row r="90" spans="1:2" x14ac:dyDescent="0.25">
      <c r="A90" t="s">
        <v>344</v>
      </c>
      <c r="B90" s="61">
        <v>2.2890000000000001E-2</v>
      </c>
    </row>
    <row r="91" spans="1:2" x14ac:dyDescent="0.25">
      <c r="B91" s="44"/>
    </row>
    <row r="92" spans="1:2" x14ac:dyDescent="0.25">
      <c r="A92" t="s">
        <v>345</v>
      </c>
      <c r="B92" s="61">
        <v>2.4</v>
      </c>
    </row>
    <row r="93" spans="1:2" x14ac:dyDescent="0.25">
      <c r="A93" t="s">
        <v>346</v>
      </c>
      <c r="B93" s="44">
        <v>2.407</v>
      </c>
    </row>
    <row r="94" spans="1:2" x14ac:dyDescent="0.25">
      <c r="A94" t="s">
        <v>347</v>
      </c>
      <c r="B94" s="61">
        <v>10.37</v>
      </c>
    </row>
    <row r="95" spans="1:2" x14ac:dyDescent="0.25">
      <c r="A95" t="s">
        <v>348</v>
      </c>
      <c r="B95">
        <v>0.10299999999999999</v>
      </c>
    </row>
    <row r="96" spans="1:2" x14ac:dyDescent="0.25">
      <c r="A96" t="s">
        <v>349</v>
      </c>
      <c r="B96">
        <v>0.41499999999999998</v>
      </c>
    </row>
    <row r="98" spans="1:2" x14ac:dyDescent="0.25">
      <c r="A98" t="s">
        <v>350</v>
      </c>
      <c r="B98" s="44">
        <v>283476.06</v>
      </c>
    </row>
    <row r="99" spans="1:2" x14ac:dyDescent="0.25">
      <c r="A99" t="s">
        <v>351</v>
      </c>
      <c r="B99" s="61">
        <v>0.56430000000000002</v>
      </c>
    </row>
    <row r="100" spans="1:2" x14ac:dyDescent="0.25">
      <c r="A100" t="s">
        <v>352</v>
      </c>
      <c r="B100" s="44">
        <v>23623</v>
      </c>
    </row>
    <row r="101" spans="1:2" x14ac:dyDescent="0.25">
      <c r="A101" t="s">
        <v>353</v>
      </c>
      <c r="B101" s="61">
        <v>3.7990000000000003E-2</v>
      </c>
    </row>
    <row r="102" spans="1:2" x14ac:dyDescent="0.25">
      <c r="A102" t="s">
        <v>354</v>
      </c>
      <c r="B102" s="44">
        <v>5432.81</v>
      </c>
    </row>
    <row r="103" spans="1:2" x14ac:dyDescent="0.25">
      <c r="A103" t="s">
        <v>355</v>
      </c>
      <c r="B103" s="61">
        <v>8.6099999999999996E-3</v>
      </c>
    </row>
    <row r="104" spans="1:2" x14ac:dyDescent="0.25">
      <c r="A104" t="s">
        <v>356</v>
      </c>
      <c r="B104" s="44">
        <v>776.12</v>
      </c>
    </row>
    <row r="105" spans="1:2" x14ac:dyDescent="0.25">
      <c r="A105" t="s">
        <v>357</v>
      </c>
      <c r="B105" s="61">
        <v>1.23E-3</v>
      </c>
    </row>
    <row r="106" spans="1:2" x14ac:dyDescent="0.25">
      <c r="B106" s="44"/>
    </row>
    <row r="107" spans="1:2" x14ac:dyDescent="0.25">
      <c r="A107" t="s">
        <v>358</v>
      </c>
      <c r="B107" s="61" t="s">
        <v>57</v>
      </c>
    </row>
    <row r="108" spans="1:2" x14ac:dyDescent="0.25">
      <c r="A108" t="s">
        <v>359</v>
      </c>
      <c r="B108" s="61">
        <v>30</v>
      </c>
    </row>
    <row r="109" spans="1:2" x14ac:dyDescent="0.25">
      <c r="A109" t="s">
        <v>360</v>
      </c>
      <c r="B109" s="44">
        <v>-33185.97</v>
      </c>
    </row>
    <row r="110" spans="1:2" x14ac:dyDescent="0.25">
      <c r="A110" t="s">
        <v>361</v>
      </c>
      <c r="B110" s="61">
        <v>5.0110000000000002E-2</v>
      </c>
    </row>
    <row r="111" spans="1:2" x14ac:dyDescent="0.25">
      <c r="A111" t="s">
        <v>362</v>
      </c>
      <c r="B111" t="s">
        <v>564</v>
      </c>
    </row>
    <row r="112" spans="1:2" x14ac:dyDescent="0.25">
      <c r="A112" t="s">
        <v>363</v>
      </c>
      <c r="B112" s="61">
        <v>19</v>
      </c>
    </row>
    <row r="114" spans="1:2" x14ac:dyDescent="0.25">
      <c r="A114" t="s">
        <v>364</v>
      </c>
      <c r="B114" s="44">
        <v>-202358.98</v>
      </c>
    </row>
    <row r="115" spans="1:2" x14ac:dyDescent="0.25">
      <c r="A115" t="s">
        <v>328</v>
      </c>
      <c r="B115" s="61">
        <v>0.27429999999999999</v>
      </c>
    </row>
    <row r="116" spans="1:2" x14ac:dyDescent="0.25">
      <c r="A116" t="s">
        <v>365</v>
      </c>
      <c r="B116" s="159">
        <v>40865</v>
      </c>
    </row>
    <row r="117" spans="1:2" x14ac:dyDescent="0.25">
      <c r="A117" t="s">
        <v>366</v>
      </c>
      <c r="B117" s="61">
        <v>397</v>
      </c>
    </row>
    <row r="118" spans="1:2" x14ac:dyDescent="0.25">
      <c r="A118" t="s">
        <v>367</v>
      </c>
      <c r="B118" s="44" t="s">
        <v>565</v>
      </c>
    </row>
    <row r="119" spans="1:2" x14ac:dyDescent="0.25">
      <c r="A119" t="s">
        <v>368</v>
      </c>
      <c r="B119" s="61">
        <v>106</v>
      </c>
    </row>
    <row r="120" spans="1:2" x14ac:dyDescent="0.25">
      <c r="B120" s="44"/>
    </row>
    <row r="121" spans="1:2" x14ac:dyDescent="0.25">
      <c r="A121" t="s">
        <v>369</v>
      </c>
      <c r="B121" s="61">
        <v>0.27429999999999999</v>
      </c>
    </row>
    <row r="122" spans="1:2" x14ac:dyDescent="0.25">
      <c r="A122" t="s">
        <v>370</v>
      </c>
      <c r="B122" s="44">
        <v>-202358.98</v>
      </c>
    </row>
    <row r="123" spans="1:2" x14ac:dyDescent="0.25">
      <c r="A123" t="s">
        <v>365</v>
      </c>
      <c r="B123" s="159">
        <v>40865</v>
      </c>
    </row>
    <row r="124" spans="1:2" x14ac:dyDescent="0.25">
      <c r="A124" t="s">
        <v>366</v>
      </c>
      <c r="B124">
        <v>397</v>
      </c>
    </row>
    <row r="125" spans="1:2" x14ac:dyDescent="0.25">
      <c r="A125" t="s">
        <v>367</v>
      </c>
      <c r="B125" s="44" t="s">
        <v>565</v>
      </c>
    </row>
    <row r="126" spans="1:2" x14ac:dyDescent="0.25">
      <c r="A126" t="s">
        <v>368</v>
      </c>
      <c r="B126" s="61">
        <v>106</v>
      </c>
    </row>
    <row r="128" spans="1:2" x14ac:dyDescent="0.25">
      <c r="A128" t="s">
        <v>371</v>
      </c>
      <c r="B128" t="s">
        <v>534</v>
      </c>
    </row>
    <row r="129" spans="1:9" x14ac:dyDescent="0.25">
      <c r="A129" t="s">
        <v>372</v>
      </c>
      <c r="B129" s="159">
        <v>40569</v>
      </c>
    </row>
    <row r="130" spans="1:9" x14ac:dyDescent="0.25">
      <c r="A130" t="s">
        <v>373</v>
      </c>
      <c r="B130" s="159">
        <v>40756</v>
      </c>
    </row>
    <row r="131" spans="1:9" x14ac:dyDescent="0.25">
      <c r="A131" t="s">
        <v>374</v>
      </c>
      <c r="B131" s="61">
        <v>0.1835</v>
      </c>
    </row>
    <row r="132" spans="1:9" x14ac:dyDescent="0.25">
      <c r="B132" s="26"/>
    </row>
    <row r="133" spans="1:9" x14ac:dyDescent="0.25">
      <c r="B133" s="65"/>
    </row>
    <row r="134" spans="1:9" x14ac:dyDescent="0.25">
      <c r="A134" t="s">
        <v>62</v>
      </c>
    </row>
    <row r="135" spans="1:9" x14ac:dyDescent="0.25">
      <c r="A135" t="s">
        <v>63</v>
      </c>
      <c r="B135" t="s">
        <v>64</v>
      </c>
      <c r="C135" t="s">
        <v>100</v>
      </c>
      <c r="D135" t="s">
        <v>66</v>
      </c>
      <c r="E135" t="s">
        <v>67</v>
      </c>
      <c r="F135" t="s">
        <v>68</v>
      </c>
      <c r="G135" t="s">
        <v>69</v>
      </c>
      <c r="H135" t="s">
        <v>70</v>
      </c>
      <c r="I135" t="s">
        <v>71</v>
      </c>
    </row>
    <row r="136" spans="1:9" x14ac:dyDescent="0.25">
      <c r="A136">
        <v>2013</v>
      </c>
      <c r="B136" s="44">
        <v>4136.58</v>
      </c>
      <c r="C136" s="44">
        <v>1152950.55</v>
      </c>
      <c r="D136">
        <v>0.36</v>
      </c>
      <c r="E136">
        <v>0.38700000000000001</v>
      </c>
      <c r="F136">
        <v>2</v>
      </c>
      <c r="G136">
        <v>50</v>
      </c>
      <c r="H136">
        <v>1.923</v>
      </c>
      <c r="I136">
        <v>0.28899999999999998</v>
      </c>
    </row>
    <row r="137" spans="1:9" x14ac:dyDescent="0.25">
      <c r="A137">
        <v>2012</v>
      </c>
      <c r="B137" s="44">
        <v>471425.67</v>
      </c>
      <c r="C137" s="44">
        <v>1148813.97</v>
      </c>
      <c r="D137">
        <v>69.59</v>
      </c>
      <c r="E137">
        <v>14.1</v>
      </c>
      <c r="F137">
        <v>216</v>
      </c>
      <c r="G137">
        <v>39.81</v>
      </c>
      <c r="H137">
        <v>1.492</v>
      </c>
      <c r="I137">
        <v>0.49099999999999999</v>
      </c>
    </row>
    <row r="138" spans="1:9" x14ac:dyDescent="0.25">
      <c r="A138">
        <v>2011</v>
      </c>
      <c r="B138" s="44">
        <v>314979.99</v>
      </c>
      <c r="C138" s="44">
        <v>677388.3</v>
      </c>
      <c r="D138">
        <v>86.91</v>
      </c>
      <c r="E138">
        <v>27.43</v>
      </c>
      <c r="F138">
        <v>201</v>
      </c>
      <c r="G138">
        <v>35.82</v>
      </c>
      <c r="H138">
        <v>1.498</v>
      </c>
      <c r="I138">
        <v>0.45400000000000001</v>
      </c>
    </row>
    <row r="139" spans="1:9" x14ac:dyDescent="0.25">
      <c r="A139">
        <v>2010</v>
      </c>
      <c r="B139" s="44">
        <v>62900.31</v>
      </c>
      <c r="C139" s="44">
        <v>362408.31</v>
      </c>
      <c r="D139">
        <v>21</v>
      </c>
      <c r="E139">
        <v>12.27</v>
      </c>
      <c r="F139">
        <v>220</v>
      </c>
      <c r="G139">
        <v>38.18</v>
      </c>
      <c r="H139">
        <v>1.284</v>
      </c>
      <c r="I139">
        <v>0.36599999999999999</v>
      </c>
    </row>
    <row r="140" spans="1:9" x14ac:dyDescent="0.25">
      <c r="A140">
        <v>2009</v>
      </c>
      <c r="B140" s="44">
        <v>-492</v>
      </c>
      <c r="C140" s="44">
        <v>299508</v>
      </c>
      <c r="D140">
        <v>-0.16400000000000001</v>
      </c>
      <c r="E140">
        <v>0.16400000000000001</v>
      </c>
      <c r="F140">
        <v>1</v>
      </c>
      <c r="G140">
        <v>0</v>
      </c>
      <c r="H140">
        <v>0</v>
      </c>
      <c r="I140">
        <v>-0.28899999999999998</v>
      </c>
    </row>
    <row r="142" spans="1:9" x14ac:dyDescent="0.25">
      <c r="A142" t="s">
        <v>72</v>
      </c>
      <c r="B142" s="44">
        <v>170590.11</v>
      </c>
      <c r="C142" s="44">
        <v>728213.83</v>
      </c>
      <c r="D142">
        <v>35.54</v>
      </c>
      <c r="E142">
        <v>10.87</v>
      </c>
      <c r="F142">
        <v>128</v>
      </c>
      <c r="G142">
        <v>32.76</v>
      </c>
      <c r="H142">
        <v>1.2390000000000001</v>
      </c>
      <c r="I142">
        <v>0.26200000000000001</v>
      </c>
    </row>
    <row r="143" spans="1:9" x14ac:dyDescent="0.25">
      <c r="A143" t="s">
        <v>73</v>
      </c>
      <c r="B143" s="44">
        <v>212086.91</v>
      </c>
      <c r="C143" s="44">
        <v>411549.32</v>
      </c>
      <c r="D143">
        <v>40.380000000000003</v>
      </c>
      <c r="E143">
        <v>11.3</v>
      </c>
      <c r="F143">
        <v>115.7</v>
      </c>
      <c r="G143">
        <v>19.100000000000001</v>
      </c>
      <c r="H143">
        <v>0.73099999999999998</v>
      </c>
      <c r="I143">
        <v>0.318</v>
      </c>
    </row>
    <row r="145" spans="1:8" x14ac:dyDescent="0.25">
      <c r="A145" t="s">
        <v>74</v>
      </c>
      <c r="B145" s="26"/>
    </row>
    <row r="146" spans="1:8" x14ac:dyDescent="0.25">
      <c r="A146" t="s">
        <v>75</v>
      </c>
      <c r="B146" s="26" t="s">
        <v>64</v>
      </c>
      <c r="C146" t="s">
        <v>100</v>
      </c>
      <c r="D146" t="s">
        <v>66</v>
      </c>
      <c r="E146" t="s">
        <v>67</v>
      </c>
      <c r="F146" t="s">
        <v>68</v>
      </c>
      <c r="G146" t="s">
        <v>69</v>
      </c>
      <c r="H146" t="s">
        <v>70</v>
      </c>
    </row>
    <row r="147" spans="1:8" x14ac:dyDescent="0.25">
      <c r="A147" s="45">
        <v>41275</v>
      </c>
      <c r="B147" s="44">
        <v>4136.58</v>
      </c>
      <c r="C147" s="44">
        <v>1152950.55</v>
      </c>
      <c r="D147">
        <v>0.36</v>
      </c>
      <c r="E147">
        <v>0.38700000000000001</v>
      </c>
      <c r="F147">
        <v>2</v>
      </c>
      <c r="G147">
        <v>50</v>
      </c>
      <c r="H147">
        <v>1.923</v>
      </c>
    </row>
    <row r="148" spans="1:8" x14ac:dyDescent="0.25">
      <c r="A148" s="45">
        <v>41244</v>
      </c>
      <c r="B148" s="44">
        <v>42101.78</v>
      </c>
      <c r="C148" s="44">
        <v>1148813.97</v>
      </c>
      <c r="D148">
        <v>3.8039999999999998</v>
      </c>
      <c r="E148">
        <v>7.3620000000000001</v>
      </c>
      <c r="F148">
        <v>18</v>
      </c>
      <c r="G148">
        <v>38.89</v>
      </c>
      <c r="H148">
        <v>1.347</v>
      </c>
    </row>
    <row r="149" spans="1:8" x14ac:dyDescent="0.25">
      <c r="A149" s="45">
        <v>41214</v>
      </c>
      <c r="B149" s="44">
        <v>161032.03</v>
      </c>
      <c r="C149" s="44">
        <v>1106712.19</v>
      </c>
      <c r="D149">
        <v>17.03</v>
      </c>
      <c r="E149">
        <v>2.7869999999999999</v>
      </c>
      <c r="F149">
        <v>21</v>
      </c>
      <c r="G149">
        <v>42.86</v>
      </c>
      <c r="H149">
        <v>4.3390000000000004</v>
      </c>
    </row>
    <row r="150" spans="1:8" x14ac:dyDescent="0.25">
      <c r="A150" s="45">
        <v>41183</v>
      </c>
      <c r="B150" s="44">
        <v>-83813.31</v>
      </c>
      <c r="C150" s="44">
        <v>945680.16</v>
      </c>
      <c r="D150">
        <v>-8.141</v>
      </c>
      <c r="E150">
        <v>10.210000000000001</v>
      </c>
      <c r="F150">
        <v>21</v>
      </c>
      <c r="G150">
        <v>33.33</v>
      </c>
      <c r="H150">
        <v>0.45200000000000001</v>
      </c>
    </row>
    <row r="151" spans="1:8" x14ac:dyDescent="0.25">
      <c r="A151" s="45">
        <v>41153</v>
      </c>
      <c r="B151" s="44">
        <v>150844.38</v>
      </c>
      <c r="C151" s="44">
        <v>1029493.47</v>
      </c>
      <c r="D151">
        <v>17.170000000000002</v>
      </c>
      <c r="E151">
        <v>1.79</v>
      </c>
      <c r="F151">
        <v>17</v>
      </c>
      <c r="G151">
        <v>47.06</v>
      </c>
      <c r="H151">
        <v>5.6840000000000002</v>
      </c>
    </row>
    <row r="152" spans="1:8" x14ac:dyDescent="0.25">
      <c r="A152" s="45">
        <v>41122</v>
      </c>
      <c r="B152" s="44">
        <v>5864.64</v>
      </c>
      <c r="C152" s="44">
        <v>878649.09</v>
      </c>
      <c r="D152" s="44">
        <v>0.67200000000000004</v>
      </c>
      <c r="E152">
        <v>6.8040000000000003</v>
      </c>
      <c r="F152">
        <v>17</v>
      </c>
      <c r="G152">
        <v>35.29</v>
      </c>
      <c r="H152">
        <v>1.07</v>
      </c>
    </row>
    <row r="153" spans="1:8" x14ac:dyDescent="0.25">
      <c r="A153" s="45">
        <v>41091</v>
      </c>
      <c r="B153" s="44">
        <v>167997.8</v>
      </c>
      <c r="C153" s="44">
        <v>872784.45</v>
      </c>
      <c r="D153" s="44">
        <v>23.84</v>
      </c>
      <c r="E153">
        <v>1.393</v>
      </c>
      <c r="F153">
        <v>15</v>
      </c>
      <c r="G153">
        <v>40</v>
      </c>
      <c r="H153">
        <v>10.49</v>
      </c>
    </row>
    <row r="154" spans="1:8" x14ac:dyDescent="0.25">
      <c r="A154" s="45">
        <v>41061</v>
      </c>
      <c r="B154" s="44">
        <v>-44161</v>
      </c>
      <c r="C154" s="44">
        <v>704786.65</v>
      </c>
      <c r="D154" s="44">
        <v>-5.8959999999999999</v>
      </c>
      <c r="E154">
        <v>14.1</v>
      </c>
      <c r="F154">
        <v>18</v>
      </c>
      <c r="G154">
        <v>33.33</v>
      </c>
      <c r="H154">
        <v>0.67100000000000004</v>
      </c>
    </row>
    <row r="155" spans="1:8" x14ac:dyDescent="0.25">
      <c r="A155" s="45">
        <v>41030</v>
      </c>
      <c r="B155" s="44">
        <v>43528</v>
      </c>
      <c r="C155" s="44">
        <v>748947.65</v>
      </c>
      <c r="D155" s="44">
        <v>6.1710000000000003</v>
      </c>
      <c r="E155">
        <v>5.5430000000000001</v>
      </c>
      <c r="F155">
        <v>20</v>
      </c>
      <c r="G155">
        <v>50</v>
      </c>
      <c r="H155">
        <v>1.647</v>
      </c>
    </row>
    <row r="156" spans="1:8" x14ac:dyDescent="0.25">
      <c r="A156" s="45">
        <v>41000</v>
      </c>
      <c r="B156" s="44">
        <v>4352.3999999999996</v>
      </c>
      <c r="C156" s="44">
        <v>705419.65</v>
      </c>
      <c r="D156" s="44">
        <v>0.621</v>
      </c>
      <c r="E156">
        <v>7.4219999999999997</v>
      </c>
      <c r="F156">
        <v>16</v>
      </c>
      <c r="G156">
        <v>37.5</v>
      </c>
      <c r="H156">
        <v>1.0409999999999999</v>
      </c>
    </row>
    <row r="157" spans="1:8" x14ac:dyDescent="0.25">
      <c r="A157" s="45">
        <v>40969</v>
      </c>
      <c r="B157" s="44">
        <v>57893.85</v>
      </c>
      <c r="C157" s="44">
        <v>701067.25</v>
      </c>
      <c r="D157">
        <v>9.0009999999999994</v>
      </c>
      <c r="E157">
        <v>2.0049999999999999</v>
      </c>
      <c r="F157">
        <v>21</v>
      </c>
      <c r="G157">
        <v>52.38</v>
      </c>
      <c r="H157">
        <v>2.1190000000000002</v>
      </c>
    </row>
    <row r="158" spans="1:8" x14ac:dyDescent="0.25">
      <c r="A158" s="45">
        <v>40940</v>
      </c>
      <c r="B158" s="44">
        <v>-20505.5</v>
      </c>
      <c r="C158" s="44">
        <v>643173.4</v>
      </c>
      <c r="D158" s="44">
        <v>-3.09</v>
      </c>
      <c r="E158">
        <v>9.0690000000000008</v>
      </c>
      <c r="F158">
        <v>21</v>
      </c>
      <c r="G158">
        <v>33.33</v>
      </c>
      <c r="H158">
        <v>0.81200000000000006</v>
      </c>
    </row>
    <row r="159" spans="1:8" x14ac:dyDescent="0.25">
      <c r="A159" s="45">
        <v>40909</v>
      </c>
      <c r="B159" s="44">
        <v>-13709.4</v>
      </c>
      <c r="C159" s="44">
        <v>663678.9</v>
      </c>
      <c r="D159" s="44">
        <v>-2.024</v>
      </c>
      <c r="E159">
        <v>4.8769999999999998</v>
      </c>
      <c r="F159">
        <v>11</v>
      </c>
      <c r="G159">
        <v>27.27</v>
      </c>
      <c r="H159">
        <v>0.59699999999999998</v>
      </c>
    </row>
    <row r="160" spans="1:8" x14ac:dyDescent="0.25">
      <c r="A160" s="45">
        <v>40878</v>
      </c>
      <c r="B160" s="44">
        <v>46667.25</v>
      </c>
      <c r="C160" s="44">
        <v>677388.3</v>
      </c>
      <c r="D160" s="44">
        <v>7.399</v>
      </c>
      <c r="E160">
        <v>8.9670000000000005</v>
      </c>
      <c r="F160">
        <v>19</v>
      </c>
      <c r="G160">
        <v>36.840000000000003</v>
      </c>
      <c r="H160">
        <v>1.498</v>
      </c>
    </row>
    <row r="161" spans="1:8" x14ac:dyDescent="0.25">
      <c r="A161" s="45">
        <v>40848</v>
      </c>
      <c r="B161" s="44">
        <v>-9246.16</v>
      </c>
      <c r="C161" s="44">
        <v>630721.05000000005</v>
      </c>
      <c r="D161" s="44">
        <v>-1.4450000000000001</v>
      </c>
      <c r="E161">
        <v>16.329999999999998</v>
      </c>
      <c r="F161">
        <v>20</v>
      </c>
      <c r="G161">
        <v>30</v>
      </c>
      <c r="H161">
        <v>0.92200000000000004</v>
      </c>
    </row>
    <row r="162" spans="1:8" x14ac:dyDescent="0.25">
      <c r="A162" s="45">
        <v>40817</v>
      </c>
      <c r="B162" s="44">
        <v>121716.38</v>
      </c>
      <c r="C162" s="44">
        <v>639967.21</v>
      </c>
      <c r="D162" s="44">
        <v>23.49</v>
      </c>
      <c r="E162">
        <v>13.29</v>
      </c>
      <c r="F162">
        <v>18</v>
      </c>
      <c r="G162">
        <v>38.89</v>
      </c>
      <c r="H162">
        <v>2.08</v>
      </c>
    </row>
    <row r="163" spans="1:8" x14ac:dyDescent="0.25">
      <c r="A163" s="45">
        <v>40787</v>
      </c>
      <c r="B163" s="44">
        <v>11196.12</v>
      </c>
      <c r="C163" s="44">
        <v>518250.83</v>
      </c>
      <c r="D163" s="44">
        <v>2.2080000000000002</v>
      </c>
      <c r="E163">
        <v>6.4119999999999999</v>
      </c>
      <c r="F163">
        <v>16</v>
      </c>
      <c r="G163">
        <v>50</v>
      </c>
      <c r="H163">
        <v>1.163</v>
      </c>
    </row>
    <row r="164" spans="1:8" x14ac:dyDescent="0.25">
      <c r="A164" s="45">
        <v>40756</v>
      </c>
      <c r="B164" s="44">
        <v>146341.20000000001</v>
      </c>
      <c r="C164" s="44">
        <v>507054.71</v>
      </c>
      <c r="D164" s="44">
        <v>40.57</v>
      </c>
      <c r="E164">
        <v>4.2110000000000003</v>
      </c>
      <c r="F164">
        <v>12</v>
      </c>
      <c r="G164">
        <v>33.33</v>
      </c>
      <c r="H164">
        <v>5.9619999999999997</v>
      </c>
    </row>
    <row r="165" spans="1:8" x14ac:dyDescent="0.25">
      <c r="A165" s="45">
        <v>40725</v>
      </c>
      <c r="B165" s="44">
        <v>23209.4</v>
      </c>
      <c r="C165" s="44">
        <v>360713.51</v>
      </c>
      <c r="D165" s="44">
        <v>6.8769999999999998</v>
      </c>
      <c r="E165">
        <v>2.7959999999999998</v>
      </c>
      <c r="F165">
        <v>11</v>
      </c>
      <c r="G165">
        <v>45.45</v>
      </c>
      <c r="H165">
        <v>2.415</v>
      </c>
    </row>
    <row r="166" spans="1:8" x14ac:dyDescent="0.25">
      <c r="A166" s="45">
        <v>40695</v>
      </c>
      <c r="B166" s="44">
        <v>10949.34</v>
      </c>
      <c r="C166" s="44">
        <v>337504.11</v>
      </c>
      <c r="D166" s="44">
        <v>3.3530000000000002</v>
      </c>
      <c r="E166">
        <v>5.3730000000000002</v>
      </c>
      <c r="F166">
        <v>20</v>
      </c>
      <c r="G166">
        <v>45</v>
      </c>
      <c r="H166">
        <v>1.341</v>
      </c>
    </row>
    <row r="167" spans="1:8" x14ac:dyDescent="0.25">
      <c r="A167" s="45">
        <v>40664</v>
      </c>
      <c r="B167" s="44">
        <v>-6676.12</v>
      </c>
      <c r="C167" s="44">
        <v>326554.77</v>
      </c>
      <c r="D167" s="44">
        <v>-2.0030000000000001</v>
      </c>
      <c r="E167">
        <v>4.7910000000000004</v>
      </c>
      <c r="F167">
        <v>22</v>
      </c>
      <c r="G167">
        <v>36.36</v>
      </c>
      <c r="H167">
        <v>0.80800000000000005</v>
      </c>
    </row>
    <row r="168" spans="1:8" x14ac:dyDescent="0.25">
      <c r="A168" s="45">
        <v>40634</v>
      </c>
      <c r="B168" s="44">
        <v>-3457.88</v>
      </c>
      <c r="C168" s="44">
        <v>333230.89</v>
      </c>
      <c r="D168" s="44">
        <v>-1.0269999999999999</v>
      </c>
      <c r="E168">
        <v>9.4909999999999997</v>
      </c>
      <c r="F168">
        <v>18</v>
      </c>
      <c r="G168">
        <v>22.22</v>
      </c>
      <c r="H168">
        <v>0.92900000000000005</v>
      </c>
    </row>
    <row r="169" spans="1:8" x14ac:dyDescent="0.25">
      <c r="A169" s="45">
        <v>40603</v>
      </c>
      <c r="B169" s="44">
        <v>-25527.18</v>
      </c>
      <c r="C169" s="44">
        <v>336688.77</v>
      </c>
      <c r="D169" s="44">
        <v>-7.048</v>
      </c>
      <c r="E169">
        <v>8.9090000000000007</v>
      </c>
      <c r="F169">
        <v>18</v>
      </c>
      <c r="G169">
        <v>27.78</v>
      </c>
      <c r="H169">
        <v>0.42099999999999999</v>
      </c>
    </row>
    <row r="170" spans="1:8" x14ac:dyDescent="0.25">
      <c r="A170" s="45">
        <v>40575</v>
      </c>
      <c r="B170" s="44">
        <v>-5370.2</v>
      </c>
      <c r="C170" s="44">
        <v>362215.95</v>
      </c>
      <c r="D170" s="44">
        <v>-1.4610000000000001</v>
      </c>
      <c r="E170">
        <v>4.1260000000000003</v>
      </c>
      <c r="F170">
        <v>17</v>
      </c>
      <c r="G170">
        <v>35.29</v>
      </c>
      <c r="H170">
        <v>0.73099999999999998</v>
      </c>
    </row>
    <row r="171" spans="1:8" x14ac:dyDescent="0.25">
      <c r="A171" s="45">
        <v>40544</v>
      </c>
      <c r="B171" s="44">
        <v>5177.84</v>
      </c>
      <c r="C171" s="44">
        <v>367586.15</v>
      </c>
      <c r="D171" s="44">
        <v>1.429</v>
      </c>
      <c r="E171">
        <v>2.19</v>
      </c>
      <c r="F171">
        <v>10</v>
      </c>
      <c r="G171">
        <v>30</v>
      </c>
      <c r="H171">
        <v>1.36</v>
      </c>
    </row>
    <row r="172" spans="1:8" x14ac:dyDescent="0.25">
      <c r="A172" s="45">
        <v>40513</v>
      </c>
      <c r="B172" s="44">
        <v>41539.279999999999</v>
      </c>
      <c r="C172" s="44">
        <v>362408.31</v>
      </c>
      <c r="D172" s="44">
        <v>12.95</v>
      </c>
      <c r="E172">
        <v>2.62</v>
      </c>
      <c r="F172">
        <v>19</v>
      </c>
      <c r="G172">
        <v>47.37</v>
      </c>
      <c r="H172">
        <v>3.3660000000000001</v>
      </c>
    </row>
    <row r="173" spans="1:8" x14ac:dyDescent="0.25">
      <c r="A173" s="45">
        <v>40483</v>
      </c>
      <c r="B173" s="44">
        <v>-392.22</v>
      </c>
      <c r="C173" s="44">
        <v>320869.03000000003</v>
      </c>
      <c r="D173" s="44">
        <v>-0.122</v>
      </c>
      <c r="E173">
        <v>1.786</v>
      </c>
      <c r="F173">
        <v>22</v>
      </c>
      <c r="G173">
        <v>36.36</v>
      </c>
      <c r="H173">
        <v>0.97899999999999998</v>
      </c>
    </row>
    <row r="174" spans="1:8" x14ac:dyDescent="0.25">
      <c r="A174" s="45">
        <v>40452</v>
      </c>
      <c r="B174" s="44">
        <v>1654.86</v>
      </c>
      <c r="C174" s="44">
        <v>321261.25</v>
      </c>
      <c r="D174" s="44">
        <v>0.51800000000000002</v>
      </c>
      <c r="E174">
        <v>3.4390000000000001</v>
      </c>
      <c r="F174">
        <v>21</v>
      </c>
      <c r="G174">
        <v>28.57</v>
      </c>
      <c r="H174">
        <v>1.0940000000000001</v>
      </c>
    </row>
    <row r="175" spans="1:8" x14ac:dyDescent="0.25">
      <c r="A175" s="45">
        <v>40422</v>
      </c>
      <c r="B175" s="44">
        <v>-17291.34</v>
      </c>
      <c r="C175" s="44">
        <v>319606.39</v>
      </c>
      <c r="D175" s="44">
        <v>-5.133</v>
      </c>
      <c r="E175">
        <v>9.1470000000000002</v>
      </c>
      <c r="F175">
        <v>20</v>
      </c>
      <c r="G175">
        <v>45</v>
      </c>
      <c r="H175">
        <v>0.57799999999999996</v>
      </c>
    </row>
    <row r="176" spans="1:8" x14ac:dyDescent="0.25">
      <c r="A176" s="45">
        <v>40391</v>
      </c>
      <c r="B176" s="44">
        <v>21425.97</v>
      </c>
      <c r="C176" s="44">
        <v>336897.73</v>
      </c>
      <c r="D176" s="44">
        <v>6.7919999999999998</v>
      </c>
      <c r="E176">
        <v>1.4610000000000001</v>
      </c>
      <c r="F176">
        <v>19</v>
      </c>
      <c r="G176">
        <v>31.58</v>
      </c>
      <c r="H176">
        <v>2.472</v>
      </c>
    </row>
    <row r="177" spans="1:8" x14ac:dyDescent="0.25">
      <c r="A177" s="45">
        <v>40360</v>
      </c>
      <c r="B177" s="44">
        <v>-4467.21</v>
      </c>
      <c r="C177" s="44">
        <v>315471.76</v>
      </c>
      <c r="D177" s="44">
        <v>-1.3959999999999999</v>
      </c>
      <c r="E177">
        <v>3.5569999999999999</v>
      </c>
      <c r="F177">
        <v>16</v>
      </c>
      <c r="G177">
        <v>31.25</v>
      </c>
      <c r="H177">
        <v>0.70799999999999996</v>
      </c>
    </row>
    <row r="178" spans="1:8" x14ac:dyDescent="0.25">
      <c r="A178" s="45">
        <v>40330</v>
      </c>
      <c r="B178" s="44">
        <v>2499.23</v>
      </c>
      <c r="C178" s="44">
        <v>319938.96999999997</v>
      </c>
      <c r="D178" s="44">
        <v>0.78700000000000003</v>
      </c>
      <c r="E178">
        <v>4.7610000000000001</v>
      </c>
      <c r="F178">
        <v>21</v>
      </c>
      <c r="G178">
        <v>38.1</v>
      </c>
      <c r="H178">
        <v>1.1200000000000001</v>
      </c>
    </row>
    <row r="179" spans="1:8" x14ac:dyDescent="0.25">
      <c r="A179" s="45">
        <v>40299</v>
      </c>
      <c r="B179" s="44">
        <v>-805.31</v>
      </c>
      <c r="C179" s="44">
        <v>317439.74</v>
      </c>
      <c r="D179" s="44">
        <v>-0.253</v>
      </c>
      <c r="E179">
        <v>2.718</v>
      </c>
      <c r="F179">
        <v>18</v>
      </c>
      <c r="G179">
        <v>38.89</v>
      </c>
      <c r="H179">
        <v>0.96499999999999997</v>
      </c>
    </row>
    <row r="180" spans="1:8" x14ac:dyDescent="0.25">
      <c r="A180" s="45">
        <v>40269</v>
      </c>
      <c r="B180" s="44">
        <v>3814.47</v>
      </c>
      <c r="C180" s="44">
        <v>318245.05</v>
      </c>
      <c r="D180" s="44">
        <v>1.2130000000000001</v>
      </c>
      <c r="E180">
        <v>2.6419999999999999</v>
      </c>
      <c r="F180">
        <v>20</v>
      </c>
      <c r="G180">
        <v>40</v>
      </c>
      <c r="H180">
        <v>1.202</v>
      </c>
    </row>
    <row r="181" spans="1:8" x14ac:dyDescent="0.25">
      <c r="A181" s="45">
        <v>40238</v>
      </c>
      <c r="B181" s="44">
        <v>1773.72</v>
      </c>
      <c r="C181" s="44">
        <v>314430.58</v>
      </c>
      <c r="D181" s="44">
        <v>0.56699999999999995</v>
      </c>
      <c r="E181">
        <v>3.2389999999999999</v>
      </c>
      <c r="F181">
        <v>19</v>
      </c>
      <c r="G181">
        <v>36.840000000000003</v>
      </c>
      <c r="H181">
        <v>1.1319999999999999</v>
      </c>
    </row>
    <row r="182" spans="1:8" x14ac:dyDescent="0.25">
      <c r="A182" s="45">
        <v>40210</v>
      </c>
      <c r="B182" s="44">
        <v>-2080.04</v>
      </c>
      <c r="C182" s="44">
        <v>312656.86</v>
      </c>
      <c r="D182" s="44">
        <v>-0.66100000000000003</v>
      </c>
      <c r="E182">
        <v>4.5599999999999996</v>
      </c>
      <c r="F182">
        <v>17</v>
      </c>
      <c r="G182">
        <v>35.29</v>
      </c>
      <c r="H182">
        <v>0.88800000000000001</v>
      </c>
    </row>
    <row r="183" spans="1:8" x14ac:dyDescent="0.25">
      <c r="A183" s="45">
        <v>40179</v>
      </c>
      <c r="B183" s="44">
        <v>15228.9</v>
      </c>
      <c r="C183" s="44">
        <v>314736.90000000002</v>
      </c>
      <c r="D183" s="44">
        <v>5.085</v>
      </c>
      <c r="E183">
        <v>0.48599999999999999</v>
      </c>
      <c r="F183">
        <v>8</v>
      </c>
      <c r="G183">
        <v>62.5</v>
      </c>
      <c r="H183">
        <v>9.3309999999999995</v>
      </c>
    </row>
    <row r="184" spans="1:8" x14ac:dyDescent="0.25">
      <c r="A184" s="45">
        <v>40148</v>
      </c>
      <c r="B184" s="44">
        <v>-492</v>
      </c>
      <c r="C184" s="44">
        <v>299508</v>
      </c>
      <c r="D184" s="44">
        <v>-0.16400000000000001</v>
      </c>
      <c r="E184">
        <v>0.16400000000000001</v>
      </c>
      <c r="F184">
        <v>1</v>
      </c>
      <c r="G184">
        <v>0</v>
      </c>
      <c r="H184">
        <v>0</v>
      </c>
    </row>
    <row r="185" spans="1:8" x14ac:dyDescent="0.25">
      <c r="A185" s="45"/>
      <c r="B185" s="44"/>
      <c r="C185" s="44"/>
      <c r="D185" s="44"/>
    </row>
    <row r="186" spans="1:8" x14ac:dyDescent="0.25">
      <c r="A186" s="45" t="s">
        <v>76</v>
      </c>
      <c r="B186" s="44">
        <v>22446.07</v>
      </c>
      <c r="C186" s="44">
        <v>549302.74</v>
      </c>
      <c r="D186" s="44">
        <v>4.0010000000000003</v>
      </c>
      <c r="E186">
        <v>5.2949999999999999</v>
      </c>
      <c r="F186">
        <v>16.84</v>
      </c>
      <c r="G186">
        <v>37.479999999999997</v>
      </c>
      <c r="H186">
        <v>1.9910000000000001</v>
      </c>
    </row>
    <row r="187" spans="1:8" x14ac:dyDescent="0.25">
      <c r="A187" s="45" t="s">
        <v>77</v>
      </c>
      <c r="B187" s="44">
        <v>56291.97</v>
      </c>
      <c r="C187" s="44">
        <v>273743.65999999997</v>
      </c>
      <c r="D187" s="44">
        <v>9.6449999999999996</v>
      </c>
      <c r="E187">
        <v>3.923</v>
      </c>
      <c r="F187">
        <v>5.0060000000000002</v>
      </c>
      <c r="G187">
        <v>10.29</v>
      </c>
      <c r="H187">
        <v>2.3029999999999999</v>
      </c>
    </row>
    <row r="188" spans="1:8" x14ac:dyDescent="0.25">
      <c r="A188" s="45"/>
      <c r="B188" s="44"/>
      <c r="C188" s="44"/>
      <c r="D188" s="44"/>
    </row>
    <row r="189" spans="1:8" x14ac:dyDescent="0.25">
      <c r="A189" s="45" t="s">
        <v>78</v>
      </c>
      <c r="B189" s="44"/>
      <c r="C189" s="44"/>
      <c r="D189" s="44"/>
    </row>
    <row r="190" spans="1:8" x14ac:dyDescent="0.25">
      <c r="A190" s="45" t="s">
        <v>79</v>
      </c>
      <c r="B190" s="44" t="s">
        <v>64</v>
      </c>
      <c r="C190" s="44" t="s">
        <v>100</v>
      </c>
      <c r="D190" s="44" t="s">
        <v>66</v>
      </c>
      <c r="E190" t="s">
        <v>67</v>
      </c>
      <c r="F190" t="s">
        <v>68</v>
      </c>
      <c r="G190" t="s">
        <v>69</v>
      </c>
      <c r="H190" t="s">
        <v>70</v>
      </c>
    </row>
    <row r="191" spans="1:8" x14ac:dyDescent="0.25">
      <c r="A191" s="45">
        <v>41306</v>
      </c>
      <c r="B191" s="44">
        <v>4136.58</v>
      </c>
      <c r="C191" s="44">
        <v>1152950.55</v>
      </c>
      <c r="D191" s="44">
        <v>0.36</v>
      </c>
      <c r="E191">
        <v>0.38700000000000001</v>
      </c>
      <c r="F191">
        <v>2</v>
      </c>
      <c r="G191">
        <v>50</v>
      </c>
      <c r="H191">
        <v>1.923</v>
      </c>
    </row>
    <row r="192" spans="1:8" x14ac:dyDescent="0.25">
      <c r="A192" s="45" t="s">
        <v>391</v>
      </c>
      <c r="B192" s="44">
        <v>60347.07</v>
      </c>
      <c r="C192" s="44">
        <v>1148813.97</v>
      </c>
      <c r="D192" s="44">
        <v>5.5439999999999996</v>
      </c>
      <c r="E192">
        <v>0.16500000000000001</v>
      </c>
      <c r="F192">
        <v>2</v>
      </c>
      <c r="G192">
        <v>50</v>
      </c>
      <c r="H192">
        <v>34.68</v>
      </c>
    </row>
    <row r="193" spans="1:8" x14ac:dyDescent="0.25">
      <c r="A193" s="45" t="s">
        <v>392</v>
      </c>
      <c r="B193" s="44">
        <v>-11863.95</v>
      </c>
      <c r="C193" s="44">
        <v>1088466.8999999999</v>
      </c>
      <c r="D193" s="44">
        <v>-1.0780000000000001</v>
      </c>
      <c r="E193">
        <v>1.0780000000000001</v>
      </c>
      <c r="F193">
        <v>3</v>
      </c>
      <c r="G193">
        <v>0</v>
      </c>
      <c r="H193">
        <v>0</v>
      </c>
    </row>
    <row r="194" spans="1:8" x14ac:dyDescent="0.25">
      <c r="A194" s="45" t="s">
        <v>393</v>
      </c>
      <c r="B194" s="44">
        <v>-4843.8599999999997</v>
      </c>
      <c r="C194" s="44">
        <v>1100330.8500000001</v>
      </c>
      <c r="D194" s="44">
        <v>-0.438</v>
      </c>
      <c r="E194">
        <v>1.6439999999999999</v>
      </c>
      <c r="F194">
        <v>3</v>
      </c>
      <c r="G194">
        <v>66.67</v>
      </c>
      <c r="H194">
        <v>0.73599999999999999</v>
      </c>
    </row>
    <row r="195" spans="1:8" x14ac:dyDescent="0.25">
      <c r="A195" s="45">
        <v>41194</v>
      </c>
      <c r="B195" s="44">
        <v>79075.289999999994</v>
      </c>
      <c r="C195" s="44">
        <v>1105174.71</v>
      </c>
      <c r="D195" s="44">
        <v>7.7060000000000004</v>
      </c>
      <c r="E195">
        <v>0.83299999999999996</v>
      </c>
      <c r="F195">
        <v>5</v>
      </c>
      <c r="G195">
        <v>80</v>
      </c>
      <c r="H195">
        <v>10.18</v>
      </c>
    </row>
    <row r="196" spans="1:8" x14ac:dyDescent="0.25">
      <c r="A196" s="45">
        <v>40980</v>
      </c>
      <c r="B196" s="44">
        <v>-80612.77</v>
      </c>
      <c r="C196" s="44">
        <v>1026099.42</v>
      </c>
      <c r="D196" s="44">
        <v>-7.2839999999999998</v>
      </c>
      <c r="E196">
        <v>7.2839999999999998</v>
      </c>
      <c r="F196">
        <v>5</v>
      </c>
      <c r="G196">
        <v>0</v>
      </c>
      <c r="H196">
        <v>0</v>
      </c>
    </row>
    <row r="197" spans="1:8" x14ac:dyDescent="0.25">
      <c r="A197" s="45" t="s">
        <v>394</v>
      </c>
      <c r="B197" s="44">
        <v>-2437.33</v>
      </c>
      <c r="C197" s="44">
        <v>1106712.19</v>
      </c>
      <c r="D197" s="44">
        <v>-0.22</v>
      </c>
      <c r="E197">
        <v>0.81299999999999994</v>
      </c>
      <c r="F197">
        <v>5</v>
      </c>
      <c r="G197">
        <v>40</v>
      </c>
      <c r="H197">
        <v>0.81100000000000005</v>
      </c>
    </row>
    <row r="198" spans="1:8" x14ac:dyDescent="0.25">
      <c r="A198" s="45" t="s">
        <v>395</v>
      </c>
      <c r="B198" s="44">
        <v>163976.95999999999</v>
      </c>
      <c r="C198" s="44">
        <v>1109149.52</v>
      </c>
      <c r="D198" s="44">
        <v>17.350000000000001</v>
      </c>
      <c r="E198">
        <v>0.192</v>
      </c>
      <c r="F198">
        <v>4</v>
      </c>
      <c r="G198">
        <v>75</v>
      </c>
      <c r="H198">
        <v>77.650000000000006</v>
      </c>
    </row>
    <row r="199" spans="1:8" x14ac:dyDescent="0.25">
      <c r="A199" s="45">
        <v>41254</v>
      </c>
      <c r="B199" s="44">
        <v>-22824</v>
      </c>
      <c r="C199" s="44">
        <v>945172.56</v>
      </c>
      <c r="D199" s="44">
        <v>-2.3580000000000001</v>
      </c>
      <c r="E199">
        <v>2.3580000000000001</v>
      </c>
      <c r="F199">
        <v>5</v>
      </c>
      <c r="G199">
        <v>0</v>
      </c>
      <c r="H199">
        <v>0</v>
      </c>
    </row>
    <row r="200" spans="1:8" x14ac:dyDescent="0.25">
      <c r="A200" s="45">
        <v>41040</v>
      </c>
      <c r="B200" s="44">
        <v>28412.400000000001</v>
      </c>
      <c r="C200" s="44">
        <v>967996.56</v>
      </c>
      <c r="D200" s="44">
        <v>3.024</v>
      </c>
      <c r="E200">
        <v>0.439</v>
      </c>
      <c r="F200">
        <v>5</v>
      </c>
      <c r="G200">
        <v>80</v>
      </c>
      <c r="H200">
        <v>7.6509999999999998</v>
      </c>
    </row>
    <row r="201" spans="1:8" x14ac:dyDescent="0.25">
      <c r="A201" s="45" t="s">
        <v>396</v>
      </c>
      <c r="B201" s="44">
        <v>-37382.82</v>
      </c>
      <c r="C201" s="44">
        <v>939584.16</v>
      </c>
      <c r="D201" s="44">
        <v>-3.8260000000000001</v>
      </c>
      <c r="E201">
        <v>3.8260000000000001</v>
      </c>
      <c r="F201">
        <v>5</v>
      </c>
      <c r="G201">
        <v>0</v>
      </c>
      <c r="H201">
        <v>0</v>
      </c>
    </row>
    <row r="202" spans="1:8" x14ac:dyDescent="0.25">
      <c r="A202" s="45" t="s">
        <v>397</v>
      </c>
      <c r="B202" s="44">
        <v>-2611.6</v>
      </c>
      <c r="C202" s="44">
        <v>976966.98</v>
      </c>
      <c r="D202" s="44">
        <v>-0.26700000000000002</v>
      </c>
      <c r="E202">
        <v>1.3580000000000001</v>
      </c>
      <c r="F202">
        <v>5</v>
      </c>
      <c r="G202">
        <v>40</v>
      </c>
      <c r="H202">
        <v>0.83399999999999996</v>
      </c>
    </row>
    <row r="203" spans="1:8" x14ac:dyDescent="0.25">
      <c r="A203" s="45" t="s">
        <v>398</v>
      </c>
      <c r="B203" s="44">
        <v>34661.46</v>
      </c>
      <c r="C203" s="44">
        <v>979578.58</v>
      </c>
      <c r="D203" s="44">
        <v>3.6680000000000001</v>
      </c>
      <c r="E203">
        <v>2.004</v>
      </c>
      <c r="F203">
        <v>4</v>
      </c>
      <c r="G203">
        <v>75</v>
      </c>
      <c r="H203">
        <v>2.831</v>
      </c>
    </row>
    <row r="204" spans="1:8" x14ac:dyDescent="0.25">
      <c r="A204" s="45">
        <v>41131</v>
      </c>
      <c r="B204" s="44">
        <v>-47848.75</v>
      </c>
      <c r="C204" s="44">
        <v>944917.12</v>
      </c>
      <c r="D204" s="44">
        <v>-4.82</v>
      </c>
      <c r="E204">
        <v>4.82</v>
      </c>
      <c r="F204">
        <v>4</v>
      </c>
      <c r="G204">
        <v>0</v>
      </c>
      <c r="H204">
        <v>0</v>
      </c>
    </row>
    <row r="205" spans="1:8" x14ac:dyDescent="0.25">
      <c r="A205" s="45">
        <v>40918</v>
      </c>
      <c r="B205" s="44">
        <v>-36727.599999999999</v>
      </c>
      <c r="C205" s="44">
        <v>992765.87</v>
      </c>
      <c r="D205" s="44">
        <v>-3.5680000000000001</v>
      </c>
      <c r="E205">
        <v>3.738</v>
      </c>
      <c r="F205">
        <v>5</v>
      </c>
      <c r="G205">
        <v>40</v>
      </c>
      <c r="H205">
        <v>6.2199999999999998E-2</v>
      </c>
    </row>
    <row r="206" spans="1:8" x14ac:dyDescent="0.25">
      <c r="A206" s="45" t="s">
        <v>399</v>
      </c>
      <c r="B206" s="44">
        <v>70734.12</v>
      </c>
      <c r="C206" s="44">
        <v>1029493.47</v>
      </c>
      <c r="D206" s="44">
        <v>7.3780000000000001</v>
      </c>
      <c r="E206">
        <v>1.117</v>
      </c>
      <c r="F206">
        <v>5</v>
      </c>
      <c r="G206">
        <v>20</v>
      </c>
      <c r="H206">
        <v>7.6029999999999998</v>
      </c>
    </row>
    <row r="207" spans="1:8" x14ac:dyDescent="0.25">
      <c r="A207" s="45" t="s">
        <v>400</v>
      </c>
      <c r="B207" s="44">
        <v>24266.400000000001</v>
      </c>
      <c r="C207" s="44">
        <v>958759.35</v>
      </c>
      <c r="D207" s="44">
        <v>2.597</v>
      </c>
      <c r="E207">
        <v>0.68</v>
      </c>
      <c r="F207">
        <v>4</v>
      </c>
      <c r="G207">
        <v>25</v>
      </c>
      <c r="H207">
        <v>3.0569999999999999</v>
      </c>
    </row>
    <row r="208" spans="1:8" x14ac:dyDescent="0.25">
      <c r="A208" s="45">
        <v>41191</v>
      </c>
      <c r="B208" s="44">
        <v>24990.06</v>
      </c>
      <c r="C208" s="44">
        <v>934492.95</v>
      </c>
      <c r="D208" s="44">
        <v>2.7480000000000002</v>
      </c>
      <c r="E208">
        <v>0</v>
      </c>
      <c r="F208">
        <v>3</v>
      </c>
      <c r="G208">
        <v>100</v>
      </c>
      <c r="H208">
        <v>100</v>
      </c>
    </row>
    <row r="209" spans="1:8" x14ac:dyDescent="0.25">
      <c r="A209" s="45">
        <v>40977</v>
      </c>
      <c r="B209" s="44">
        <v>30853.8</v>
      </c>
      <c r="C209" s="44">
        <v>909502.89</v>
      </c>
      <c r="D209" s="44">
        <v>3.512</v>
      </c>
      <c r="E209">
        <v>1.0229999999999999</v>
      </c>
      <c r="F209">
        <v>5</v>
      </c>
      <c r="G209">
        <v>60</v>
      </c>
      <c r="H209">
        <v>4.1820000000000004</v>
      </c>
    </row>
    <row r="210" spans="1:8" x14ac:dyDescent="0.25">
      <c r="A210" s="45" t="s">
        <v>401</v>
      </c>
      <c r="B210" s="44">
        <v>-51699.42</v>
      </c>
      <c r="C210" s="44">
        <v>878649.09</v>
      </c>
      <c r="D210" s="44">
        <v>-5.5570000000000004</v>
      </c>
      <c r="E210">
        <v>5.5570000000000004</v>
      </c>
      <c r="F210">
        <v>5</v>
      </c>
      <c r="G210">
        <v>0</v>
      </c>
      <c r="H210">
        <v>0</v>
      </c>
    </row>
    <row r="211" spans="1:8" x14ac:dyDescent="0.25">
      <c r="A211" s="45" t="s">
        <v>402</v>
      </c>
      <c r="B211" s="44">
        <v>22320.06</v>
      </c>
      <c r="C211" s="44">
        <v>930348.51</v>
      </c>
      <c r="D211" s="44">
        <v>2.4580000000000002</v>
      </c>
      <c r="E211">
        <v>1.321</v>
      </c>
      <c r="F211">
        <v>4</v>
      </c>
      <c r="G211">
        <v>50</v>
      </c>
      <c r="H211">
        <v>2.653</v>
      </c>
    </row>
    <row r="212" spans="1:8" x14ac:dyDescent="0.25">
      <c r="A212" s="45" t="s">
        <v>403</v>
      </c>
      <c r="B212" s="44">
        <v>9108</v>
      </c>
      <c r="C212" s="44">
        <v>908028.45</v>
      </c>
      <c r="D212" s="44">
        <v>1.0129999999999999</v>
      </c>
      <c r="E212">
        <v>0.86799999999999999</v>
      </c>
      <c r="F212">
        <v>4</v>
      </c>
      <c r="G212">
        <v>25</v>
      </c>
      <c r="H212">
        <v>2.153</v>
      </c>
    </row>
    <row r="213" spans="1:8" x14ac:dyDescent="0.25">
      <c r="A213" s="45">
        <v>41129</v>
      </c>
      <c r="B213" s="44">
        <v>16248</v>
      </c>
      <c r="C213" s="44">
        <v>898920.45</v>
      </c>
      <c r="D213" s="44">
        <v>1.841</v>
      </c>
      <c r="E213">
        <v>0</v>
      </c>
      <c r="F213">
        <v>2</v>
      </c>
      <c r="G213">
        <v>100</v>
      </c>
      <c r="H213">
        <v>100</v>
      </c>
    </row>
    <row r="214" spans="1:8" x14ac:dyDescent="0.25">
      <c r="A214" s="45" t="s">
        <v>404</v>
      </c>
      <c r="B214" s="44">
        <v>31328.400000000001</v>
      </c>
      <c r="C214" s="44">
        <v>882672.45</v>
      </c>
      <c r="D214" s="44">
        <v>3.68</v>
      </c>
      <c r="E214">
        <v>1.1910000000000001</v>
      </c>
      <c r="F214">
        <v>3</v>
      </c>
      <c r="G214">
        <v>66.67</v>
      </c>
      <c r="H214">
        <v>4.0149999999999997</v>
      </c>
    </row>
    <row r="215" spans="1:8" x14ac:dyDescent="0.25">
      <c r="A215" s="45" t="s">
        <v>405</v>
      </c>
      <c r="B215" s="44">
        <v>105915.4</v>
      </c>
      <c r="C215" s="44">
        <v>851344.05</v>
      </c>
      <c r="D215" s="44">
        <v>14.21</v>
      </c>
      <c r="E215">
        <v>0.59599999999999997</v>
      </c>
      <c r="F215">
        <v>4</v>
      </c>
      <c r="G215">
        <v>50</v>
      </c>
      <c r="H215">
        <v>22.74</v>
      </c>
    </row>
    <row r="216" spans="1:8" x14ac:dyDescent="0.25">
      <c r="A216" s="45" t="s">
        <v>406</v>
      </c>
      <c r="B216" s="44">
        <v>33210</v>
      </c>
      <c r="C216" s="44">
        <v>745428.65</v>
      </c>
      <c r="D216" s="44">
        <v>4.6630000000000003</v>
      </c>
      <c r="E216">
        <v>0.23</v>
      </c>
      <c r="F216">
        <v>3</v>
      </c>
      <c r="G216">
        <v>66.67</v>
      </c>
      <c r="H216">
        <v>21.13</v>
      </c>
    </row>
    <row r="217" spans="1:8" x14ac:dyDescent="0.25">
      <c r="A217" s="45">
        <v>41189</v>
      </c>
      <c r="B217" s="44">
        <v>-8600</v>
      </c>
      <c r="C217" s="44">
        <v>712218.65</v>
      </c>
      <c r="D217" s="44">
        <v>-1.1930000000000001</v>
      </c>
      <c r="E217">
        <v>1.1930000000000001</v>
      </c>
      <c r="F217">
        <v>4</v>
      </c>
      <c r="G217">
        <v>0</v>
      </c>
      <c r="H217">
        <v>0</v>
      </c>
    </row>
    <row r="218" spans="1:8" x14ac:dyDescent="0.25">
      <c r="A218" s="45">
        <v>41006</v>
      </c>
      <c r="B218" s="44">
        <v>16032</v>
      </c>
      <c r="C218" s="44">
        <v>720818.65</v>
      </c>
      <c r="D218" s="44">
        <v>2.2749999999999999</v>
      </c>
      <c r="E218">
        <v>0.20200000000000001</v>
      </c>
      <c r="F218">
        <v>3</v>
      </c>
      <c r="G218">
        <v>33.33</v>
      </c>
      <c r="H218">
        <v>7.1950000000000003</v>
      </c>
    </row>
    <row r="219" spans="1:8" x14ac:dyDescent="0.25">
      <c r="A219" s="45" t="s">
        <v>407</v>
      </c>
      <c r="B219" s="44">
        <v>16967.75</v>
      </c>
      <c r="C219" s="44">
        <v>704786.65</v>
      </c>
      <c r="D219" s="44">
        <v>2.4670000000000001</v>
      </c>
      <c r="E219">
        <v>4.8010000000000002</v>
      </c>
      <c r="F219">
        <v>5</v>
      </c>
      <c r="G219">
        <v>40</v>
      </c>
      <c r="H219">
        <v>1.512</v>
      </c>
    </row>
    <row r="220" spans="1:8" x14ac:dyDescent="0.25">
      <c r="A220" s="45" t="s">
        <v>408</v>
      </c>
      <c r="B220" s="44">
        <v>9992.65</v>
      </c>
      <c r="C220" s="44">
        <v>687818.9</v>
      </c>
      <c r="D220" s="44">
        <v>1.474</v>
      </c>
      <c r="E220">
        <v>1.032</v>
      </c>
      <c r="F220">
        <v>4</v>
      </c>
      <c r="G220">
        <v>50</v>
      </c>
      <c r="H220">
        <v>2.4289999999999998</v>
      </c>
    </row>
    <row r="221" spans="1:8" x14ac:dyDescent="0.25">
      <c r="A221" s="45">
        <v>41219</v>
      </c>
      <c r="B221" s="44">
        <v>-65494.85</v>
      </c>
      <c r="C221" s="44">
        <v>677826.25</v>
      </c>
      <c r="D221" s="44">
        <v>-8.8109999999999999</v>
      </c>
      <c r="E221">
        <v>9.6440000000000001</v>
      </c>
      <c r="F221">
        <v>5</v>
      </c>
      <c r="G221">
        <v>20</v>
      </c>
      <c r="H221">
        <v>8.6300000000000002E-2</v>
      </c>
    </row>
    <row r="222" spans="1:8" x14ac:dyDescent="0.25">
      <c r="A222" s="45">
        <v>41035</v>
      </c>
      <c r="B222" s="44">
        <v>-5626.55</v>
      </c>
      <c r="C222" s="44">
        <v>743321.1</v>
      </c>
      <c r="D222" s="44">
        <v>-0.751</v>
      </c>
      <c r="E222">
        <v>2.9329999999999998</v>
      </c>
      <c r="F222">
        <v>4</v>
      </c>
      <c r="G222">
        <v>25</v>
      </c>
      <c r="H222">
        <v>0.749</v>
      </c>
    </row>
    <row r="223" spans="1:8" x14ac:dyDescent="0.25">
      <c r="A223" s="26" t="s">
        <v>409</v>
      </c>
      <c r="B223" s="44">
        <v>25027.65</v>
      </c>
      <c r="C223" s="44">
        <v>748947.65</v>
      </c>
      <c r="D223" s="44">
        <v>3.4569999999999999</v>
      </c>
      <c r="E223">
        <v>1.637</v>
      </c>
      <c r="F223">
        <v>3</v>
      </c>
      <c r="G223">
        <v>66.67</v>
      </c>
      <c r="H223">
        <v>3.1040000000000001</v>
      </c>
    </row>
    <row r="224" spans="1:8" x14ac:dyDescent="0.25">
      <c r="A224" s="26" t="s">
        <v>410</v>
      </c>
      <c r="B224" s="44">
        <v>-17639.95</v>
      </c>
      <c r="C224" s="44">
        <v>723920</v>
      </c>
      <c r="D224" s="44">
        <v>-2.379</v>
      </c>
      <c r="E224">
        <v>2.379</v>
      </c>
      <c r="F224">
        <v>5</v>
      </c>
      <c r="G224">
        <v>20</v>
      </c>
      <c r="H224">
        <v>0.22900000000000001</v>
      </c>
    </row>
    <row r="225" spans="1:8" x14ac:dyDescent="0.25">
      <c r="A225" t="s">
        <v>411</v>
      </c>
      <c r="B225" s="44">
        <v>2920.15</v>
      </c>
      <c r="C225" s="44">
        <v>741559.95</v>
      </c>
      <c r="D225" s="44">
        <v>0.39500000000000002</v>
      </c>
      <c r="E225">
        <v>1.1519999999999999</v>
      </c>
      <c r="F225">
        <v>4</v>
      </c>
      <c r="G225">
        <v>50</v>
      </c>
      <c r="H225">
        <v>1.298</v>
      </c>
    </row>
    <row r="226" spans="1:8" x14ac:dyDescent="0.25">
      <c r="A226" s="159">
        <v>41095</v>
      </c>
      <c r="B226" s="44">
        <v>-8404.9</v>
      </c>
      <c r="C226" s="44">
        <v>738639.8</v>
      </c>
      <c r="D226" s="44">
        <v>-1.125</v>
      </c>
      <c r="E226">
        <v>2.3820000000000001</v>
      </c>
      <c r="F226">
        <v>5</v>
      </c>
      <c r="G226">
        <v>40</v>
      </c>
      <c r="H226">
        <v>0.63</v>
      </c>
    </row>
    <row r="227" spans="1:8" x14ac:dyDescent="0.25">
      <c r="A227" s="26" t="s">
        <v>412</v>
      </c>
      <c r="B227" s="44">
        <v>38145.050000000003</v>
      </c>
      <c r="C227" s="44">
        <v>747044.7</v>
      </c>
      <c r="D227" s="44">
        <v>5.3810000000000002</v>
      </c>
      <c r="E227">
        <v>0.49099999999999999</v>
      </c>
      <c r="F227">
        <v>4</v>
      </c>
      <c r="G227">
        <v>75</v>
      </c>
      <c r="H227">
        <v>11.96</v>
      </c>
    </row>
    <row r="228" spans="1:8" x14ac:dyDescent="0.25">
      <c r="A228" s="26" t="s">
        <v>413</v>
      </c>
      <c r="B228" s="44">
        <v>9340</v>
      </c>
      <c r="C228" s="44">
        <v>708899.65</v>
      </c>
      <c r="D228" s="44">
        <v>1.335</v>
      </c>
      <c r="E228">
        <v>2.2530000000000001</v>
      </c>
      <c r="F228">
        <v>5</v>
      </c>
      <c r="G228">
        <v>40</v>
      </c>
      <c r="H228">
        <v>1.5720000000000001</v>
      </c>
    </row>
    <row r="229" spans="1:8" x14ac:dyDescent="0.25">
      <c r="A229" t="s">
        <v>414</v>
      </c>
      <c r="B229" s="44">
        <v>-56082.2</v>
      </c>
      <c r="C229" s="44">
        <v>699559.65</v>
      </c>
      <c r="D229" s="44">
        <v>-7.4219999999999997</v>
      </c>
      <c r="E229">
        <v>7.4219999999999997</v>
      </c>
      <c r="F229">
        <v>5</v>
      </c>
      <c r="G229">
        <v>0</v>
      </c>
      <c r="H229">
        <v>0</v>
      </c>
    </row>
    <row r="230" spans="1:8" x14ac:dyDescent="0.25">
      <c r="A230" s="159">
        <v>41186</v>
      </c>
      <c r="B230" s="44">
        <v>51590.1</v>
      </c>
      <c r="C230" s="44">
        <v>755641.85</v>
      </c>
      <c r="D230" s="44">
        <v>7.3280000000000003</v>
      </c>
      <c r="E230">
        <v>0</v>
      </c>
      <c r="F230">
        <v>3</v>
      </c>
      <c r="G230">
        <v>100</v>
      </c>
      <c r="H230">
        <v>100</v>
      </c>
    </row>
    <row r="231" spans="1:8" x14ac:dyDescent="0.25">
      <c r="A231" s="26">
        <v>40943</v>
      </c>
      <c r="B231" s="44">
        <v>2984.5</v>
      </c>
      <c r="C231" s="44">
        <v>704051.75</v>
      </c>
      <c r="D231" s="44">
        <v>0.42599999999999999</v>
      </c>
      <c r="E231">
        <v>4.3789999999999996</v>
      </c>
      <c r="F231">
        <v>2</v>
      </c>
      <c r="G231">
        <v>50</v>
      </c>
      <c r="H231">
        <v>1.097</v>
      </c>
    </row>
    <row r="232" spans="1:8" x14ac:dyDescent="0.25">
      <c r="A232" s="26" t="s">
        <v>415</v>
      </c>
      <c r="B232" s="44">
        <v>4322.3500000000004</v>
      </c>
      <c r="C232" s="44">
        <v>701067.25</v>
      </c>
      <c r="D232" s="44">
        <v>0.62</v>
      </c>
      <c r="E232">
        <v>2.0049999999999999</v>
      </c>
      <c r="F232">
        <v>5</v>
      </c>
      <c r="G232">
        <v>40</v>
      </c>
      <c r="H232">
        <v>1.248</v>
      </c>
    </row>
    <row r="233" spans="1:8" x14ac:dyDescent="0.25">
      <c r="A233" t="s">
        <v>416</v>
      </c>
      <c r="B233" s="44">
        <v>9015.1</v>
      </c>
      <c r="C233" s="44">
        <v>696744.9</v>
      </c>
      <c r="D233" s="44">
        <v>1.3109999999999999</v>
      </c>
      <c r="E233">
        <v>1.3</v>
      </c>
      <c r="F233">
        <v>5</v>
      </c>
      <c r="G233">
        <v>60</v>
      </c>
      <c r="H233">
        <v>1.8360000000000001</v>
      </c>
    </row>
    <row r="234" spans="1:8" x14ac:dyDescent="0.25">
      <c r="A234" s="159">
        <v>41246</v>
      </c>
      <c r="B234" s="44">
        <v>-6759.9</v>
      </c>
      <c r="C234" s="44">
        <v>687729.8</v>
      </c>
      <c r="D234" s="44">
        <v>-0.97299999999999998</v>
      </c>
      <c r="E234">
        <v>1.18</v>
      </c>
      <c r="F234">
        <v>4</v>
      </c>
      <c r="G234">
        <v>50</v>
      </c>
      <c r="H234">
        <v>0.17599999999999999</v>
      </c>
    </row>
    <row r="235" spans="1:8" x14ac:dyDescent="0.25">
      <c r="A235" s="159">
        <v>41032</v>
      </c>
      <c r="B235" s="44">
        <v>40256.800000000003</v>
      </c>
      <c r="C235" s="44">
        <v>694489.7</v>
      </c>
      <c r="D235" s="44">
        <v>6.1529999999999996</v>
      </c>
      <c r="E235">
        <v>1.8220000000000001</v>
      </c>
      <c r="F235">
        <v>5</v>
      </c>
      <c r="G235">
        <v>60</v>
      </c>
      <c r="H235">
        <v>4.2610000000000001</v>
      </c>
    </row>
    <row r="236" spans="1:8" x14ac:dyDescent="0.25">
      <c r="A236" s="26" t="s">
        <v>417</v>
      </c>
      <c r="B236" s="44">
        <v>-6038</v>
      </c>
      <c r="C236" s="44">
        <v>654232.9</v>
      </c>
      <c r="D236" s="44">
        <v>-0.91400000000000003</v>
      </c>
      <c r="E236">
        <v>2.589</v>
      </c>
      <c r="F236">
        <v>5</v>
      </c>
      <c r="G236">
        <v>20</v>
      </c>
      <c r="H236">
        <v>0.7</v>
      </c>
    </row>
    <row r="237" spans="1:8" x14ac:dyDescent="0.25">
      <c r="A237" t="s">
        <v>418</v>
      </c>
      <c r="B237" s="44">
        <v>7294.5</v>
      </c>
      <c r="C237" s="44">
        <v>660270.9</v>
      </c>
      <c r="D237" s="44">
        <v>1.117</v>
      </c>
      <c r="E237">
        <v>1.8120000000000001</v>
      </c>
      <c r="F237">
        <v>5</v>
      </c>
      <c r="G237">
        <v>40</v>
      </c>
      <c r="H237">
        <v>1.5569999999999999</v>
      </c>
    </row>
    <row r="238" spans="1:8" x14ac:dyDescent="0.25">
      <c r="A238" t="s">
        <v>419</v>
      </c>
      <c r="B238" s="44">
        <v>-35433.35</v>
      </c>
      <c r="C238" s="44">
        <v>652976.4</v>
      </c>
      <c r="D238" s="44">
        <v>-5.1470000000000002</v>
      </c>
      <c r="E238">
        <v>5.7439999999999998</v>
      </c>
      <c r="F238">
        <v>5</v>
      </c>
      <c r="G238">
        <v>20</v>
      </c>
      <c r="H238">
        <v>0.221</v>
      </c>
    </row>
    <row r="239" spans="1:8" x14ac:dyDescent="0.25">
      <c r="A239" s="159">
        <v>41062</v>
      </c>
      <c r="B239" s="44">
        <v>-13179.25</v>
      </c>
      <c r="C239" s="44">
        <v>688409.75</v>
      </c>
      <c r="D239" s="44">
        <v>-1.8779999999999999</v>
      </c>
      <c r="E239">
        <v>3.8279999999999998</v>
      </c>
      <c r="F239">
        <v>5</v>
      </c>
      <c r="G239">
        <v>40</v>
      </c>
      <c r="H239">
        <v>0.52200000000000002</v>
      </c>
    </row>
    <row r="240" spans="1:8" x14ac:dyDescent="0.25">
      <c r="A240" s="26" t="s">
        <v>420</v>
      </c>
      <c r="B240" s="44">
        <v>21262.6</v>
      </c>
      <c r="C240" s="44">
        <v>701589</v>
      </c>
      <c r="D240" s="44">
        <v>3.125</v>
      </c>
      <c r="E240">
        <v>2.4470000000000001</v>
      </c>
      <c r="F240">
        <v>5</v>
      </c>
      <c r="G240">
        <v>40</v>
      </c>
      <c r="H240">
        <v>1.95</v>
      </c>
    </row>
    <row r="241" spans="1:8" x14ac:dyDescent="0.25">
      <c r="A241" s="26" t="s">
        <v>421</v>
      </c>
      <c r="B241" s="44">
        <v>-14236</v>
      </c>
      <c r="C241" s="44">
        <v>680326.4</v>
      </c>
      <c r="D241" s="44">
        <v>-2.0499999999999998</v>
      </c>
      <c r="E241">
        <v>2.0499999999999998</v>
      </c>
      <c r="F241">
        <v>5</v>
      </c>
      <c r="G241">
        <v>0</v>
      </c>
      <c r="H241">
        <v>0</v>
      </c>
    </row>
    <row r="242" spans="1:8" x14ac:dyDescent="0.25">
      <c r="A242" t="s">
        <v>422</v>
      </c>
      <c r="B242" s="44">
        <v>17174.099999999999</v>
      </c>
      <c r="C242" s="44">
        <v>694562.4</v>
      </c>
      <c r="D242" s="44">
        <v>2.5350000000000001</v>
      </c>
      <c r="E242">
        <v>0.45100000000000001</v>
      </c>
      <c r="F242">
        <v>4</v>
      </c>
      <c r="G242">
        <v>75</v>
      </c>
      <c r="H242">
        <v>6.4589999999999996</v>
      </c>
    </row>
    <row r="243" spans="1:8" x14ac:dyDescent="0.25">
      <c r="A243" t="s">
        <v>535</v>
      </c>
      <c r="B243" s="44">
        <v>49378.65</v>
      </c>
      <c r="C243" s="44">
        <v>677388.3</v>
      </c>
      <c r="D243" s="44">
        <v>7.8630000000000004</v>
      </c>
      <c r="E243">
        <v>1.085</v>
      </c>
      <c r="F243">
        <v>4</v>
      </c>
      <c r="G243">
        <v>75</v>
      </c>
      <c r="H243">
        <v>8.1020000000000003</v>
      </c>
    </row>
    <row r="244" spans="1:8" x14ac:dyDescent="0.25">
      <c r="A244" s="26" t="s">
        <v>245</v>
      </c>
      <c r="B244" s="44">
        <v>-34447.800000000003</v>
      </c>
      <c r="C244" s="44">
        <v>628009.65</v>
      </c>
      <c r="D244" s="44">
        <v>-5.2</v>
      </c>
      <c r="E244">
        <v>5.2</v>
      </c>
      <c r="F244">
        <v>5</v>
      </c>
      <c r="G244">
        <v>0</v>
      </c>
      <c r="H244">
        <v>0</v>
      </c>
    </row>
    <row r="245" spans="1:8" x14ac:dyDescent="0.25">
      <c r="A245" s="26">
        <v>40889</v>
      </c>
      <c r="B245" s="44">
        <v>-1862.4</v>
      </c>
      <c r="C245" s="44">
        <v>662457.44999999995</v>
      </c>
      <c r="D245" s="44">
        <v>-0.28000000000000003</v>
      </c>
      <c r="E245">
        <v>2.4049999999999998</v>
      </c>
      <c r="F245">
        <v>5</v>
      </c>
      <c r="G245">
        <v>40</v>
      </c>
      <c r="H245">
        <v>0.88600000000000001</v>
      </c>
    </row>
    <row r="246" spans="1:8" x14ac:dyDescent="0.25">
      <c r="A246" s="159">
        <v>40736</v>
      </c>
      <c r="B246" s="44">
        <v>-9252.85</v>
      </c>
      <c r="C246" s="44">
        <v>664319.85</v>
      </c>
      <c r="D246" s="44">
        <v>-1.3740000000000001</v>
      </c>
      <c r="E246">
        <v>3.7040000000000002</v>
      </c>
      <c r="F246">
        <v>3</v>
      </c>
      <c r="G246">
        <v>33.33</v>
      </c>
      <c r="H246">
        <v>0.63800000000000001</v>
      </c>
    </row>
    <row r="247" spans="1:8" x14ac:dyDescent="0.25">
      <c r="A247" t="s">
        <v>251</v>
      </c>
      <c r="B247" s="44">
        <v>136713.73000000001</v>
      </c>
      <c r="C247" s="44">
        <v>673572.7</v>
      </c>
      <c r="D247" s="44">
        <v>25.47</v>
      </c>
      <c r="E247">
        <v>1.5189999999999999</v>
      </c>
      <c r="F247">
        <v>5</v>
      </c>
      <c r="G247">
        <v>80</v>
      </c>
      <c r="H247">
        <v>14.16</v>
      </c>
    </row>
    <row r="248" spans="1:8" x14ac:dyDescent="0.25">
      <c r="A248" t="s">
        <v>254</v>
      </c>
      <c r="B248" s="44">
        <v>1414.24</v>
      </c>
      <c r="C248" s="44">
        <v>536858.97</v>
      </c>
      <c r="D248" s="44">
        <v>0.26400000000000001</v>
      </c>
      <c r="E248">
        <v>2.1909999999999998</v>
      </c>
      <c r="F248">
        <v>3</v>
      </c>
      <c r="G248">
        <v>33.33</v>
      </c>
      <c r="H248">
        <v>1.1180000000000001</v>
      </c>
    </row>
    <row r="249" spans="1:8" x14ac:dyDescent="0.25">
      <c r="A249" s="26" t="s">
        <v>259</v>
      </c>
      <c r="B249" s="44">
        <v>-15401.88</v>
      </c>
      <c r="C249" s="44">
        <v>535444.73</v>
      </c>
      <c r="D249" s="44">
        <v>-2.7959999999999998</v>
      </c>
      <c r="E249">
        <v>2.7959999999999998</v>
      </c>
      <c r="F249">
        <v>5</v>
      </c>
      <c r="G249">
        <v>0</v>
      </c>
      <c r="H249">
        <v>0</v>
      </c>
    </row>
    <row r="250" spans="1:8" x14ac:dyDescent="0.25">
      <c r="A250" s="26">
        <v>40735</v>
      </c>
      <c r="B250" s="44">
        <v>-57584.28</v>
      </c>
      <c r="C250" s="44">
        <v>550846.61</v>
      </c>
      <c r="D250" s="44">
        <v>-9.4640000000000004</v>
      </c>
      <c r="E250">
        <v>9.4640000000000004</v>
      </c>
      <c r="F250">
        <v>5</v>
      </c>
      <c r="G250">
        <v>20</v>
      </c>
      <c r="H250">
        <v>1.4800000000000001E-2</v>
      </c>
    </row>
    <row r="251" spans="1:8" x14ac:dyDescent="0.25">
      <c r="A251" t="s">
        <v>260</v>
      </c>
      <c r="B251" s="44">
        <v>-31284.32</v>
      </c>
      <c r="C251" s="44">
        <v>608430.89</v>
      </c>
      <c r="D251" s="44">
        <v>-4.8899999999999997</v>
      </c>
      <c r="E251">
        <v>5.0579999999999998</v>
      </c>
      <c r="F251">
        <v>5</v>
      </c>
      <c r="G251">
        <v>40</v>
      </c>
      <c r="H251">
        <v>3.3599999999999998E-2</v>
      </c>
    </row>
    <row r="252" spans="1:8" x14ac:dyDescent="0.25">
      <c r="A252" t="s">
        <v>264</v>
      </c>
      <c r="B252" s="44">
        <v>-83623.600000000006</v>
      </c>
      <c r="C252" s="44">
        <v>639715.21</v>
      </c>
      <c r="D252" s="44">
        <v>-11.56</v>
      </c>
      <c r="E252">
        <v>11.56</v>
      </c>
      <c r="F252">
        <v>5</v>
      </c>
      <c r="G252">
        <v>0</v>
      </c>
      <c r="H252">
        <v>0</v>
      </c>
    </row>
    <row r="253" spans="1:8" x14ac:dyDescent="0.25">
      <c r="A253" s="26" t="s">
        <v>536</v>
      </c>
      <c r="B253" s="44">
        <v>79547.100000000006</v>
      </c>
      <c r="C253" s="44">
        <v>723338.81</v>
      </c>
      <c r="D253" s="44">
        <v>12.36</v>
      </c>
      <c r="E253">
        <v>1.9610000000000001</v>
      </c>
      <c r="F253">
        <v>5</v>
      </c>
      <c r="G253">
        <v>20</v>
      </c>
      <c r="H253">
        <v>6.4989999999999997</v>
      </c>
    </row>
    <row r="254" spans="1:8" x14ac:dyDescent="0.25">
      <c r="A254" s="26">
        <v>40826</v>
      </c>
      <c r="B254" s="44">
        <v>98048.04</v>
      </c>
      <c r="C254" s="44">
        <v>643791.71</v>
      </c>
      <c r="D254" s="44">
        <v>17.97</v>
      </c>
      <c r="E254">
        <v>0</v>
      </c>
      <c r="F254">
        <v>3</v>
      </c>
      <c r="G254">
        <v>100</v>
      </c>
      <c r="H254">
        <v>100</v>
      </c>
    </row>
    <row r="255" spans="1:8" x14ac:dyDescent="0.25">
      <c r="A255" s="159">
        <v>40612</v>
      </c>
      <c r="B255" s="44">
        <v>27492.84</v>
      </c>
      <c r="C255" s="44">
        <v>545743.67000000004</v>
      </c>
      <c r="D255" s="44">
        <v>5.3049999999999997</v>
      </c>
      <c r="E255">
        <v>2.8180000000000001</v>
      </c>
      <c r="F255">
        <v>4</v>
      </c>
      <c r="G255">
        <v>50</v>
      </c>
      <c r="H255">
        <v>2.883</v>
      </c>
    </row>
    <row r="256" spans="1:8" x14ac:dyDescent="0.25">
      <c r="A256" t="s">
        <v>273</v>
      </c>
      <c r="B256" s="44">
        <v>289.60000000000002</v>
      </c>
      <c r="C256" s="44">
        <v>518250.83</v>
      </c>
      <c r="D256" s="44">
        <v>5.5899999999999998E-2</v>
      </c>
      <c r="E256">
        <v>3.202</v>
      </c>
      <c r="F256">
        <v>4</v>
      </c>
      <c r="G256">
        <v>50</v>
      </c>
      <c r="H256">
        <v>1.0169999999999999</v>
      </c>
    </row>
    <row r="257" spans="1:8" x14ac:dyDescent="0.25">
      <c r="A257" s="26" t="s">
        <v>276</v>
      </c>
      <c r="B257" s="44">
        <v>-15128.4</v>
      </c>
      <c r="C257" s="44">
        <v>517961.23</v>
      </c>
      <c r="D257" s="44">
        <v>-2.8380000000000001</v>
      </c>
      <c r="E257">
        <v>3.3029999999999999</v>
      </c>
      <c r="F257">
        <v>4</v>
      </c>
      <c r="G257">
        <v>50</v>
      </c>
      <c r="H257">
        <v>0.14099999999999999</v>
      </c>
    </row>
    <row r="258" spans="1:8" x14ac:dyDescent="0.25">
      <c r="A258" s="26" t="s">
        <v>278</v>
      </c>
      <c r="B258" s="44">
        <v>-9198.08</v>
      </c>
      <c r="C258" s="44">
        <v>533089.63</v>
      </c>
      <c r="D258" s="44">
        <v>-1.696</v>
      </c>
      <c r="E258">
        <v>3.2149999999999999</v>
      </c>
      <c r="F258">
        <v>3</v>
      </c>
      <c r="G258">
        <v>33.33</v>
      </c>
      <c r="H258">
        <v>0.48099999999999998</v>
      </c>
    </row>
    <row r="259" spans="1:8" x14ac:dyDescent="0.25">
      <c r="A259" s="159">
        <v>40733</v>
      </c>
      <c r="B259" s="44">
        <v>15048</v>
      </c>
      <c r="C259" s="44">
        <v>542287.71</v>
      </c>
      <c r="D259" s="44">
        <v>2.8540000000000001</v>
      </c>
      <c r="E259">
        <v>1.0580000000000001</v>
      </c>
      <c r="F259">
        <v>3</v>
      </c>
      <c r="G259">
        <v>66.67</v>
      </c>
      <c r="H259">
        <v>3.6379999999999999</v>
      </c>
    </row>
    <row r="260" spans="1:8" x14ac:dyDescent="0.25">
      <c r="A260" t="s">
        <v>280</v>
      </c>
      <c r="B260" s="44">
        <v>9895</v>
      </c>
      <c r="C260" s="44">
        <v>527239.71</v>
      </c>
      <c r="D260" s="44">
        <v>1.913</v>
      </c>
      <c r="E260">
        <v>3.9990000000000001</v>
      </c>
      <c r="F260">
        <v>4</v>
      </c>
      <c r="G260">
        <v>25</v>
      </c>
      <c r="H260">
        <v>1.478</v>
      </c>
    </row>
    <row r="261" spans="1:8" x14ac:dyDescent="0.25">
      <c r="A261" s="26" t="s">
        <v>284</v>
      </c>
      <c r="B261" s="44">
        <v>-12000</v>
      </c>
      <c r="C261" s="44">
        <v>517344.71</v>
      </c>
      <c r="D261" s="44">
        <v>-2.2669999999999999</v>
      </c>
      <c r="E261">
        <v>2.2669999999999999</v>
      </c>
      <c r="F261">
        <v>4</v>
      </c>
      <c r="G261">
        <v>0</v>
      </c>
      <c r="H261">
        <v>0</v>
      </c>
    </row>
    <row r="262" spans="1:8" x14ac:dyDescent="0.25">
      <c r="A262" s="26" t="s">
        <v>287</v>
      </c>
      <c r="B262" s="44">
        <v>40</v>
      </c>
      <c r="C262" s="44">
        <v>529344.71</v>
      </c>
      <c r="D262" s="44">
        <v>7.5599999999999999E-3</v>
      </c>
      <c r="E262">
        <v>1.36</v>
      </c>
      <c r="F262">
        <v>3</v>
      </c>
      <c r="G262">
        <v>33.33</v>
      </c>
      <c r="H262">
        <v>1.006</v>
      </c>
    </row>
    <row r="263" spans="1:8" x14ac:dyDescent="0.25">
      <c r="A263" s="26">
        <v>40824</v>
      </c>
      <c r="B263" s="44">
        <v>46872</v>
      </c>
      <c r="C263" s="44">
        <v>529304.71</v>
      </c>
      <c r="D263" s="44">
        <v>9.7159999999999993</v>
      </c>
      <c r="E263">
        <v>0</v>
      </c>
      <c r="F263">
        <v>1</v>
      </c>
      <c r="G263">
        <v>100</v>
      </c>
      <c r="H263">
        <v>100</v>
      </c>
    </row>
    <row r="264" spans="1:8" x14ac:dyDescent="0.25">
      <c r="A264" s="159">
        <v>40551</v>
      </c>
      <c r="B264" s="44">
        <v>121719.2</v>
      </c>
      <c r="C264" s="44">
        <v>482432.71</v>
      </c>
      <c r="D264" s="44">
        <v>33.74</v>
      </c>
      <c r="E264">
        <v>0</v>
      </c>
      <c r="F264">
        <v>2</v>
      </c>
      <c r="G264">
        <v>100</v>
      </c>
      <c r="H264">
        <v>100</v>
      </c>
    </row>
    <row r="265" spans="1:8" x14ac:dyDescent="0.25">
      <c r="A265" s="26" t="s">
        <v>288</v>
      </c>
      <c r="B265" s="44">
        <v>-3937.2</v>
      </c>
      <c r="C265" s="44">
        <v>360713.51</v>
      </c>
      <c r="D265" s="44">
        <v>-1.08</v>
      </c>
      <c r="E265">
        <v>2.2160000000000002</v>
      </c>
      <c r="F265">
        <v>3</v>
      </c>
      <c r="G265">
        <v>33.33</v>
      </c>
      <c r="H265">
        <v>0.51300000000000001</v>
      </c>
    </row>
    <row r="266" spans="1:8" x14ac:dyDescent="0.25">
      <c r="A266" s="26" t="s">
        <v>291</v>
      </c>
      <c r="B266" s="44">
        <v>32998.800000000003</v>
      </c>
      <c r="C266" s="44">
        <v>364650.71</v>
      </c>
      <c r="D266" s="44">
        <v>9.9499999999999993</v>
      </c>
      <c r="E266">
        <v>0.59299999999999997</v>
      </c>
      <c r="F266">
        <v>4</v>
      </c>
      <c r="G266">
        <v>75</v>
      </c>
      <c r="H266">
        <v>16.170000000000002</v>
      </c>
    </row>
    <row r="267" spans="1:8" x14ac:dyDescent="0.25">
      <c r="A267" s="26">
        <v>40670</v>
      </c>
      <c r="B267" s="44">
        <v>-5852.2</v>
      </c>
      <c r="C267" s="44">
        <v>331651.90999999997</v>
      </c>
      <c r="D267" s="44">
        <v>-1.734</v>
      </c>
      <c r="E267">
        <v>1.819</v>
      </c>
      <c r="F267">
        <v>4</v>
      </c>
      <c r="G267">
        <v>25</v>
      </c>
      <c r="H267">
        <v>4.6899999999999997E-2</v>
      </c>
    </row>
    <row r="268" spans="1:8" x14ac:dyDescent="0.25">
      <c r="A268" t="s">
        <v>224</v>
      </c>
      <c r="B268" s="44">
        <v>22551.279999999999</v>
      </c>
      <c r="C268" s="44">
        <v>337504.11</v>
      </c>
      <c r="D268" s="44">
        <v>7.16</v>
      </c>
      <c r="E268">
        <v>1.151</v>
      </c>
      <c r="F268">
        <v>4</v>
      </c>
      <c r="G268">
        <v>75</v>
      </c>
      <c r="H268">
        <v>6.9470000000000001</v>
      </c>
    </row>
    <row r="269" spans="1:8" x14ac:dyDescent="0.25">
      <c r="A269" t="s">
        <v>225</v>
      </c>
      <c r="B269" s="44">
        <v>-2417.98</v>
      </c>
      <c r="C269" s="44">
        <v>314952.83</v>
      </c>
      <c r="D269" s="44">
        <v>-0.76200000000000001</v>
      </c>
      <c r="E269">
        <v>1.52</v>
      </c>
      <c r="F269">
        <v>5</v>
      </c>
      <c r="G269">
        <v>20</v>
      </c>
      <c r="H269">
        <v>0.70199999999999996</v>
      </c>
    </row>
    <row r="270" spans="1:8" x14ac:dyDescent="0.25">
      <c r="A270" s="26" t="s">
        <v>226</v>
      </c>
      <c r="B270" s="44">
        <v>-4709.2</v>
      </c>
      <c r="C270" s="44">
        <v>317370.81</v>
      </c>
      <c r="D270" s="44">
        <v>-1.462</v>
      </c>
      <c r="E270">
        <v>1.462</v>
      </c>
      <c r="F270">
        <v>4</v>
      </c>
      <c r="G270">
        <v>25</v>
      </c>
      <c r="H270">
        <v>0.13400000000000001</v>
      </c>
    </row>
    <row r="271" spans="1:8" x14ac:dyDescent="0.25">
      <c r="A271" s="26">
        <v>40700</v>
      </c>
      <c r="B271" s="44">
        <v>-2578.7800000000002</v>
      </c>
      <c r="C271" s="44">
        <v>322080.01</v>
      </c>
      <c r="D271" s="44">
        <v>-0.79400000000000004</v>
      </c>
      <c r="E271">
        <v>3.726</v>
      </c>
      <c r="F271">
        <v>5</v>
      </c>
      <c r="G271">
        <v>60</v>
      </c>
      <c r="H271">
        <v>0.79200000000000004</v>
      </c>
    </row>
    <row r="272" spans="1:8" x14ac:dyDescent="0.25">
      <c r="A272" t="s">
        <v>227</v>
      </c>
      <c r="B272" s="44">
        <v>-8729.94</v>
      </c>
      <c r="C272" s="44">
        <v>324658.78999999998</v>
      </c>
      <c r="D272" s="44">
        <v>-2.6190000000000002</v>
      </c>
      <c r="E272">
        <v>2.6190000000000002</v>
      </c>
      <c r="F272">
        <v>4</v>
      </c>
      <c r="G272">
        <v>25</v>
      </c>
      <c r="H272">
        <v>5.4600000000000003E-2</v>
      </c>
    </row>
    <row r="273" spans="1:8" x14ac:dyDescent="0.25">
      <c r="A273" t="s">
        <v>228</v>
      </c>
      <c r="B273" s="44">
        <v>1370.06</v>
      </c>
      <c r="C273" s="44">
        <v>333388.73</v>
      </c>
      <c r="D273" s="44">
        <v>0.41299999999999998</v>
      </c>
      <c r="E273">
        <v>1.5980000000000001</v>
      </c>
      <c r="F273">
        <v>5</v>
      </c>
      <c r="G273">
        <v>40</v>
      </c>
      <c r="H273">
        <v>1.218</v>
      </c>
    </row>
    <row r="274" spans="1:8" x14ac:dyDescent="0.25">
      <c r="A274" s="26" t="s">
        <v>229</v>
      </c>
      <c r="B274" s="44">
        <v>2387.6999999999998</v>
      </c>
      <c r="C274" s="44">
        <v>332018.67</v>
      </c>
      <c r="D274" s="44">
        <v>0.72399999999999998</v>
      </c>
      <c r="E274">
        <v>2.1019999999999999</v>
      </c>
      <c r="F274">
        <v>5</v>
      </c>
      <c r="G274">
        <v>60</v>
      </c>
      <c r="H274">
        <v>1.345</v>
      </c>
    </row>
    <row r="275" spans="1:8" x14ac:dyDescent="0.25">
      <c r="A275" s="26">
        <v>40791</v>
      </c>
      <c r="B275" s="44">
        <v>-2013.96</v>
      </c>
      <c r="C275" s="44">
        <v>329630.96999999997</v>
      </c>
      <c r="D275" s="44">
        <v>-0.60699999999999998</v>
      </c>
      <c r="E275">
        <v>2.7469999999999999</v>
      </c>
      <c r="F275">
        <v>5</v>
      </c>
      <c r="G275">
        <v>20</v>
      </c>
      <c r="H275">
        <v>0.80100000000000005</v>
      </c>
    </row>
    <row r="276" spans="1:8" x14ac:dyDescent="0.25">
      <c r="A276" s="26">
        <v>40579</v>
      </c>
      <c r="B276" s="44">
        <v>-1585.96</v>
      </c>
      <c r="C276" s="44">
        <v>331644.93</v>
      </c>
      <c r="D276" s="44">
        <v>-0.47599999999999998</v>
      </c>
      <c r="E276">
        <v>0.71099999999999997</v>
      </c>
      <c r="F276">
        <v>5</v>
      </c>
      <c r="G276">
        <v>40</v>
      </c>
      <c r="H276">
        <v>0.65700000000000003</v>
      </c>
    </row>
    <row r="277" spans="1:8" x14ac:dyDescent="0.25">
      <c r="A277" s="26" t="s">
        <v>230</v>
      </c>
      <c r="B277" s="44">
        <v>-173.14</v>
      </c>
      <c r="C277" s="44">
        <v>333230.89</v>
      </c>
      <c r="D277" s="44">
        <v>-5.1900000000000002E-2</v>
      </c>
      <c r="E277">
        <v>2.4609999999999999</v>
      </c>
      <c r="F277">
        <v>4</v>
      </c>
      <c r="G277">
        <v>25</v>
      </c>
      <c r="H277">
        <v>0.98</v>
      </c>
    </row>
    <row r="278" spans="1:8" x14ac:dyDescent="0.25">
      <c r="A278" t="s">
        <v>231</v>
      </c>
      <c r="B278" s="44">
        <v>28670.06</v>
      </c>
      <c r="C278" s="44">
        <v>333404.03000000003</v>
      </c>
      <c r="D278" s="44">
        <v>9.4079999999999995</v>
      </c>
      <c r="E278">
        <v>1.014</v>
      </c>
      <c r="F278">
        <v>4</v>
      </c>
      <c r="G278">
        <v>50</v>
      </c>
      <c r="H278">
        <v>5.4509999999999996</v>
      </c>
    </row>
    <row r="279" spans="1:8" x14ac:dyDescent="0.25">
      <c r="A279" s="26">
        <v>40851</v>
      </c>
      <c r="B279" s="44">
        <v>-6334.98</v>
      </c>
      <c r="C279" s="44">
        <v>304733.96999999997</v>
      </c>
      <c r="D279" s="44">
        <v>-2.0369999999999999</v>
      </c>
      <c r="E279">
        <v>2.0369999999999999</v>
      </c>
      <c r="F279">
        <v>4</v>
      </c>
      <c r="G279">
        <v>0</v>
      </c>
      <c r="H279">
        <v>0</v>
      </c>
    </row>
    <row r="280" spans="1:8" x14ac:dyDescent="0.25">
      <c r="A280" s="26">
        <v>40637</v>
      </c>
      <c r="B280" s="44">
        <v>-18687.82</v>
      </c>
      <c r="C280" s="44">
        <v>311068.95</v>
      </c>
      <c r="D280" s="44">
        <v>-5.6669999999999998</v>
      </c>
      <c r="E280">
        <v>6.1180000000000003</v>
      </c>
      <c r="F280">
        <v>5</v>
      </c>
      <c r="G280">
        <v>20</v>
      </c>
      <c r="H280">
        <v>7.8100000000000003E-2</v>
      </c>
    </row>
    <row r="281" spans="1:8" x14ac:dyDescent="0.25">
      <c r="A281" s="26" t="s">
        <v>232</v>
      </c>
      <c r="B281" s="44">
        <v>-846.96</v>
      </c>
      <c r="C281" s="44">
        <v>329756.77</v>
      </c>
      <c r="D281" s="44">
        <v>-0.25600000000000001</v>
      </c>
      <c r="E281">
        <v>2.407</v>
      </c>
      <c r="F281">
        <v>5</v>
      </c>
      <c r="G281">
        <v>20</v>
      </c>
      <c r="H281">
        <v>0.90400000000000003</v>
      </c>
    </row>
    <row r="282" spans="1:8" x14ac:dyDescent="0.25">
      <c r="A282" t="s">
        <v>233</v>
      </c>
      <c r="B282" s="44">
        <v>-10622.78</v>
      </c>
      <c r="C282" s="44">
        <v>330603.73</v>
      </c>
      <c r="D282" s="44">
        <v>-3.113</v>
      </c>
      <c r="E282">
        <v>3.113</v>
      </c>
      <c r="F282">
        <v>4</v>
      </c>
      <c r="G282">
        <v>25</v>
      </c>
      <c r="H282">
        <v>0.17699999999999999</v>
      </c>
    </row>
    <row r="283" spans="1:8" x14ac:dyDescent="0.25">
      <c r="A283" t="s">
        <v>234</v>
      </c>
      <c r="B283" s="44">
        <v>-7409.86</v>
      </c>
      <c r="C283" s="44">
        <v>341226.51</v>
      </c>
      <c r="D283" s="44">
        <v>-2.125</v>
      </c>
      <c r="E283">
        <v>3.3359999999999999</v>
      </c>
      <c r="F283">
        <v>4</v>
      </c>
      <c r="G283">
        <v>50</v>
      </c>
      <c r="H283">
        <v>0.52800000000000002</v>
      </c>
    </row>
    <row r="284" spans="1:8" x14ac:dyDescent="0.25">
      <c r="A284" s="26">
        <v>40727</v>
      </c>
      <c r="B284" s="44">
        <v>-6614.66</v>
      </c>
      <c r="C284" s="44">
        <v>348636.37</v>
      </c>
      <c r="D284" s="44">
        <v>-1.8620000000000001</v>
      </c>
      <c r="E284">
        <v>1.87</v>
      </c>
      <c r="F284">
        <v>3</v>
      </c>
      <c r="G284">
        <v>33.33</v>
      </c>
      <c r="H284">
        <v>4.2199999999999998E-3</v>
      </c>
    </row>
    <row r="285" spans="1:8" x14ac:dyDescent="0.25">
      <c r="A285" s="26" t="s">
        <v>235</v>
      </c>
      <c r="B285" s="44">
        <v>-7356.92</v>
      </c>
      <c r="C285" s="44">
        <v>355251.03</v>
      </c>
      <c r="D285" s="44">
        <v>-2.0289999999999999</v>
      </c>
      <c r="E285">
        <v>2.0289999999999999</v>
      </c>
      <c r="F285">
        <v>4</v>
      </c>
      <c r="G285">
        <v>0</v>
      </c>
      <c r="H285">
        <v>0</v>
      </c>
    </row>
    <row r="286" spans="1:8" x14ac:dyDescent="0.25">
      <c r="A286" t="s">
        <v>236</v>
      </c>
      <c r="B286" s="44">
        <v>4415</v>
      </c>
      <c r="C286" s="44">
        <v>362607.95</v>
      </c>
      <c r="D286" s="44">
        <v>1.2330000000000001</v>
      </c>
      <c r="E286">
        <v>0.98899999999999999</v>
      </c>
      <c r="F286">
        <v>4</v>
      </c>
      <c r="G286">
        <v>50</v>
      </c>
      <c r="H286">
        <v>2.246</v>
      </c>
    </row>
    <row r="287" spans="1:8" x14ac:dyDescent="0.25">
      <c r="A287" t="s">
        <v>537</v>
      </c>
      <c r="B287" s="44">
        <v>-7877.2</v>
      </c>
      <c r="C287" s="44">
        <v>358192.95</v>
      </c>
      <c r="D287" s="44">
        <v>-2.1520000000000001</v>
      </c>
      <c r="E287">
        <v>2.4689999999999999</v>
      </c>
      <c r="F287">
        <v>5</v>
      </c>
      <c r="G287">
        <v>20</v>
      </c>
      <c r="H287">
        <v>0.129</v>
      </c>
    </row>
    <row r="288" spans="1:8" x14ac:dyDescent="0.25">
      <c r="A288" s="26">
        <v>40726</v>
      </c>
      <c r="B288" s="44">
        <v>-580</v>
      </c>
      <c r="C288" s="44">
        <v>366070.15</v>
      </c>
      <c r="D288" s="44">
        <v>-0.158</v>
      </c>
      <c r="E288">
        <v>0.60499999999999998</v>
      </c>
      <c r="F288">
        <v>4</v>
      </c>
      <c r="G288">
        <v>25</v>
      </c>
      <c r="H288">
        <v>0.84399999999999997</v>
      </c>
    </row>
    <row r="289" spans="1:8" x14ac:dyDescent="0.25">
      <c r="A289" s="26" t="s">
        <v>237</v>
      </c>
      <c r="B289" s="44">
        <v>-2308</v>
      </c>
      <c r="C289" s="44">
        <v>366650.15</v>
      </c>
      <c r="D289" s="44">
        <v>-0.626</v>
      </c>
      <c r="E289">
        <v>0.88200000000000001</v>
      </c>
      <c r="F289">
        <v>4</v>
      </c>
      <c r="G289">
        <v>50</v>
      </c>
      <c r="H289">
        <v>0.502</v>
      </c>
    </row>
    <row r="290" spans="1:8" x14ac:dyDescent="0.25">
      <c r="A290" t="s">
        <v>238</v>
      </c>
      <c r="B290" s="44">
        <v>12758</v>
      </c>
      <c r="C290" s="44">
        <v>368958.15</v>
      </c>
      <c r="D290" s="44">
        <v>3.5819999999999999</v>
      </c>
      <c r="E290">
        <v>1.1659999999999999</v>
      </c>
      <c r="F290">
        <v>5</v>
      </c>
      <c r="G290">
        <v>40</v>
      </c>
      <c r="H290">
        <v>3.508</v>
      </c>
    </row>
    <row r="291" spans="1:8" x14ac:dyDescent="0.25">
      <c r="B291" s="44"/>
      <c r="C291" s="44"/>
      <c r="D291" s="44"/>
    </row>
    <row r="292" spans="1:8" x14ac:dyDescent="0.25">
      <c r="A292" s="26" t="s">
        <v>80</v>
      </c>
      <c r="B292" s="44">
        <v>7967.5</v>
      </c>
      <c r="C292" s="44">
        <v>654376.06999999995</v>
      </c>
      <c r="D292" s="44">
        <v>1.371</v>
      </c>
      <c r="E292">
        <v>2.3159999999999998</v>
      </c>
      <c r="F292">
        <v>4.1500000000000004</v>
      </c>
      <c r="G292">
        <v>40.72</v>
      </c>
      <c r="H292">
        <v>9.4250000000000007</v>
      </c>
    </row>
    <row r="293" spans="1:8" x14ac:dyDescent="0.25">
      <c r="A293" s="26" t="s">
        <v>81</v>
      </c>
      <c r="B293" s="44">
        <v>39981.61</v>
      </c>
      <c r="C293" s="44">
        <v>244877.9</v>
      </c>
      <c r="D293" s="44">
        <v>6.4610000000000003</v>
      </c>
      <c r="E293">
        <v>2.1219999999999999</v>
      </c>
      <c r="F293">
        <v>0.93600000000000005</v>
      </c>
      <c r="G293">
        <v>27.22</v>
      </c>
      <c r="H293">
        <v>24.74</v>
      </c>
    </row>
    <row r="294" spans="1:8" x14ac:dyDescent="0.25">
      <c r="B294" s="44"/>
      <c r="C294" s="44"/>
      <c r="D294" s="44"/>
    </row>
    <row r="295" spans="1:8" x14ac:dyDescent="0.25">
      <c r="A295" t="s">
        <v>82</v>
      </c>
      <c r="B295" s="44"/>
      <c r="C295" s="44"/>
      <c r="D295" s="44"/>
    </row>
    <row r="296" spans="1:8" x14ac:dyDescent="0.25">
      <c r="A296" t="s">
        <v>83</v>
      </c>
      <c r="B296" s="44" t="s">
        <v>64</v>
      </c>
      <c r="C296" s="44" t="s">
        <v>100</v>
      </c>
      <c r="D296" s="44" t="s">
        <v>66</v>
      </c>
      <c r="E296" t="s">
        <v>67</v>
      </c>
      <c r="F296" t="s">
        <v>68</v>
      </c>
      <c r="G296" t="s">
        <v>69</v>
      </c>
      <c r="H296" t="s">
        <v>70</v>
      </c>
    </row>
    <row r="297" spans="1:8" x14ac:dyDescent="0.25">
      <c r="A297" s="26">
        <v>41334</v>
      </c>
      <c r="B297" s="44">
        <v>-4483.22</v>
      </c>
      <c r="C297" s="44">
        <v>1152950.55</v>
      </c>
      <c r="D297" s="44">
        <v>-0.38700000000000001</v>
      </c>
      <c r="E297">
        <v>0.38700000000000001</v>
      </c>
      <c r="F297">
        <v>1</v>
      </c>
      <c r="G297">
        <v>0</v>
      </c>
      <c r="H297">
        <v>0</v>
      </c>
    </row>
    <row r="298" spans="1:8" x14ac:dyDescent="0.25">
      <c r="A298" s="26">
        <v>41306</v>
      </c>
      <c r="B298" s="44">
        <v>8619.7999999999993</v>
      </c>
      <c r="C298" s="44">
        <v>1157433.77</v>
      </c>
      <c r="D298" s="44">
        <v>0.75</v>
      </c>
      <c r="E298">
        <v>0</v>
      </c>
      <c r="F298">
        <v>1</v>
      </c>
      <c r="G298">
        <v>100</v>
      </c>
      <c r="H298">
        <v>100</v>
      </c>
    </row>
    <row r="299" spans="1:8" x14ac:dyDescent="0.25">
      <c r="A299" t="s">
        <v>423</v>
      </c>
      <c r="B299" s="44">
        <v>62139.07</v>
      </c>
      <c r="C299" s="44">
        <v>1148813.97</v>
      </c>
      <c r="D299" s="44">
        <v>5.718</v>
      </c>
      <c r="E299">
        <v>0</v>
      </c>
      <c r="F299">
        <v>1</v>
      </c>
      <c r="G299">
        <v>100</v>
      </c>
      <c r="H299">
        <v>100</v>
      </c>
    </row>
    <row r="300" spans="1:8" x14ac:dyDescent="0.25">
      <c r="A300" t="s">
        <v>391</v>
      </c>
      <c r="B300" s="44">
        <v>-1792</v>
      </c>
      <c r="C300" s="44">
        <v>1086674.8999999999</v>
      </c>
      <c r="D300" s="44">
        <v>-0.16500000000000001</v>
      </c>
      <c r="E300">
        <v>0.16500000000000001</v>
      </c>
      <c r="F300">
        <v>1</v>
      </c>
      <c r="G300">
        <v>0</v>
      </c>
      <c r="H300">
        <v>0</v>
      </c>
    </row>
    <row r="301" spans="1:8" x14ac:dyDescent="0.25">
      <c r="A301" s="26" t="s">
        <v>424</v>
      </c>
      <c r="B301" s="44">
        <v>-3612</v>
      </c>
      <c r="C301" s="44">
        <v>1088466.8999999999</v>
      </c>
      <c r="D301" s="44">
        <v>-0.33100000000000002</v>
      </c>
      <c r="E301">
        <v>0.33100000000000002</v>
      </c>
      <c r="F301">
        <v>1</v>
      </c>
      <c r="G301">
        <v>0</v>
      </c>
      <c r="H301">
        <v>0</v>
      </c>
    </row>
    <row r="302" spans="1:8" x14ac:dyDescent="0.25">
      <c r="A302" s="26" t="s">
        <v>425</v>
      </c>
      <c r="B302" s="44">
        <v>-8209.9500000000007</v>
      </c>
      <c r="C302" s="44">
        <v>1092078.8999999999</v>
      </c>
      <c r="D302" s="44">
        <v>-0.746</v>
      </c>
      <c r="E302">
        <v>0.746</v>
      </c>
      <c r="F302">
        <v>1</v>
      </c>
      <c r="G302">
        <v>0</v>
      </c>
      <c r="H302">
        <v>0</v>
      </c>
    </row>
    <row r="303" spans="1:8" x14ac:dyDescent="0.25">
      <c r="A303" t="s">
        <v>392</v>
      </c>
      <c r="B303" s="44">
        <v>-42</v>
      </c>
      <c r="C303" s="44">
        <v>1100288.8500000001</v>
      </c>
      <c r="D303" s="44">
        <v>-3.82E-3</v>
      </c>
      <c r="E303">
        <v>3.82E-3</v>
      </c>
      <c r="F303">
        <v>1</v>
      </c>
      <c r="G303">
        <v>0</v>
      </c>
      <c r="H303">
        <v>0</v>
      </c>
    </row>
    <row r="304" spans="1:8" x14ac:dyDescent="0.25">
      <c r="A304" t="s">
        <v>426</v>
      </c>
      <c r="B304" s="44">
        <v>3108</v>
      </c>
      <c r="C304" s="44">
        <v>1100330.8500000001</v>
      </c>
      <c r="D304" s="44">
        <v>0.28299999999999997</v>
      </c>
      <c r="E304">
        <v>0</v>
      </c>
      <c r="F304">
        <v>1</v>
      </c>
      <c r="G304">
        <v>100</v>
      </c>
      <c r="H304">
        <v>100</v>
      </c>
    </row>
    <row r="305" spans="1:8" x14ac:dyDescent="0.25">
      <c r="A305" t="s">
        <v>427</v>
      </c>
      <c r="B305" s="44">
        <v>-18339.86</v>
      </c>
      <c r="C305" s="44">
        <v>1097222.8500000001</v>
      </c>
      <c r="D305" s="44">
        <v>-1.6439999999999999</v>
      </c>
      <c r="E305">
        <v>1.6439999999999999</v>
      </c>
      <c r="F305">
        <v>1</v>
      </c>
      <c r="G305">
        <v>0</v>
      </c>
      <c r="H305">
        <v>0</v>
      </c>
    </row>
    <row r="306" spans="1:8" x14ac:dyDescent="0.25">
      <c r="A306" s="26" t="s">
        <v>393</v>
      </c>
      <c r="B306" s="44">
        <v>10388</v>
      </c>
      <c r="C306" s="44">
        <v>1115562.71</v>
      </c>
      <c r="D306" s="44">
        <v>0.94</v>
      </c>
      <c r="E306">
        <v>0</v>
      </c>
      <c r="F306">
        <v>1</v>
      </c>
      <c r="G306">
        <v>100</v>
      </c>
      <c r="H306">
        <v>100</v>
      </c>
    </row>
    <row r="307" spans="1:8" x14ac:dyDescent="0.25">
      <c r="A307" t="s">
        <v>428</v>
      </c>
      <c r="B307" s="44">
        <v>3612.07</v>
      </c>
      <c r="C307" s="44">
        <v>1105174.71</v>
      </c>
      <c r="D307" s="44">
        <v>0.32800000000000001</v>
      </c>
      <c r="E307">
        <v>0</v>
      </c>
      <c r="F307">
        <v>1</v>
      </c>
      <c r="G307">
        <v>100</v>
      </c>
      <c r="H307">
        <v>100</v>
      </c>
    </row>
    <row r="308" spans="1:8" x14ac:dyDescent="0.25">
      <c r="A308" t="s">
        <v>429</v>
      </c>
      <c r="B308" s="44">
        <v>2296</v>
      </c>
      <c r="C308" s="44">
        <v>1101562.6399999999</v>
      </c>
      <c r="D308" s="44">
        <v>0.20899999999999999</v>
      </c>
      <c r="E308">
        <v>0</v>
      </c>
      <c r="F308">
        <v>1</v>
      </c>
      <c r="G308">
        <v>100</v>
      </c>
      <c r="H308">
        <v>100</v>
      </c>
    </row>
    <row r="309" spans="1:8" x14ac:dyDescent="0.25">
      <c r="A309" s="159">
        <v>41255</v>
      </c>
      <c r="B309" s="44">
        <v>74034.87</v>
      </c>
      <c r="C309" s="44">
        <v>1099266.6399999999</v>
      </c>
      <c r="D309" s="44">
        <v>7.2210000000000001</v>
      </c>
      <c r="E309">
        <v>0</v>
      </c>
      <c r="F309">
        <v>1</v>
      </c>
      <c r="G309">
        <v>100</v>
      </c>
      <c r="H309">
        <v>100</v>
      </c>
    </row>
    <row r="310" spans="1:8" x14ac:dyDescent="0.25">
      <c r="A310" s="26">
        <v>41225</v>
      </c>
      <c r="B310" s="44">
        <v>-8609.7199999999993</v>
      </c>
      <c r="C310" s="44">
        <v>1025231.77</v>
      </c>
      <c r="D310" s="44">
        <v>-0.83299999999999996</v>
      </c>
      <c r="E310">
        <v>0.83299999999999996</v>
      </c>
      <c r="F310">
        <v>1</v>
      </c>
      <c r="G310">
        <v>0</v>
      </c>
      <c r="H310">
        <v>0</v>
      </c>
    </row>
    <row r="311" spans="1:8" x14ac:dyDescent="0.25">
      <c r="A311" s="26">
        <v>41194</v>
      </c>
      <c r="B311" s="44">
        <v>7742.07</v>
      </c>
      <c r="C311" s="44">
        <v>1033841.49</v>
      </c>
      <c r="D311" s="44">
        <v>0.755</v>
      </c>
      <c r="E311">
        <v>0</v>
      </c>
      <c r="F311">
        <v>1</v>
      </c>
      <c r="G311">
        <v>100</v>
      </c>
      <c r="H311">
        <v>100</v>
      </c>
    </row>
    <row r="312" spans="1:8" x14ac:dyDescent="0.25">
      <c r="A312" s="26">
        <v>41102</v>
      </c>
      <c r="B312" s="44">
        <v>-17282.86</v>
      </c>
      <c r="C312" s="44">
        <v>1026099.42</v>
      </c>
      <c r="D312" s="44">
        <v>-1.6559999999999999</v>
      </c>
      <c r="E312">
        <v>1.6559999999999999</v>
      </c>
      <c r="F312">
        <v>1</v>
      </c>
      <c r="G312">
        <v>0</v>
      </c>
      <c r="H312">
        <v>0</v>
      </c>
    </row>
    <row r="313" spans="1:8" x14ac:dyDescent="0.25">
      <c r="A313" s="26">
        <v>41072</v>
      </c>
      <c r="B313" s="44">
        <v>-18850.93</v>
      </c>
      <c r="C313" s="44">
        <v>1043382.28</v>
      </c>
      <c r="D313" s="44">
        <v>-1.7749999999999999</v>
      </c>
      <c r="E313">
        <v>1.7749999999999999</v>
      </c>
      <c r="F313">
        <v>1</v>
      </c>
      <c r="G313">
        <v>0</v>
      </c>
      <c r="H313">
        <v>0</v>
      </c>
    </row>
    <row r="314" spans="1:8" x14ac:dyDescent="0.25">
      <c r="A314" s="26">
        <v>41041</v>
      </c>
      <c r="B314" s="44">
        <v>-13131.93</v>
      </c>
      <c r="C314" s="44">
        <v>1062233.21</v>
      </c>
      <c r="D314" s="44">
        <v>-1.2210000000000001</v>
      </c>
      <c r="E314">
        <v>1.2210000000000001</v>
      </c>
      <c r="F314">
        <v>1</v>
      </c>
      <c r="G314">
        <v>0</v>
      </c>
      <c r="H314">
        <v>0</v>
      </c>
    </row>
    <row r="315" spans="1:8" x14ac:dyDescent="0.25">
      <c r="A315" s="26">
        <v>41011</v>
      </c>
      <c r="B315" s="44">
        <v>-19921.650000000001</v>
      </c>
      <c r="C315" s="44">
        <v>1075365.1399999999</v>
      </c>
      <c r="D315" s="44">
        <v>-1.819</v>
      </c>
      <c r="E315">
        <v>1.819</v>
      </c>
      <c r="F315">
        <v>1</v>
      </c>
      <c r="G315">
        <v>0</v>
      </c>
      <c r="H315">
        <v>0</v>
      </c>
    </row>
    <row r="316" spans="1:8" x14ac:dyDescent="0.25">
      <c r="A316" s="26">
        <v>40980</v>
      </c>
      <c r="B316" s="44">
        <v>-11425.4</v>
      </c>
      <c r="C316" s="44">
        <v>1095286.79</v>
      </c>
      <c r="D316" s="44">
        <v>-1.032</v>
      </c>
      <c r="E316">
        <v>1.032</v>
      </c>
      <c r="F316">
        <v>1</v>
      </c>
      <c r="G316">
        <v>0</v>
      </c>
      <c r="H316">
        <v>0</v>
      </c>
    </row>
    <row r="317" spans="1:8" x14ac:dyDescent="0.25">
      <c r="A317" t="s">
        <v>430</v>
      </c>
      <c r="B317" s="44">
        <v>5712.07</v>
      </c>
      <c r="C317" s="44">
        <v>1106712.19</v>
      </c>
      <c r="D317" s="44">
        <v>0.51900000000000002</v>
      </c>
      <c r="E317">
        <v>0</v>
      </c>
      <c r="F317">
        <v>1</v>
      </c>
      <c r="G317">
        <v>100</v>
      </c>
      <c r="H317">
        <v>100</v>
      </c>
    </row>
    <row r="318" spans="1:8" x14ac:dyDescent="0.25">
      <c r="A318" s="26" t="s">
        <v>431</v>
      </c>
      <c r="B318" s="44">
        <v>-3882.2</v>
      </c>
      <c r="C318" s="44">
        <v>1101000.1200000001</v>
      </c>
      <c r="D318" s="44">
        <v>-0.35099999999999998</v>
      </c>
      <c r="E318">
        <v>0.35099999999999998</v>
      </c>
      <c r="F318">
        <v>1</v>
      </c>
      <c r="G318">
        <v>0</v>
      </c>
      <c r="H318">
        <v>0</v>
      </c>
    </row>
    <row r="319" spans="1:8" x14ac:dyDescent="0.25">
      <c r="A319" t="s">
        <v>432</v>
      </c>
      <c r="B319" s="44">
        <v>4746</v>
      </c>
      <c r="C319" s="44">
        <v>1104882.32</v>
      </c>
      <c r="D319" s="44">
        <v>0.43099999999999999</v>
      </c>
      <c r="E319">
        <v>0</v>
      </c>
      <c r="F319">
        <v>1</v>
      </c>
      <c r="G319">
        <v>100</v>
      </c>
      <c r="H319">
        <v>100</v>
      </c>
    </row>
    <row r="320" spans="1:8" x14ac:dyDescent="0.25">
      <c r="A320" t="s">
        <v>433</v>
      </c>
      <c r="B320" s="44">
        <v>-3850</v>
      </c>
      <c r="C320" s="44">
        <v>1100136.32</v>
      </c>
      <c r="D320" s="44">
        <v>-0.34899999999999998</v>
      </c>
      <c r="E320">
        <v>0.34899999999999998</v>
      </c>
      <c r="F320">
        <v>1</v>
      </c>
      <c r="G320">
        <v>0</v>
      </c>
      <c r="H320">
        <v>0</v>
      </c>
    </row>
    <row r="321" spans="1:8" x14ac:dyDescent="0.25">
      <c r="A321" t="s">
        <v>394</v>
      </c>
      <c r="B321" s="44">
        <v>-5163.2</v>
      </c>
      <c r="C321" s="44">
        <v>1103986.32</v>
      </c>
      <c r="D321" s="44">
        <v>-0.46600000000000003</v>
      </c>
      <c r="E321">
        <v>0.46600000000000003</v>
      </c>
      <c r="F321">
        <v>1</v>
      </c>
      <c r="G321">
        <v>0</v>
      </c>
      <c r="H321">
        <v>0</v>
      </c>
    </row>
    <row r="322" spans="1:8" x14ac:dyDescent="0.25">
      <c r="A322" s="26" t="s">
        <v>434</v>
      </c>
      <c r="B322" s="44">
        <v>-2139.1999999999998</v>
      </c>
      <c r="C322" s="44">
        <v>1109149.52</v>
      </c>
      <c r="D322" s="44">
        <v>-0.192</v>
      </c>
      <c r="E322">
        <v>0.192</v>
      </c>
      <c r="F322">
        <v>1</v>
      </c>
      <c r="G322">
        <v>0</v>
      </c>
      <c r="H322">
        <v>0</v>
      </c>
    </row>
    <row r="323" spans="1:8" x14ac:dyDescent="0.25">
      <c r="A323" s="26" t="s">
        <v>435</v>
      </c>
      <c r="B323" s="44">
        <v>18426.099999999999</v>
      </c>
      <c r="C323" s="44">
        <v>1111288.72</v>
      </c>
      <c r="D323" s="44">
        <v>1.6859999999999999</v>
      </c>
      <c r="E323">
        <v>0</v>
      </c>
      <c r="F323">
        <v>1</v>
      </c>
      <c r="G323">
        <v>100</v>
      </c>
      <c r="H323">
        <v>100</v>
      </c>
    </row>
    <row r="324" spans="1:8" x14ac:dyDescent="0.25">
      <c r="A324" t="s">
        <v>436</v>
      </c>
      <c r="B324" s="44">
        <v>131946.06</v>
      </c>
      <c r="C324" s="44">
        <v>1092862.6200000001</v>
      </c>
      <c r="D324" s="44">
        <v>13.73</v>
      </c>
      <c r="E324">
        <v>0</v>
      </c>
      <c r="F324">
        <v>1</v>
      </c>
      <c r="G324">
        <v>100</v>
      </c>
      <c r="H324">
        <v>100</v>
      </c>
    </row>
    <row r="325" spans="1:8" x14ac:dyDescent="0.25">
      <c r="A325" t="s">
        <v>395</v>
      </c>
      <c r="B325" s="44">
        <v>15744</v>
      </c>
      <c r="C325" s="44">
        <v>960916.56</v>
      </c>
      <c r="D325" s="44">
        <v>1.6659999999999999</v>
      </c>
      <c r="E325">
        <v>0</v>
      </c>
      <c r="F325">
        <v>1</v>
      </c>
      <c r="G325">
        <v>100</v>
      </c>
      <c r="H325">
        <v>100</v>
      </c>
    </row>
    <row r="326" spans="1:8" x14ac:dyDescent="0.25">
      <c r="A326" s="26" t="s">
        <v>437</v>
      </c>
      <c r="B326" s="44">
        <v>-3660</v>
      </c>
      <c r="C326" s="44">
        <v>945172.56</v>
      </c>
      <c r="D326" s="44">
        <v>-0.38600000000000001</v>
      </c>
      <c r="E326">
        <v>0.38600000000000001</v>
      </c>
      <c r="F326">
        <v>1</v>
      </c>
      <c r="G326">
        <v>0</v>
      </c>
      <c r="H326">
        <v>0</v>
      </c>
    </row>
    <row r="327" spans="1:8" x14ac:dyDescent="0.25">
      <c r="A327" s="26" t="s">
        <v>438</v>
      </c>
      <c r="B327" s="44">
        <v>-6480</v>
      </c>
      <c r="C327" s="44">
        <v>948832.56</v>
      </c>
      <c r="D327" s="44">
        <v>-0.67800000000000005</v>
      </c>
      <c r="E327">
        <v>0.67800000000000005</v>
      </c>
      <c r="F327">
        <v>1</v>
      </c>
      <c r="G327">
        <v>0</v>
      </c>
      <c r="H327">
        <v>0</v>
      </c>
    </row>
    <row r="328" spans="1:8" x14ac:dyDescent="0.25">
      <c r="A328" s="26" t="s">
        <v>439</v>
      </c>
      <c r="B328" s="44">
        <v>-5616</v>
      </c>
      <c r="C328" s="44">
        <v>955312.56</v>
      </c>
      <c r="D328" s="44">
        <v>-0.58399999999999996</v>
      </c>
      <c r="E328">
        <v>0.58399999999999996</v>
      </c>
      <c r="F328">
        <v>1</v>
      </c>
      <c r="G328">
        <v>0</v>
      </c>
      <c r="H328">
        <v>0</v>
      </c>
    </row>
    <row r="329" spans="1:8" x14ac:dyDescent="0.25">
      <c r="A329" s="26" t="s">
        <v>440</v>
      </c>
      <c r="B329" s="44">
        <v>-4896</v>
      </c>
      <c r="C329" s="44">
        <v>960928.56</v>
      </c>
      <c r="D329" s="44">
        <v>-0.50700000000000001</v>
      </c>
      <c r="E329">
        <v>0.50700000000000001</v>
      </c>
      <c r="F329">
        <v>1</v>
      </c>
      <c r="G329">
        <v>0</v>
      </c>
      <c r="H329">
        <v>0</v>
      </c>
    </row>
    <row r="330" spans="1:8" x14ac:dyDescent="0.25">
      <c r="A330" s="26">
        <v>41254</v>
      </c>
      <c r="B330" s="44">
        <v>-2172</v>
      </c>
      <c r="C330" s="44">
        <v>965824.56</v>
      </c>
      <c r="D330" s="44">
        <v>-0.224</v>
      </c>
      <c r="E330">
        <v>0.224</v>
      </c>
      <c r="F330">
        <v>1</v>
      </c>
      <c r="G330">
        <v>0</v>
      </c>
      <c r="H330">
        <v>0</v>
      </c>
    </row>
    <row r="331" spans="1:8" x14ac:dyDescent="0.25">
      <c r="A331" s="26">
        <v>41163</v>
      </c>
      <c r="B331" s="44">
        <v>-4272</v>
      </c>
      <c r="C331" s="44">
        <v>967996.56</v>
      </c>
      <c r="D331" s="44">
        <v>-0.439</v>
      </c>
      <c r="E331">
        <v>0.439</v>
      </c>
      <c r="F331">
        <v>1</v>
      </c>
      <c r="G331">
        <v>0</v>
      </c>
      <c r="H331">
        <v>0</v>
      </c>
    </row>
    <row r="332" spans="1:8" x14ac:dyDescent="0.25">
      <c r="A332" s="26">
        <v>41132</v>
      </c>
      <c r="B332" s="44">
        <v>11475</v>
      </c>
      <c r="C332" s="44">
        <v>972268.56</v>
      </c>
      <c r="D332" s="44">
        <v>1.194</v>
      </c>
      <c r="E332">
        <v>0</v>
      </c>
      <c r="F332">
        <v>1</v>
      </c>
      <c r="G332">
        <v>100</v>
      </c>
      <c r="H332">
        <v>100</v>
      </c>
    </row>
    <row r="333" spans="1:8" x14ac:dyDescent="0.25">
      <c r="A333" s="26">
        <v>41101</v>
      </c>
      <c r="B333" s="44">
        <v>8364</v>
      </c>
      <c r="C333" s="44">
        <v>960793.56</v>
      </c>
      <c r="D333" s="44">
        <v>0.878</v>
      </c>
      <c r="E333">
        <v>0</v>
      </c>
      <c r="F333">
        <v>1</v>
      </c>
      <c r="G333">
        <v>100</v>
      </c>
      <c r="H333">
        <v>100</v>
      </c>
    </row>
    <row r="334" spans="1:8" x14ac:dyDescent="0.25">
      <c r="A334" s="26">
        <v>41071</v>
      </c>
      <c r="B334" s="44">
        <v>12347.4</v>
      </c>
      <c r="C334" s="44">
        <v>952429.56</v>
      </c>
      <c r="D334" s="44">
        <v>1.3129999999999999</v>
      </c>
      <c r="E334">
        <v>0</v>
      </c>
      <c r="F334">
        <v>1</v>
      </c>
      <c r="G334">
        <v>100</v>
      </c>
      <c r="H334">
        <v>100</v>
      </c>
    </row>
    <row r="335" spans="1:8" x14ac:dyDescent="0.25">
      <c r="A335" s="26">
        <v>41040</v>
      </c>
      <c r="B335" s="44">
        <v>498</v>
      </c>
      <c r="C335" s="44">
        <v>940082.16</v>
      </c>
      <c r="D335" s="44">
        <v>5.2999999999999999E-2</v>
      </c>
      <c r="E335">
        <v>0</v>
      </c>
      <c r="F335">
        <v>1</v>
      </c>
      <c r="G335">
        <v>100</v>
      </c>
      <c r="H335">
        <v>100</v>
      </c>
    </row>
    <row r="336" spans="1:8" x14ac:dyDescent="0.25">
      <c r="A336" s="26">
        <v>40950</v>
      </c>
      <c r="B336" s="44">
        <v>-1500</v>
      </c>
      <c r="C336" s="44">
        <v>939584.16</v>
      </c>
      <c r="D336" s="44">
        <v>-0.159</v>
      </c>
      <c r="E336">
        <v>0.159</v>
      </c>
      <c r="F336">
        <v>1</v>
      </c>
      <c r="G336">
        <v>0</v>
      </c>
      <c r="H336">
        <v>0</v>
      </c>
    </row>
    <row r="337" spans="1:8" x14ac:dyDescent="0.25">
      <c r="A337" s="159">
        <v>40919</v>
      </c>
      <c r="B337" s="44">
        <v>-4596</v>
      </c>
      <c r="C337" s="44">
        <v>941084.16000000003</v>
      </c>
      <c r="D337" s="44">
        <v>-0.48599999999999999</v>
      </c>
      <c r="E337">
        <v>0.48599999999999999</v>
      </c>
      <c r="F337">
        <v>1</v>
      </c>
      <c r="G337">
        <v>0</v>
      </c>
      <c r="H337">
        <v>0</v>
      </c>
    </row>
    <row r="338" spans="1:8" x14ac:dyDescent="0.25">
      <c r="A338" s="26" t="s">
        <v>441</v>
      </c>
      <c r="B338" s="44">
        <v>-24302.880000000001</v>
      </c>
      <c r="C338" s="44">
        <v>945680.16</v>
      </c>
      <c r="D338" s="44">
        <v>-2.5049999999999999</v>
      </c>
      <c r="E338">
        <v>2.5049999999999999</v>
      </c>
      <c r="F338">
        <v>1</v>
      </c>
      <c r="G338">
        <v>0</v>
      </c>
      <c r="H338">
        <v>0</v>
      </c>
    </row>
    <row r="339" spans="1:8" x14ac:dyDescent="0.25">
      <c r="A339" s="26" t="s">
        <v>442</v>
      </c>
      <c r="B339" s="44">
        <v>-4967.9399999999996</v>
      </c>
      <c r="C339" s="44">
        <v>969983.04</v>
      </c>
      <c r="D339" s="44">
        <v>-0.51</v>
      </c>
      <c r="E339">
        <v>0.51</v>
      </c>
      <c r="F339">
        <v>1</v>
      </c>
      <c r="G339">
        <v>0</v>
      </c>
      <c r="H339">
        <v>0</v>
      </c>
    </row>
    <row r="340" spans="1:8" x14ac:dyDescent="0.25">
      <c r="A340" t="s">
        <v>396</v>
      </c>
      <c r="B340" s="44">
        <v>-2016</v>
      </c>
      <c r="C340" s="44">
        <v>974950.98</v>
      </c>
      <c r="D340" s="44">
        <v>-0.20599999999999999</v>
      </c>
      <c r="E340">
        <v>0.20599999999999999</v>
      </c>
      <c r="F340">
        <v>1</v>
      </c>
      <c r="G340">
        <v>0</v>
      </c>
      <c r="H340">
        <v>0</v>
      </c>
    </row>
    <row r="341" spans="1:8" x14ac:dyDescent="0.25">
      <c r="A341" t="s">
        <v>443</v>
      </c>
      <c r="B341" s="44">
        <v>-12221.72</v>
      </c>
      <c r="C341" s="44">
        <v>976966.98</v>
      </c>
      <c r="D341" s="44">
        <v>-1.236</v>
      </c>
      <c r="E341">
        <v>1.236</v>
      </c>
      <c r="F341">
        <v>1</v>
      </c>
      <c r="G341">
        <v>0</v>
      </c>
      <c r="H341">
        <v>0</v>
      </c>
    </row>
    <row r="342" spans="1:8" x14ac:dyDescent="0.25">
      <c r="A342" t="s">
        <v>444</v>
      </c>
      <c r="B342" s="44">
        <v>1358</v>
      </c>
      <c r="C342" s="44">
        <v>989188.7</v>
      </c>
      <c r="D342" s="44">
        <v>0.13700000000000001</v>
      </c>
      <c r="E342">
        <v>0</v>
      </c>
      <c r="F342">
        <v>1</v>
      </c>
      <c r="G342">
        <v>100</v>
      </c>
      <c r="H342">
        <v>100</v>
      </c>
    </row>
    <row r="343" spans="1:8" x14ac:dyDescent="0.25">
      <c r="A343" s="26" t="s">
        <v>445</v>
      </c>
      <c r="B343" s="44">
        <v>-2590</v>
      </c>
      <c r="C343" s="44">
        <v>987830.7</v>
      </c>
      <c r="D343" s="44">
        <v>-0.26200000000000001</v>
      </c>
      <c r="E343">
        <v>0.26200000000000001</v>
      </c>
      <c r="F343">
        <v>1</v>
      </c>
      <c r="G343">
        <v>0</v>
      </c>
      <c r="H343">
        <v>0</v>
      </c>
    </row>
    <row r="344" spans="1:8" x14ac:dyDescent="0.25">
      <c r="A344" t="s">
        <v>446</v>
      </c>
      <c r="B344" s="44">
        <v>11718.12</v>
      </c>
      <c r="C344" s="44">
        <v>990420.7</v>
      </c>
      <c r="D344" s="44">
        <v>1.1970000000000001</v>
      </c>
      <c r="E344">
        <v>0</v>
      </c>
      <c r="F344">
        <v>1</v>
      </c>
      <c r="G344">
        <v>100</v>
      </c>
      <c r="H344">
        <v>100</v>
      </c>
    </row>
    <row r="345" spans="1:8" x14ac:dyDescent="0.25">
      <c r="A345" t="s">
        <v>397</v>
      </c>
      <c r="B345" s="44">
        <v>-876</v>
      </c>
      <c r="C345" s="44">
        <v>978702.58</v>
      </c>
      <c r="D345" s="44">
        <v>-8.9399999999999993E-2</v>
      </c>
      <c r="E345">
        <v>8.9399999999999993E-2</v>
      </c>
      <c r="F345">
        <v>1</v>
      </c>
      <c r="G345">
        <v>0</v>
      </c>
      <c r="H345">
        <v>0</v>
      </c>
    </row>
    <row r="346" spans="1:8" x14ac:dyDescent="0.25">
      <c r="A346" t="s">
        <v>447</v>
      </c>
      <c r="B346" s="44">
        <v>10688.4</v>
      </c>
      <c r="C346" s="44">
        <v>979578.58</v>
      </c>
      <c r="D346" s="44">
        <v>1.103</v>
      </c>
      <c r="E346">
        <v>0</v>
      </c>
      <c r="F346">
        <v>1</v>
      </c>
      <c r="G346">
        <v>100</v>
      </c>
      <c r="H346">
        <v>100</v>
      </c>
    </row>
    <row r="347" spans="1:8" x14ac:dyDescent="0.25">
      <c r="A347" s="26" t="s">
        <v>448</v>
      </c>
      <c r="B347" s="44">
        <v>16896.060000000001</v>
      </c>
      <c r="C347" s="44">
        <v>968890.18</v>
      </c>
      <c r="D347" s="44">
        <v>1.7749999999999999</v>
      </c>
      <c r="E347">
        <v>0</v>
      </c>
      <c r="F347">
        <v>1</v>
      </c>
      <c r="G347">
        <v>100</v>
      </c>
      <c r="H347">
        <v>100</v>
      </c>
    </row>
    <row r="348" spans="1:8" x14ac:dyDescent="0.25">
      <c r="A348" s="26" t="s">
        <v>449</v>
      </c>
      <c r="B348" s="44">
        <v>26010</v>
      </c>
      <c r="C348" s="44">
        <v>951994.12</v>
      </c>
      <c r="D348" s="44">
        <v>2.8090000000000002</v>
      </c>
      <c r="E348">
        <v>0</v>
      </c>
      <c r="F348">
        <v>1</v>
      </c>
      <c r="G348">
        <v>100</v>
      </c>
      <c r="H348">
        <v>100</v>
      </c>
    </row>
    <row r="349" spans="1:8" x14ac:dyDescent="0.25">
      <c r="A349" s="26" t="s">
        <v>398</v>
      </c>
      <c r="B349" s="44">
        <v>-18933</v>
      </c>
      <c r="C349" s="44">
        <v>925984.12</v>
      </c>
      <c r="D349" s="44">
        <v>-2.004</v>
      </c>
      <c r="E349">
        <v>2.004</v>
      </c>
      <c r="F349">
        <v>1</v>
      </c>
      <c r="G349">
        <v>0</v>
      </c>
      <c r="H349">
        <v>0</v>
      </c>
    </row>
    <row r="350" spans="1:8" x14ac:dyDescent="0.25">
      <c r="A350" s="26">
        <v>41253</v>
      </c>
      <c r="B350" s="44">
        <v>-2376</v>
      </c>
      <c r="C350" s="44">
        <v>944917.12</v>
      </c>
      <c r="D350" s="44">
        <v>-0.251</v>
      </c>
      <c r="E350">
        <v>0.251</v>
      </c>
      <c r="F350">
        <v>1</v>
      </c>
      <c r="G350">
        <v>0</v>
      </c>
      <c r="H350">
        <v>0</v>
      </c>
    </row>
    <row r="351" spans="1:8" x14ac:dyDescent="0.25">
      <c r="A351" s="26">
        <v>41223</v>
      </c>
      <c r="B351" s="44">
        <v>-20471.88</v>
      </c>
      <c r="C351" s="44">
        <v>947293.12</v>
      </c>
      <c r="D351" s="44">
        <v>-2.1150000000000002</v>
      </c>
      <c r="E351">
        <v>2.1150000000000002</v>
      </c>
      <c r="F351">
        <v>1</v>
      </c>
      <c r="G351">
        <v>0</v>
      </c>
      <c r="H351">
        <v>0</v>
      </c>
    </row>
    <row r="352" spans="1:8" x14ac:dyDescent="0.25">
      <c r="A352" s="26">
        <v>41162</v>
      </c>
      <c r="B352" s="44">
        <v>-3713.94</v>
      </c>
      <c r="C352" s="44">
        <v>967765</v>
      </c>
      <c r="D352" s="44">
        <v>-0.38200000000000001</v>
      </c>
      <c r="E352">
        <v>0.38200000000000001</v>
      </c>
      <c r="F352">
        <v>1</v>
      </c>
      <c r="G352">
        <v>0</v>
      </c>
      <c r="H352">
        <v>0</v>
      </c>
    </row>
    <row r="353" spans="1:8" x14ac:dyDescent="0.25">
      <c r="A353" s="159">
        <v>41131</v>
      </c>
      <c r="B353" s="44">
        <v>-21286.93</v>
      </c>
      <c r="C353" s="44">
        <v>971478.94</v>
      </c>
      <c r="D353" s="44">
        <v>-2.1440000000000001</v>
      </c>
      <c r="E353">
        <v>2.1440000000000001</v>
      </c>
      <c r="F353">
        <v>1</v>
      </c>
      <c r="G353">
        <v>0</v>
      </c>
      <c r="H353">
        <v>0</v>
      </c>
    </row>
    <row r="354" spans="1:8" x14ac:dyDescent="0.25">
      <c r="A354" s="159">
        <v>41039</v>
      </c>
      <c r="B354" s="44">
        <v>-1260</v>
      </c>
      <c r="C354" s="44">
        <v>992765.87</v>
      </c>
      <c r="D354" s="44">
        <v>-0.127</v>
      </c>
      <c r="E354">
        <v>0.127</v>
      </c>
      <c r="F354">
        <v>1</v>
      </c>
      <c r="G354">
        <v>0</v>
      </c>
      <c r="H354">
        <v>0</v>
      </c>
    </row>
    <row r="355" spans="1:8" x14ac:dyDescent="0.25">
      <c r="A355" s="159">
        <v>41009</v>
      </c>
      <c r="B355" s="44">
        <v>607.53</v>
      </c>
      <c r="C355" s="44">
        <v>994025.87</v>
      </c>
      <c r="D355" s="44">
        <v>6.1199999999999997E-2</v>
      </c>
      <c r="E355">
        <v>0</v>
      </c>
      <c r="F355">
        <v>1</v>
      </c>
      <c r="G355">
        <v>100</v>
      </c>
      <c r="H355">
        <v>100</v>
      </c>
    </row>
    <row r="356" spans="1:8" x14ac:dyDescent="0.25">
      <c r="A356" s="159">
        <v>40978</v>
      </c>
      <c r="B356" s="44">
        <v>-34751.5</v>
      </c>
      <c r="C356" s="44">
        <v>993418.34</v>
      </c>
      <c r="D356" s="44">
        <v>-3.38</v>
      </c>
      <c r="E356">
        <v>3.38</v>
      </c>
      <c r="F356">
        <v>1</v>
      </c>
      <c r="G356">
        <v>0</v>
      </c>
      <c r="H356">
        <v>0</v>
      </c>
    </row>
    <row r="357" spans="1:8" x14ac:dyDescent="0.25">
      <c r="A357" s="159">
        <v>40949</v>
      </c>
      <c r="B357" s="44">
        <v>-3150.7</v>
      </c>
      <c r="C357" s="44">
        <v>1028169.84</v>
      </c>
      <c r="D357" s="44">
        <v>-0.30599999999999999</v>
      </c>
      <c r="E357">
        <v>0.30599999999999999</v>
      </c>
      <c r="F357">
        <v>1</v>
      </c>
      <c r="G357">
        <v>0</v>
      </c>
      <c r="H357">
        <v>0</v>
      </c>
    </row>
    <row r="358" spans="1:8" x14ac:dyDescent="0.25">
      <c r="A358" s="26">
        <v>40918</v>
      </c>
      <c r="B358" s="44">
        <v>1827.07</v>
      </c>
      <c r="C358" s="44">
        <v>1031320.54</v>
      </c>
      <c r="D358" s="44">
        <v>0.17699999999999999</v>
      </c>
      <c r="E358">
        <v>0</v>
      </c>
      <c r="F358">
        <v>1</v>
      </c>
      <c r="G358">
        <v>100</v>
      </c>
      <c r="H358">
        <v>100</v>
      </c>
    </row>
    <row r="359" spans="1:8" x14ac:dyDescent="0.25">
      <c r="A359" s="26" t="s">
        <v>450</v>
      </c>
      <c r="B359" s="44">
        <v>81447.06</v>
      </c>
      <c r="C359" s="44">
        <v>1029493.47</v>
      </c>
      <c r="D359" s="44">
        <v>8.5909999999999993</v>
      </c>
      <c r="E359">
        <v>0</v>
      </c>
      <c r="F359">
        <v>1</v>
      </c>
      <c r="G359">
        <v>100</v>
      </c>
      <c r="H359">
        <v>100</v>
      </c>
    </row>
    <row r="360" spans="1:8" x14ac:dyDescent="0.25">
      <c r="A360" t="s">
        <v>451</v>
      </c>
      <c r="B360" s="44">
        <v>-1626</v>
      </c>
      <c r="C360" s="44">
        <v>948046.41</v>
      </c>
      <c r="D360" s="44">
        <v>-0.17100000000000001</v>
      </c>
      <c r="E360">
        <v>0.17100000000000001</v>
      </c>
      <c r="F360">
        <v>1</v>
      </c>
      <c r="G360">
        <v>0</v>
      </c>
      <c r="H360">
        <v>0</v>
      </c>
    </row>
    <row r="361" spans="1:8" x14ac:dyDescent="0.25">
      <c r="A361" t="s">
        <v>452</v>
      </c>
      <c r="B361" s="44">
        <v>-314.94</v>
      </c>
      <c r="C361" s="44">
        <v>949672.41</v>
      </c>
      <c r="D361" s="44">
        <v>-3.32E-2</v>
      </c>
      <c r="E361">
        <v>3.32E-2</v>
      </c>
      <c r="F361">
        <v>1</v>
      </c>
      <c r="G361">
        <v>0</v>
      </c>
      <c r="H361">
        <v>0</v>
      </c>
    </row>
    <row r="362" spans="1:8" x14ac:dyDescent="0.25">
      <c r="A362" s="26" t="s">
        <v>453</v>
      </c>
      <c r="B362" s="44">
        <v>-8652</v>
      </c>
      <c r="C362" s="44">
        <v>949987.35</v>
      </c>
      <c r="D362" s="44">
        <v>-0.90300000000000002</v>
      </c>
      <c r="E362">
        <v>0.90300000000000002</v>
      </c>
      <c r="F362">
        <v>1</v>
      </c>
      <c r="G362">
        <v>0</v>
      </c>
      <c r="H362">
        <v>0</v>
      </c>
    </row>
    <row r="363" spans="1:8" x14ac:dyDescent="0.25">
      <c r="A363" s="26" t="s">
        <v>399</v>
      </c>
      <c r="B363" s="44">
        <v>-120</v>
      </c>
      <c r="C363" s="44">
        <v>958639.35</v>
      </c>
      <c r="D363" s="44">
        <v>-1.2500000000000001E-2</v>
      </c>
      <c r="E363">
        <v>1.2500000000000001E-2</v>
      </c>
      <c r="F363">
        <v>1</v>
      </c>
      <c r="G363">
        <v>0</v>
      </c>
      <c r="H363">
        <v>0</v>
      </c>
    </row>
    <row r="364" spans="1:8" x14ac:dyDescent="0.25">
      <c r="A364" s="26" t="s">
        <v>454</v>
      </c>
      <c r="B364" s="44">
        <v>-4188</v>
      </c>
      <c r="C364" s="44">
        <v>958759.35</v>
      </c>
      <c r="D364" s="44">
        <v>-0.435</v>
      </c>
      <c r="E364">
        <v>0.435</v>
      </c>
      <c r="F364">
        <v>1</v>
      </c>
      <c r="G364">
        <v>0</v>
      </c>
      <c r="H364">
        <v>0</v>
      </c>
    </row>
    <row r="365" spans="1:8" x14ac:dyDescent="0.25">
      <c r="A365" s="26" t="s">
        <v>455</v>
      </c>
      <c r="B365" s="44">
        <v>-2376</v>
      </c>
      <c r="C365" s="44">
        <v>962947.35</v>
      </c>
      <c r="D365" s="44">
        <v>-0.246</v>
      </c>
      <c r="E365">
        <v>0.246</v>
      </c>
      <c r="F365">
        <v>1</v>
      </c>
      <c r="G365">
        <v>0</v>
      </c>
      <c r="H365">
        <v>0</v>
      </c>
    </row>
    <row r="366" spans="1:8" x14ac:dyDescent="0.25">
      <c r="A366" s="26" t="s">
        <v>456</v>
      </c>
      <c r="B366" s="44">
        <v>36062.400000000001</v>
      </c>
      <c r="C366" s="44">
        <v>965323.35</v>
      </c>
      <c r="D366" s="44">
        <v>3.8809999999999998</v>
      </c>
      <c r="E366">
        <v>0</v>
      </c>
      <c r="F366">
        <v>1</v>
      </c>
      <c r="G366">
        <v>100</v>
      </c>
      <c r="H366">
        <v>100</v>
      </c>
    </row>
    <row r="367" spans="1:8" x14ac:dyDescent="0.25">
      <c r="A367" s="26" t="s">
        <v>400</v>
      </c>
      <c r="B367" s="44">
        <v>-5232</v>
      </c>
      <c r="C367" s="44">
        <v>929260.95</v>
      </c>
      <c r="D367" s="44">
        <v>-0.56000000000000005</v>
      </c>
      <c r="E367">
        <v>0.56000000000000005</v>
      </c>
      <c r="F367">
        <v>1</v>
      </c>
      <c r="G367">
        <v>0</v>
      </c>
      <c r="H367">
        <v>0</v>
      </c>
    </row>
    <row r="368" spans="1:8" x14ac:dyDescent="0.25">
      <c r="A368" s="26" t="s">
        <v>457</v>
      </c>
      <c r="B368" s="44">
        <v>9582.06</v>
      </c>
      <c r="C368" s="44">
        <v>934492.95</v>
      </c>
      <c r="D368" s="44">
        <v>1.036</v>
      </c>
      <c r="E368">
        <v>0</v>
      </c>
      <c r="F368">
        <v>1</v>
      </c>
      <c r="G368">
        <v>100</v>
      </c>
      <c r="H368">
        <v>100</v>
      </c>
    </row>
    <row r="369" spans="1:8" x14ac:dyDescent="0.25">
      <c r="A369" s="159">
        <v>41252</v>
      </c>
      <c r="B369" s="44">
        <v>1224</v>
      </c>
      <c r="C369" s="44">
        <v>924910.89</v>
      </c>
      <c r="D369" s="44">
        <v>0.13300000000000001</v>
      </c>
      <c r="E369">
        <v>0</v>
      </c>
      <c r="F369">
        <v>1</v>
      </c>
      <c r="G369">
        <v>100</v>
      </c>
      <c r="H369">
        <v>100</v>
      </c>
    </row>
    <row r="370" spans="1:8" x14ac:dyDescent="0.25">
      <c r="A370" s="159">
        <v>41191</v>
      </c>
      <c r="B370" s="44">
        <v>14184</v>
      </c>
      <c r="C370" s="44">
        <v>923686.89</v>
      </c>
      <c r="D370" s="44">
        <v>1.56</v>
      </c>
      <c r="E370">
        <v>0</v>
      </c>
      <c r="F370">
        <v>1</v>
      </c>
      <c r="G370">
        <v>100</v>
      </c>
      <c r="H370">
        <v>100</v>
      </c>
    </row>
    <row r="371" spans="1:8" x14ac:dyDescent="0.25">
      <c r="A371" s="26">
        <v>41099</v>
      </c>
      <c r="B371" s="44">
        <v>-9395.8799999999992</v>
      </c>
      <c r="C371" s="44">
        <v>909502.89</v>
      </c>
      <c r="D371" s="44">
        <v>-1.0229999999999999</v>
      </c>
      <c r="E371">
        <v>1.0229999999999999</v>
      </c>
      <c r="F371">
        <v>1</v>
      </c>
      <c r="G371">
        <v>0</v>
      </c>
      <c r="H371">
        <v>0</v>
      </c>
    </row>
    <row r="372" spans="1:8" x14ac:dyDescent="0.25">
      <c r="A372" s="26">
        <v>41069</v>
      </c>
      <c r="B372" s="44">
        <v>30300</v>
      </c>
      <c r="C372" s="44">
        <v>918898.77</v>
      </c>
      <c r="D372" s="44">
        <v>3.41</v>
      </c>
      <c r="E372">
        <v>0</v>
      </c>
      <c r="F372">
        <v>1</v>
      </c>
      <c r="G372">
        <v>100</v>
      </c>
      <c r="H372">
        <v>100</v>
      </c>
    </row>
    <row r="373" spans="1:8" x14ac:dyDescent="0.25">
      <c r="A373" s="159">
        <v>41038</v>
      </c>
      <c r="B373" s="44">
        <v>9730.68</v>
      </c>
      <c r="C373" s="44">
        <v>888598.77</v>
      </c>
      <c r="D373" s="44">
        <v>1.107</v>
      </c>
      <c r="E373">
        <v>0</v>
      </c>
      <c r="F373">
        <v>1</v>
      </c>
      <c r="G373">
        <v>100</v>
      </c>
      <c r="H373">
        <v>100</v>
      </c>
    </row>
    <row r="374" spans="1:8" x14ac:dyDescent="0.25">
      <c r="A374" s="159">
        <v>41008</v>
      </c>
      <c r="B374" s="44">
        <v>519</v>
      </c>
      <c r="C374" s="44">
        <v>878868.09</v>
      </c>
      <c r="D374" s="44">
        <v>5.91E-2</v>
      </c>
      <c r="E374">
        <v>0</v>
      </c>
      <c r="F374">
        <v>1</v>
      </c>
      <c r="G374">
        <v>100</v>
      </c>
      <c r="H374">
        <v>100</v>
      </c>
    </row>
    <row r="375" spans="1:8" x14ac:dyDescent="0.25">
      <c r="A375" s="26">
        <v>40977</v>
      </c>
      <c r="B375" s="44">
        <v>-300</v>
      </c>
      <c r="C375" s="44">
        <v>878349.09</v>
      </c>
      <c r="D375" s="44">
        <v>-3.4099999999999998E-2</v>
      </c>
      <c r="E375">
        <v>3.4099999999999998E-2</v>
      </c>
      <c r="F375">
        <v>1</v>
      </c>
      <c r="G375">
        <v>0</v>
      </c>
      <c r="H375">
        <v>0</v>
      </c>
    </row>
    <row r="376" spans="1:8" x14ac:dyDescent="0.25">
      <c r="A376" s="26" t="s">
        <v>458</v>
      </c>
      <c r="B376" s="44">
        <v>-81</v>
      </c>
      <c r="C376" s="44">
        <v>878649.09</v>
      </c>
      <c r="D376" s="44">
        <v>-9.2200000000000008E-3</v>
      </c>
      <c r="E376">
        <v>9.2200000000000008E-3</v>
      </c>
      <c r="F376">
        <v>1</v>
      </c>
      <c r="G376">
        <v>0</v>
      </c>
      <c r="H376">
        <v>0</v>
      </c>
    </row>
    <row r="377" spans="1:8" x14ac:dyDescent="0.25">
      <c r="A377" t="s">
        <v>459</v>
      </c>
      <c r="B377" s="44">
        <v>-15567</v>
      </c>
      <c r="C377" s="44">
        <v>878730.09</v>
      </c>
      <c r="D377" s="44">
        <v>-1.7410000000000001</v>
      </c>
      <c r="E377">
        <v>1.7410000000000001</v>
      </c>
      <c r="F377">
        <v>1</v>
      </c>
      <c r="G377">
        <v>0</v>
      </c>
      <c r="H377">
        <v>0</v>
      </c>
    </row>
    <row r="378" spans="1:8" x14ac:dyDescent="0.25">
      <c r="A378" t="s">
        <v>460</v>
      </c>
      <c r="B378" s="44">
        <v>-17274.54</v>
      </c>
      <c r="C378" s="44">
        <v>894297.09</v>
      </c>
      <c r="D378" s="44">
        <v>-1.895</v>
      </c>
      <c r="E378">
        <v>1.895</v>
      </c>
      <c r="F378">
        <v>1</v>
      </c>
      <c r="G378">
        <v>0</v>
      </c>
      <c r="H378">
        <v>0</v>
      </c>
    </row>
    <row r="379" spans="1:8" x14ac:dyDescent="0.25">
      <c r="A379" s="26" t="s">
        <v>461</v>
      </c>
      <c r="B379" s="44">
        <v>-10163.94</v>
      </c>
      <c r="C379" s="44">
        <v>911571.63</v>
      </c>
      <c r="D379" s="44">
        <v>-1.103</v>
      </c>
      <c r="E379">
        <v>1.103</v>
      </c>
      <c r="F379">
        <v>1</v>
      </c>
      <c r="G379">
        <v>0</v>
      </c>
      <c r="H379">
        <v>0</v>
      </c>
    </row>
    <row r="380" spans="1:8" x14ac:dyDescent="0.25">
      <c r="A380" s="26" t="s">
        <v>401</v>
      </c>
      <c r="B380" s="44">
        <v>-8612.94</v>
      </c>
      <c r="C380" s="44">
        <v>921735.57</v>
      </c>
      <c r="D380" s="44">
        <v>-0.92600000000000005</v>
      </c>
      <c r="E380">
        <v>0.92600000000000005</v>
      </c>
      <c r="F380">
        <v>1</v>
      </c>
      <c r="G380">
        <v>0</v>
      </c>
      <c r="H380">
        <v>0</v>
      </c>
    </row>
    <row r="381" spans="1:8" x14ac:dyDescent="0.25">
      <c r="A381" s="26" t="s">
        <v>462</v>
      </c>
      <c r="B381" s="44">
        <v>-12450</v>
      </c>
      <c r="C381" s="44">
        <v>930348.51</v>
      </c>
      <c r="D381" s="44">
        <v>-1.321</v>
      </c>
      <c r="E381">
        <v>1.321</v>
      </c>
      <c r="F381">
        <v>1</v>
      </c>
      <c r="G381">
        <v>0</v>
      </c>
      <c r="H381">
        <v>0</v>
      </c>
    </row>
    <row r="382" spans="1:8" x14ac:dyDescent="0.25">
      <c r="A382" s="26" t="s">
        <v>463</v>
      </c>
      <c r="B382" s="44">
        <v>31122.06</v>
      </c>
      <c r="C382" s="44">
        <v>942798.51</v>
      </c>
      <c r="D382" s="44">
        <v>3.4140000000000001</v>
      </c>
      <c r="E382">
        <v>0</v>
      </c>
      <c r="F382">
        <v>1</v>
      </c>
      <c r="G382">
        <v>100</v>
      </c>
      <c r="H382">
        <v>100</v>
      </c>
    </row>
    <row r="383" spans="1:8" x14ac:dyDescent="0.25">
      <c r="A383" s="26" t="s">
        <v>464</v>
      </c>
      <c r="B383" s="44">
        <v>-1056</v>
      </c>
      <c r="C383" s="44">
        <v>911676.45</v>
      </c>
      <c r="D383" s="44">
        <v>-0.11600000000000001</v>
      </c>
      <c r="E383">
        <v>0.11600000000000001</v>
      </c>
      <c r="F383">
        <v>1</v>
      </c>
      <c r="G383">
        <v>0</v>
      </c>
      <c r="H383">
        <v>0</v>
      </c>
    </row>
    <row r="384" spans="1:8" x14ac:dyDescent="0.25">
      <c r="A384" s="26" t="s">
        <v>402</v>
      </c>
      <c r="B384" s="44">
        <v>4704</v>
      </c>
      <c r="C384" s="44">
        <v>912732.45</v>
      </c>
      <c r="D384" s="44">
        <v>0.51800000000000002</v>
      </c>
      <c r="E384">
        <v>0</v>
      </c>
      <c r="F384">
        <v>1</v>
      </c>
      <c r="G384">
        <v>100</v>
      </c>
      <c r="H384">
        <v>100</v>
      </c>
    </row>
    <row r="385" spans="1:8" x14ac:dyDescent="0.25">
      <c r="A385" s="26" t="s">
        <v>465</v>
      </c>
      <c r="B385" s="44">
        <v>-96</v>
      </c>
      <c r="C385" s="44">
        <v>908028.45</v>
      </c>
      <c r="D385" s="44">
        <v>-1.06E-2</v>
      </c>
      <c r="E385">
        <v>1.06E-2</v>
      </c>
      <c r="F385">
        <v>1</v>
      </c>
      <c r="G385">
        <v>0</v>
      </c>
      <c r="H385">
        <v>0</v>
      </c>
    </row>
    <row r="386" spans="1:8" x14ac:dyDescent="0.25">
      <c r="A386" s="26" t="s">
        <v>466</v>
      </c>
      <c r="B386" s="44">
        <v>17004</v>
      </c>
      <c r="C386" s="44">
        <v>908124.45</v>
      </c>
      <c r="D386" s="44">
        <v>1.9079999999999999</v>
      </c>
      <c r="E386">
        <v>0</v>
      </c>
      <c r="F386">
        <v>1</v>
      </c>
      <c r="G386">
        <v>100</v>
      </c>
      <c r="H386">
        <v>100</v>
      </c>
    </row>
    <row r="387" spans="1:8" x14ac:dyDescent="0.25">
      <c r="A387" s="26" t="s">
        <v>467</v>
      </c>
      <c r="B387" s="44">
        <v>-1896</v>
      </c>
      <c r="C387" s="44">
        <v>891120.45</v>
      </c>
      <c r="D387" s="44">
        <v>-0.21199999999999999</v>
      </c>
      <c r="E387">
        <v>0.21199999999999999</v>
      </c>
      <c r="F387">
        <v>1</v>
      </c>
      <c r="G387">
        <v>0</v>
      </c>
      <c r="H387">
        <v>0</v>
      </c>
    </row>
    <row r="388" spans="1:8" x14ac:dyDescent="0.25">
      <c r="A388" s="26" t="s">
        <v>403</v>
      </c>
      <c r="B388" s="44">
        <v>-5904</v>
      </c>
      <c r="C388" s="44">
        <v>893016.45</v>
      </c>
      <c r="D388" s="44">
        <v>-0.65700000000000003</v>
      </c>
      <c r="E388">
        <v>0.65700000000000003</v>
      </c>
      <c r="F388">
        <v>1</v>
      </c>
      <c r="G388">
        <v>0</v>
      </c>
      <c r="H388">
        <v>0</v>
      </c>
    </row>
    <row r="389" spans="1:8" x14ac:dyDescent="0.25">
      <c r="A389" s="159">
        <v>41190</v>
      </c>
      <c r="B389" s="44">
        <v>3024</v>
      </c>
      <c r="C389" s="44">
        <v>898920.45</v>
      </c>
      <c r="D389" s="44">
        <v>0.33800000000000002</v>
      </c>
      <c r="E389">
        <v>0</v>
      </c>
      <c r="F389">
        <v>1</v>
      </c>
      <c r="G389">
        <v>100</v>
      </c>
      <c r="H389">
        <v>100</v>
      </c>
    </row>
    <row r="390" spans="1:8" x14ac:dyDescent="0.25">
      <c r="A390" s="159">
        <v>41129</v>
      </c>
      <c r="B390" s="44">
        <v>13224</v>
      </c>
      <c r="C390" s="44">
        <v>895896.45</v>
      </c>
      <c r="D390" s="44">
        <v>1.498</v>
      </c>
      <c r="E390">
        <v>0</v>
      </c>
      <c r="F390">
        <v>1</v>
      </c>
      <c r="G390">
        <v>100</v>
      </c>
      <c r="H390">
        <v>100</v>
      </c>
    </row>
    <row r="391" spans="1:8" x14ac:dyDescent="0.25">
      <c r="A391" s="159">
        <v>40976</v>
      </c>
      <c r="B391" s="44">
        <v>20280</v>
      </c>
      <c r="C391" s="44">
        <v>882672.45</v>
      </c>
      <c r="D391" s="44">
        <v>2.3519999999999999</v>
      </c>
      <c r="E391">
        <v>0</v>
      </c>
      <c r="F391">
        <v>1</v>
      </c>
      <c r="G391">
        <v>100</v>
      </c>
      <c r="H391">
        <v>100</v>
      </c>
    </row>
    <row r="392" spans="1:8" x14ac:dyDescent="0.25">
      <c r="A392" s="26">
        <v>40947</v>
      </c>
      <c r="B392" s="44">
        <v>-10392</v>
      </c>
      <c r="C392" s="44">
        <v>862392.45</v>
      </c>
      <c r="D392" s="44">
        <v>-1.1910000000000001</v>
      </c>
      <c r="E392">
        <v>1.1910000000000001</v>
      </c>
      <c r="F392">
        <v>1</v>
      </c>
      <c r="G392">
        <v>0</v>
      </c>
      <c r="H392">
        <v>0</v>
      </c>
    </row>
    <row r="393" spans="1:8" x14ac:dyDescent="0.25">
      <c r="A393" s="26" t="s">
        <v>404</v>
      </c>
      <c r="B393" s="44">
        <v>21440.400000000001</v>
      </c>
      <c r="C393" s="44">
        <v>872784.45</v>
      </c>
      <c r="D393" s="44">
        <v>2.5179999999999998</v>
      </c>
      <c r="E393">
        <v>0</v>
      </c>
      <c r="F393">
        <v>1</v>
      </c>
      <c r="G393">
        <v>100</v>
      </c>
      <c r="H393">
        <v>100</v>
      </c>
    </row>
    <row r="394" spans="1:8" x14ac:dyDescent="0.25">
      <c r="A394" t="s">
        <v>468</v>
      </c>
      <c r="B394" s="44">
        <v>38660.400000000001</v>
      </c>
      <c r="C394" s="44">
        <v>851344.05</v>
      </c>
      <c r="D394" s="44">
        <v>4.7569999999999997</v>
      </c>
      <c r="E394">
        <v>0</v>
      </c>
      <c r="F394">
        <v>1</v>
      </c>
      <c r="G394">
        <v>100</v>
      </c>
      <c r="H394">
        <v>100</v>
      </c>
    </row>
    <row r="395" spans="1:8" x14ac:dyDescent="0.25">
      <c r="A395" t="s">
        <v>469</v>
      </c>
      <c r="B395" s="44">
        <v>-3576</v>
      </c>
      <c r="C395" s="44">
        <v>812683.65</v>
      </c>
      <c r="D395" s="44">
        <v>-0.438</v>
      </c>
      <c r="E395">
        <v>0.438</v>
      </c>
      <c r="F395">
        <v>1</v>
      </c>
      <c r="G395">
        <v>0</v>
      </c>
      <c r="H395">
        <v>0</v>
      </c>
    </row>
    <row r="396" spans="1:8" x14ac:dyDescent="0.25">
      <c r="A396" s="26" t="s">
        <v>470</v>
      </c>
      <c r="B396" s="44">
        <v>-1296</v>
      </c>
      <c r="C396" s="44">
        <v>816259.65</v>
      </c>
      <c r="D396" s="44">
        <v>-0.159</v>
      </c>
      <c r="E396">
        <v>0.159</v>
      </c>
      <c r="F396">
        <v>1</v>
      </c>
      <c r="G396">
        <v>0</v>
      </c>
      <c r="H396">
        <v>0</v>
      </c>
    </row>
    <row r="397" spans="1:8" x14ac:dyDescent="0.25">
      <c r="A397" s="26"/>
      <c r="B397" s="44"/>
      <c r="C397" s="44"/>
      <c r="D397" s="44"/>
    </row>
    <row r="398" spans="1:8" x14ac:dyDescent="0.25">
      <c r="A398" s="26" t="s">
        <v>80</v>
      </c>
      <c r="B398" s="44">
        <v>3353.95</v>
      </c>
      <c r="C398" s="44">
        <v>981450.59</v>
      </c>
      <c r="D398" s="44">
        <v>0.36899999999999999</v>
      </c>
      <c r="E398">
        <v>0.45100000000000001</v>
      </c>
      <c r="F398">
        <v>1</v>
      </c>
      <c r="G398">
        <v>40</v>
      </c>
      <c r="H398">
        <v>40</v>
      </c>
    </row>
    <row r="399" spans="1:8" x14ac:dyDescent="0.25">
      <c r="A399" s="26" t="s">
        <v>81</v>
      </c>
      <c r="B399" s="44">
        <v>21966.09</v>
      </c>
      <c r="C399" s="44">
        <v>82087.95</v>
      </c>
      <c r="D399" s="44">
        <v>2.2690000000000001</v>
      </c>
      <c r="E399">
        <v>0.68100000000000005</v>
      </c>
      <c r="F399">
        <v>0</v>
      </c>
      <c r="G399">
        <v>49.24</v>
      </c>
      <c r="H399">
        <v>49.24</v>
      </c>
    </row>
    <row r="400" spans="1:8" x14ac:dyDescent="0.25">
      <c r="A400" s="26"/>
      <c r="B400" s="44"/>
      <c r="C400" s="44"/>
      <c r="D400" s="44"/>
    </row>
    <row r="401" spans="1:4" x14ac:dyDescent="0.25">
      <c r="A401" s="26"/>
      <c r="B401" s="44"/>
      <c r="C401" s="44"/>
      <c r="D401" s="44"/>
    </row>
    <row r="402" spans="1:4" x14ac:dyDescent="0.25">
      <c r="A402" s="26" t="s">
        <v>84</v>
      </c>
      <c r="B402" s="44"/>
      <c r="C402" s="44"/>
      <c r="D402" s="44"/>
    </row>
    <row r="403" spans="1:4" x14ac:dyDescent="0.25">
      <c r="A403" s="26" t="s">
        <v>96</v>
      </c>
      <c r="B403" s="44"/>
      <c r="C403" s="44"/>
      <c r="D403" s="44"/>
    </row>
    <row r="404" spans="1:4" x14ac:dyDescent="0.25">
      <c r="A404" s="26"/>
      <c r="B404" s="44"/>
      <c r="C404" s="44"/>
      <c r="D404" s="44"/>
    </row>
    <row r="405" spans="1:4" x14ac:dyDescent="0.25">
      <c r="A405" s="26" t="s">
        <v>566</v>
      </c>
      <c r="B405" s="44"/>
      <c r="C405" s="44"/>
      <c r="D405" s="44"/>
    </row>
    <row r="406" spans="1:4" x14ac:dyDescent="0.25">
      <c r="A406" t="s">
        <v>567</v>
      </c>
      <c r="B406" s="44"/>
      <c r="C406" s="44"/>
      <c r="D406" s="44"/>
    </row>
    <row r="407" spans="1:4" x14ac:dyDescent="0.25">
      <c r="A407" t="s">
        <v>568</v>
      </c>
      <c r="B407" s="44"/>
      <c r="C407" s="44"/>
      <c r="D407" s="44"/>
    </row>
    <row r="408" spans="1:4" x14ac:dyDescent="0.25">
      <c r="A408" s="26" t="s">
        <v>569</v>
      </c>
      <c r="B408" s="44"/>
      <c r="C408" s="44"/>
      <c r="D408" s="44"/>
    </row>
    <row r="409" spans="1:4" x14ac:dyDescent="0.25">
      <c r="A409" s="26" t="s">
        <v>570</v>
      </c>
      <c r="B409" s="44"/>
      <c r="C409" s="44"/>
      <c r="D409" s="44"/>
    </row>
    <row r="410" spans="1:4" x14ac:dyDescent="0.25">
      <c r="A410" t="s">
        <v>377</v>
      </c>
      <c r="B410" s="44"/>
      <c r="C410" s="44"/>
      <c r="D410" s="44"/>
    </row>
    <row r="411" spans="1:4" x14ac:dyDescent="0.25">
      <c r="B411" s="44"/>
      <c r="C411" s="44"/>
      <c r="D411" s="44"/>
    </row>
    <row r="412" spans="1:4" x14ac:dyDescent="0.25">
      <c r="B412" s="44"/>
      <c r="C412" s="44"/>
      <c r="D412" s="44"/>
    </row>
    <row r="413" spans="1:4" x14ac:dyDescent="0.25">
      <c r="A413" s="26" t="s">
        <v>85</v>
      </c>
      <c r="B413" s="44"/>
      <c r="C413" s="44"/>
      <c r="D413" s="44"/>
    </row>
    <row r="414" spans="1:4" x14ac:dyDescent="0.25">
      <c r="A414" t="s">
        <v>86</v>
      </c>
      <c r="B414" s="44"/>
      <c r="C414" s="44"/>
      <c r="D414" s="44"/>
    </row>
    <row r="415" spans="1:4" x14ac:dyDescent="0.25">
      <c r="A415" t="s">
        <v>87</v>
      </c>
      <c r="B415" s="44"/>
      <c r="C415" s="44"/>
      <c r="D415" s="44"/>
    </row>
    <row r="416" spans="1:4" x14ac:dyDescent="0.25">
      <c r="A416" s="26"/>
      <c r="B416" s="44"/>
      <c r="C416" s="44"/>
      <c r="D416" s="44"/>
    </row>
    <row r="417" spans="1:4" x14ac:dyDescent="0.25">
      <c r="A417" s="26" t="s">
        <v>88</v>
      </c>
      <c r="B417" s="44"/>
      <c r="C417" s="44"/>
      <c r="D417" s="44"/>
    </row>
    <row r="418" spans="1:4" x14ac:dyDescent="0.25">
      <c r="A418" s="26" t="s">
        <v>571</v>
      </c>
      <c r="B418" s="44"/>
      <c r="C418" s="44"/>
      <c r="D418" s="44"/>
    </row>
    <row r="419" spans="1:4" x14ac:dyDescent="0.25">
      <c r="A419" s="26" t="s">
        <v>572</v>
      </c>
      <c r="B419" s="44"/>
      <c r="C419" s="44"/>
      <c r="D419" s="44"/>
    </row>
    <row r="420" spans="1:4" x14ac:dyDescent="0.25">
      <c r="A420" s="26" t="s">
        <v>573</v>
      </c>
      <c r="B420" s="44"/>
      <c r="C420" s="44"/>
      <c r="D420" s="44"/>
    </row>
    <row r="421" spans="1:4" x14ac:dyDescent="0.25">
      <c r="A421" s="26" t="s">
        <v>574</v>
      </c>
      <c r="B421" s="44"/>
      <c r="C421" s="44"/>
      <c r="D421" s="44"/>
    </row>
    <row r="422" spans="1:4" x14ac:dyDescent="0.25">
      <c r="A422" s="26" t="s">
        <v>575</v>
      </c>
      <c r="B422" s="44"/>
      <c r="C422" s="44"/>
      <c r="D422" s="44"/>
    </row>
    <row r="423" spans="1:4" x14ac:dyDescent="0.25">
      <c r="B423" s="44"/>
      <c r="C423" s="44"/>
      <c r="D423" s="44"/>
    </row>
    <row r="424" spans="1:4" x14ac:dyDescent="0.25">
      <c r="A424" t="s">
        <v>98</v>
      </c>
      <c r="B424" s="44"/>
      <c r="C424" s="44"/>
      <c r="D424" s="44"/>
    </row>
    <row r="425" spans="1:4" x14ac:dyDescent="0.25">
      <c r="B425" s="44"/>
      <c r="C425" s="44"/>
      <c r="D425" s="44"/>
    </row>
    <row r="426" spans="1:4" x14ac:dyDescent="0.25">
      <c r="A426" s="26"/>
      <c r="B426" s="44"/>
      <c r="C426" s="44"/>
      <c r="D426" s="44"/>
    </row>
    <row r="427" spans="1:4" x14ac:dyDescent="0.25">
      <c r="B427" s="44"/>
      <c r="C427" s="44"/>
      <c r="D427" s="44"/>
    </row>
    <row r="428" spans="1:4" x14ac:dyDescent="0.25">
      <c r="B428" s="44"/>
      <c r="C428" s="44"/>
      <c r="D428" s="44"/>
    </row>
    <row r="429" spans="1:4" x14ac:dyDescent="0.25">
      <c r="B429" s="44"/>
      <c r="C429" s="44"/>
      <c r="D429" s="44"/>
    </row>
    <row r="430" spans="1:4" x14ac:dyDescent="0.25">
      <c r="A430" s="26"/>
      <c r="B430" s="44"/>
      <c r="C430" s="44"/>
      <c r="D430" s="44"/>
    </row>
    <row r="431" spans="1:4" x14ac:dyDescent="0.25">
      <c r="A431" s="26"/>
      <c r="B431" s="44"/>
      <c r="C431" s="44"/>
      <c r="D431" s="44"/>
    </row>
    <row r="432" spans="1:4" x14ac:dyDescent="0.25">
      <c r="B432" s="44"/>
      <c r="C432" s="44"/>
      <c r="D432" s="44"/>
    </row>
    <row r="433" spans="1:4" x14ac:dyDescent="0.25">
      <c r="B433" s="44"/>
      <c r="C433" s="44"/>
      <c r="D433" s="44"/>
    </row>
    <row r="434" spans="1:4" x14ac:dyDescent="0.25">
      <c r="A434" s="26"/>
      <c r="B434" s="44"/>
      <c r="C434" s="44"/>
      <c r="D434" s="44"/>
    </row>
    <row r="435" spans="1:4" x14ac:dyDescent="0.25">
      <c r="A435" s="26"/>
      <c r="B435" s="44"/>
      <c r="C435" s="44"/>
      <c r="D435" s="44"/>
    </row>
    <row r="436" spans="1:4" x14ac:dyDescent="0.25">
      <c r="A436" s="26"/>
      <c r="B436" s="44"/>
      <c r="C436" s="44"/>
      <c r="D436" s="44"/>
    </row>
    <row r="437" spans="1:4" x14ac:dyDescent="0.25">
      <c r="A437" s="26"/>
      <c r="B437" s="44"/>
      <c r="C437" s="44"/>
      <c r="D437" s="44"/>
    </row>
    <row r="438" spans="1:4" x14ac:dyDescent="0.25">
      <c r="A438" s="26"/>
      <c r="B438" s="44"/>
      <c r="C438" s="44"/>
      <c r="D438" s="44"/>
    </row>
    <row r="439" spans="1:4" x14ac:dyDescent="0.25">
      <c r="A439" s="26"/>
      <c r="B439" s="44"/>
      <c r="C439" s="44"/>
      <c r="D439" s="44"/>
    </row>
    <row r="440" spans="1:4" x14ac:dyDescent="0.25">
      <c r="A440" s="26"/>
      <c r="B440" s="44"/>
      <c r="C440" s="44"/>
      <c r="D440" s="44"/>
    </row>
    <row r="441" spans="1:4" x14ac:dyDescent="0.25">
      <c r="A441" s="26"/>
      <c r="B441" s="44"/>
      <c r="C441" s="44"/>
      <c r="D441" s="44"/>
    </row>
    <row r="442" spans="1:4" x14ac:dyDescent="0.25">
      <c r="A442" s="26"/>
      <c r="B442" s="44"/>
      <c r="C442" s="44"/>
      <c r="D442" s="44"/>
    </row>
    <row r="443" spans="1:4" x14ac:dyDescent="0.25">
      <c r="B443" s="44"/>
      <c r="C443" s="44"/>
      <c r="D443" s="44"/>
    </row>
    <row r="444" spans="1:4" x14ac:dyDescent="0.25">
      <c r="B444" s="44"/>
      <c r="C444" s="44"/>
      <c r="D444" s="44"/>
    </row>
    <row r="445" spans="1:4" x14ac:dyDescent="0.25">
      <c r="B445" s="44"/>
      <c r="C445" s="44"/>
      <c r="D445" s="44"/>
    </row>
    <row r="446" spans="1:4" x14ac:dyDescent="0.25">
      <c r="B446" s="44"/>
      <c r="C446" s="44"/>
      <c r="D446" s="44"/>
    </row>
    <row r="447" spans="1:4" x14ac:dyDescent="0.25">
      <c r="B447" s="44"/>
      <c r="C447" s="44"/>
      <c r="D447" s="44"/>
    </row>
    <row r="448" spans="1:4" x14ac:dyDescent="0.25">
      <c r="B448" s="44"/>
      <c r="C448" s="44"/>
      <c r="D448" s="44"/>
    </row>
    <row r="449" spans="1:4" x14ac:dyDescent="0.25">
      <c r="B449" s="44"/>
      <c r="C449" s="44"/>
      <c r="D449" s="44"/>
    </row>
    <row r="450" spans="1:4" x14ac:dyDescent="0.25">
      <c r="B450" s="44"/>
      <c r="C450" s="44"/>
      <c r="D450" s="44"/>
    </row>
    <row r="451" spans="1:4" x14ac:dyDescent="0.25">
      <c r="A451" s="26"/>
      <c r="B451" s="44"/>
      <c r="C451" s="44"/>
      <c r="D451" s="44"/>
    </row>
    <row r="452" spans="1:4" x14ac:dyDescent="0.25">
      <c r="A452" s="26"/>
      <c r="B452" s="44"/>
      <c r="C452" s="44"/>
      <c r="D452" s="44"/>
    </row>
    <row r="453" spans="1:4" x14ac:dyDescent="0.25">
      <c r="A453" s="26"/>
      <c r="B453" s="44"/>
      <c r="C453" s="44"/>
      <c r="D453" s="44"/>
    </row>
    <row r="454" spans="1:4" x14ac:dyDescent="0.25">
      <c r="A454" s="26"/>
      <c r="B454" s="44"/>
      <c r="C454" s="44"/>
      <c r="D454" s="44"/>
    </row>
    <row r="455" spans="1:4" x14ac:dyDescent="0.25">
      <c r="A455" s="26"/>
      <c r="B455" s="44"/>
      <c r="C455" s="44"/>
      <c r="D455" s="44"/>
    </row>
    <row r="456" spans="1:4" x14ac:dyDescent="0.25">
      <c r="A456" s="26"/>
      <c r="B456" s="44"/>
      <c r="C456" s="44"/>
      <c r="D456" s="44"/>
    </row>
    <row r="457" spans="1:4" x14ac:dyDescent="0.25">
      <c r="A457" s="26"/>
      <c r="B457" s="44"/>
      <c r="C457" s="44"/>
      <c r="D457" s="44"/>
    </row>
    <row r="458" spans="1:4" x14ac:dyDescent="0.25">
      <c r="B458" s="44"/>
      <c r="C458" s="44"/>
      <c r="D458" s="44"/>
    </row>
    <row r="459" spans="1:4" x14ac:dyDescent="0.25">
      <c r="B459" s="44"/>
      <c r="C459" s="44"/>
      <c r="D459" s="44"/>
    </row>
    <row r="460" spans="1:4" x14ac:dyDescent="0.25">
      <c r="B460" s="44"/>
      <c r="C460" s="44"/>
      <c r="D460" s="44"/>
    </row>
    <row r="461" spans="1:4" x14ac:dyDescent="0.25">
      <c r="B461" s="44"/>
      <c r="C461" s="44"/>
      <c r="D461" s="44"/>
    </row>
    <row r="462" spans="1:4" x14ac:dyDescent="0.25">
      <c r="B462" s="44"/>
      <c r="C462" s="44"/>
      <c r="D462" s="44"/>
    </row>
    <row r="463" spans="1:4" x14ac:dyDescent="0.25">
      <c r="B463" s="44"/>
      <c r="C463" s="44"/>
      <c r="D463" s="44"/>
    </row>
    <row r="464" spans="1:4" x14ac:dyDescent="0.25">
      <c r="B464" s="44"/>
      <c r="C464" s="44"/>
      <c r="D464" s="44"/>
    </row>
    <row r="465" spans="1:4" x14ac:dyDescent="0.25">
      <c r="A465" s="26"/>
      <c r="B465" s="44"/>
      <c r="C465" s="44"/>
      <c r="D465" s="44"/>
    </row>
    <row r="466" spans="1:4" x14ac:dyDescent="0.25">
      <c r="A466" s="26"/>
      <c r="B466" s="44"/>
      <c r="C466" s="44"/>
      <c r="D466" s="44"/>
    </row>
    <row r="467" spans="1:4" x14ac:dyDescent="0.25">
      <c r="A467" s="26"/>
      <c r="B467" s="44"/>
      <c r="C467" s="44"/>
      <c r="D467" s="44"/>
    </row>
    <row r="468" spans="1:4" x14ac:dyDescent="0.25">
      <c r="A468" s="26"/>
      <c r="B468" s="44"/>
      <c r="C468" s="44"/>
      <c r="D468" s="44"/>
    </row>
    <row r="469" spans="1:4" x14ac:dyDescent="0.25">
      <c r="A469" s="26"/>
      <c r="B469" s="44"/>
      <c r="C469" s="44"/>
      <c r="D469" s="44"/>
    </row>
    <row r="470" spans="1:4" x14ac:dyDescent="0.25">
      <c r="A470" s="26"/>
      <c r="B470" s="44"/>
      <c r="C470" s="44"/>
      <c r="D470" s="44"/>
    </row>
    <row r="471" spans="1:4" x14ac:dyDescent="0.25">
      <c r="A471" s="26"/>
      <c r="B471" s="44"/>
      <c r="C471" s="44"/>
      <c r="D471" s="44"/>
    </row>
    <row r="472" spans="1:4" x14ac:dyDescent="0.25">
      <c r="A472" s="26"/>
      <c r="B472" s="44"/>
      <c r="C472" s="44"/>
      <c r="D472" s="44"/>
    </row>
    <row r="473" spans="1:4" x14ac:dyDescent="0.25">
      <c r="A473" s="26"/>
      <c r="B473" s="44"/>
      <c r="C473" s="44"/>
      <c r="D473" s="44"/>
    </row>
    <row r="474" spans="1:4" x14ac:dyDescent="0.25">
      <c r="A474" s="26"/>
      <c r="B474" s="44"/>
      <c r="C474" s="44"/>
      <c r="D474" s="44"/>
    </row>
    <row r="475" spans="1:4" x14ac:dyDescent="0.25">
      <c r="A475" s="26"/>
      <c r="B475" s="44"/>
      <c r="C475" s="44"/>
      <c r="D475" s="44"/>
    </row>
    <row r="476" spans="1:4" x14ac:dyDescent="0.25">
      <c r="A476" s="26"/>
      <c r="B476" s="44"/>
      <c r="C476" s="44"/>
      <c r="D476" s="44"/>
    </row>
    <row r="477" spans="1:4" x14ac:dyDescent="0.25">
      <c r="B477" s="44"/>
      <c r="C477" s="44"/>
      <c r="D477" s="44"/>
    </row>
    <row r="478" spans="1:4" x14ac:dyDescent="0.25">
      <c r="B478" s="44"/>
      <c r="C478" s="44"/>
      <c r="D478" s="44"/>
    </row>
    <row r="479" spans="1:4" x14ac:dyDescent="0.25">
      <c r="B479" s="44"/>
      <c r="C479" s="44"/>
      <c r="D479" s="44"/>
    </row>
    <row r="480" spans="1:4" x14ac:dyDescent="0.25">
      <c r="B480" s="44"/>
      <c r="C480" s="44"/>
      <c r="D480" s="44"/>
    </row>
    <row r="481" spans="1:4" x14ac:dyDescent="0.25">
      <c r="B481" s="44"/>
      <c r="C481" s="44"/>
      <c r="D481" s="44"/>
    </row>
    <row r="482" spans="1:4" x14ac:dyDescent="0.25">
      <c r="B482" s="44"/>
      <c r="C482" s="44"/>
      <c r="D482" s="44"/>
    </row>
    <row r="483" spans="1:4" x14ac:dyDescent="0.25">
      <c r="B483" s="44"/>
      <c r="C483" s="44"/>
      <c r="D483" s="44"/>
    </row>
    <row r="484" spans="1:4" x14ac:dyDescent="0.25">
      <c r="B484" s="44"/>
      <c r="C484" s="44"/>
      <c r="D484" s="44"/>
    </row>
    <row r="485" spans="1:4" x14ac:dyDescent="0.25">
      <c r="A485" s="26"/>
      <c r="B485" s="44"/>
      <c r="C485" s="44"/>
      <c r="D485" s="44"/>
    </row>
    <row r="486" spans="1:4" x14ac:dyDescent="0.25">
      <c r="A486" s="26"/>
      <c r="B486" s="44"/>
      <c r="C486" s="44"/>
      <c r="D486" s="44"/>
    </row>
    <row r="487" spans="1:4" x14ac:dyDescent="0.25">
      <c r="A487" s="26"/>
      <c r="B487" s="44"/>
      <c r="C487" s="44"/>
      <c r="D487" s="44"/>
    </row>
    <row r="488" spans="1:4" x14ac:dyDescent="0.25">
      <c r="A488" s="26"/>
      <c r="B488" s="44"/>
      <c r="C488" s="44"/>
      <c r="D488" s="44"/>
    </row>
    <row r="489" spans="1:4" x14ac:dyDescent="0.25">
      <c r="A489" s="26"/>
      <c r="B489" s="44"/>
      <c r="C489" s="44"/>
      <c r="D489" s="44"/>
    </row>
    <row r="490" spans="1:4" x14ac:dyDescent="0.25">
      <c r="A490" s="26"/>
      <c r="B490" s="44"/>
      <c r="C490" s="44"/>
      <c r="D490" s="44"/>
    </row>
    <row r="491" spans="1:4" x14ac:dyDescent="0.25">
      <c r="B491" s="44"/>
      <c r="C491" s="44"/>
      <c r="D491" s="44"/>
    </row>
    <row r="492" spans="1:4" x14ac:dyDescent="0.25">
      <c r="B492" s="44"/>
      <c r="C492" s="44"/>
      <c r="D492" s="44"/>
    </row>
    <row r="493" spans="1:4" x14ac:dyDescent="0.25">
      <c r="B493" s="44"/>
      <c r="C493" s="44"/>
      <c r="D493" s="44"/>
    </row>
    <row r="494" spans="1:4" x14ac:dyDescent="0.25">
      <c r="B494" s="44"/>
      <c r="C494" s="44"/>
      <c r="D494" s="44"/>
    </row>
    <row r="495" spans="1:4" x14ac:dyDescent="0.25">
      <c r="B495" s="44"/>
      <c r="C495" s="44"/>
      <c r="D495" s="44"/>
    </row>
    <row r="496" spans="1:4" x14ac:dyDescent="0.25">
      <c r="B496" s="44"/>
      <c r="C496" s="44"/>
      <c r="D496" s="44"/>
    </row>
    <row r="497" spans="1:4" x14ac:dyDescent="0.25">
      <c r="B497" s="44"/>
      <c r="C497" s="44"/>
      <c r="D497" s="44"/>
    </row>
    <row r="498" spans="1:4" x14ac:dyDescent="0.25">
      <c r="B498" s="44"/>
      <c r="C498" s="44"/>
      <c r="D498" s="44"/>
    </row>
    <row r="499" spans="1:4" x14ac:dyDescent="0.25">
      <c r="B499" s="44"/>
      <c r="C499" s="44"/>
      <c r="D499" s="44"/>
    </row>
    <row r="500" spans="1:4" x14ac:dyDescent="0.25">
      <c r="B500" s="44"/>
      <c r="C500" s="44"/>
      <c r="D500" s="44"/>
    </row>
    <row r="501" spans="1:4" x14ac:dyDescent="0.25">
      <c r="A501" s="26"/>
      <c r="B501" s="44"/>
      <c r="C501" s="44"/>
      <c r="D501" s="44"/>
    </row>
    <row r="502" spans="1:4" x14ac:dyDescent="0.25">
      <c r="A502" s="26"/>
      <c r="B502" s="44"/>
      <c r="C502" s="44"/>
      <c r="D502" s="44"/>
    </row>
    <row r="503" spans="1:4" x14ac:dyDescent="0.25">
      <c r="A503" s="26"/>
      <c r="B503" s="44"/>
      <c r="C503" s="44"/>
      <c r="D503" s="44"/>
    </row>
    <row r="504" spans="1:4" x14ac:dyDescent="0.25">
      <c r="A504" s="26"/>
      <c r="B504" s="44"/>
      <c r="C504" s="44"/>
      <c r="D504" s="44"/>
    </row>
    <row r="505" spans="1:4" x14ac:dyDescent="0.25">
      <c r="A505" s="26"/>
      <c r="B505" s="44"/>
      <c r="C505" s="44"/>
      <c r="D505" s="44"/>
    </row>
    <row r="506" spans="1:4" x14ac:dyDescent="0.25">
      <c r="A506" s="26"/>
      <c r="B506" s="44"/>
      <c r="C506" s="44"/>
      <c r="D506" s="44"/>
    </row>
    <row r="507" spans="1:4" x14ac:dyDescent="0.25">
      <c r="A507" s="26"/>
      <c r="B507" s="44"/>
      <c r="C507" s="44"/>
      <c r="D507" s="44"/>
    </row>
    <row r="508" spans="1:4" x14ac:dyDescent="0.25">
      <c r="A508" s="26"/>
      <c r="B508" s="44"/>
      <c r="C508" s="44"/>
      <c r="D508" s="44"/>
    </row>
    <row r="509" spans="1:4" x14ac:dyDescent="0.25">
      <c r="B509" s="44"/>
      <c r="C509" s="44"/>
      <c r="D509" s="44"/>
    </row>
    <row r="510" spans="1:4" x14ac:dyDescent="0.25">
      <c r="B510" s="44"/>
      <c r="C510" s="44"/>
      <c r="D510" s="44"/>
    </row>
    <row r="511" spans="1:4" x14ac:dyDescent="0.25">
      <c r="B511" s="44"/>
      <c r="C511" s="44"/>
      <c r="D511" s="44"/>
    </row>
    <row r="512" spans="1:4" x14ac:dyDescent="0.25">
      <c r="B512" s="44"/>
      <c r="C512" s="44"/>
      <c r="D512" s="44"/>
    </row>
    <row r="513" spans="1:4" x14ac:dyDescent="0.25">
      <c r="B513" s="44"/>
      <c r="C513" s="44"/>
      <c r="D513" s="44"/>
    </row>
    <row r="514" spans="1:4" x14ac:dyDescent="0.25">
      <c r="B514" s="44"/>
      <c r="C514" s="44"/>
      <c r="D514" s="44"/>
    </row>
    <row r="515" spans="1:4" x14ac:dyDescent="0.25">
      <c r="B515" s="44"/>
      <c r="C515" s="44"/>
      <c r="D515" s="44"/>
    </row>
    <row r="516" spans="1:4" x14ac:dyDescent="0.25">
      <c r="B516" s="44"/>
      <c r="C516" s="44"/>
      <c r="D516" s="44"/>
    </row>
    <row r="517" spans="1:4" x14ac:dyDescent="0.25">
      <c r="A517" s="26"/>
      <c r="B517" s="44"/>
      <c r="C517" s="44"/>
      <c r="D517" s="44"/>
    </row>
    <row r="518" spans="1:4" x14ac:dyDescent="0.25">
      <c r="A518" s="26"/>
      <c r="B518" s="44"/>
      <c r="C518" s="44"/>
      <c r="D518" s="44"/>
    </row>
    <row r="519" spans="1:4" x14ac:dyDescent="0.25">
      <c r="A519" s="26"/>
      <c r="B519" s="44"/>
      <c r="C519" s="44"/>
      <c r="D519" s="44"/>
    </row>
    <row r="520" spans="1:4" x14ac:dyDescent="0.25">
      <c r="A520" s="26"/>
      <c r="B520" s="44"/>
      <c r="C520" s="44"/>
      <c r="D520" s="44"/>
    </row>
    <row r="521" spans="1:4" x14ac:dyDescent="0.25">
      <c r="A521" s="26"/>
      <c r="B521" s="44"/>
      <c r="C521" s="44"/>
      <c r="D521" s="44"/>
    </row>
    <row r="522" spans="1:4" x14ac:dyDescent="0.25">
      <c r="A522" s="26"/>
      <c r="B522" s="44"/>
      <c r="C522" s="44"/>
      <c r="D522" s="44"/>
    </row>
    <row r="523" spans="1:4" x14ac:dyDescent="0.25">
      <c r="A523" s="26"/>
      <c r="B523" s="44"/>
      <c r="C523" s="44"/>
      <c r="D523" s="44"/>
    </row>
    <row r="524" spans="1:4" x14ac:dyDescent="0.25">
      <c r="A524" s="26"/>
      <c r="B524" s="44"/>
      <c r="C524" s="44"/>
      <c r="D524" s="44"/>
    </row>
    <row r="525" spans="1:4" x14ac:dyDescent="0.25">
      <c r="B525" s="44"/>
      <c r="C525" s="44"/>
      <c r="D525" s="44"/>
    </row>
    <row r="526" spans="1:4" x14ac:dyDescent="0.25">
      <c r="B526" s="44"/>
      <c r="C526" s="44"/>
      <c r="D526" s="44"/>
    </row>
    <row r="527" spans="1:4" x14ac:dyDescent="0.25">
      <c r="B527" s="44"/>
      <c r="C527" s="44"/>
      <c r="D527" s="44"/>
    </row>
    <row r="528" spans="1:4" x14ac:dyDescent="0.25">
      <c r="B528" s="44"/>
      <c r="C528" s="44"/>
      <c r="D528" s="44"/>
    </row>
    <row r="529" spans="1:4" x14ac:dyDescent="0.25">
      <c r="B529" s="44"/>
      <c r="C529" s="44"/>
      <c r="D529" s="44"/>
    </row>
    <row r="530" spans="1:4" x14ac:dyDescent="0.25">
      <c r="B530" s="44"/>
      <c r="C530" s="44"/>
      <c r="D530" s="44"/>
    </row>
    <row r="531" spans="1:4" x14ac:dyDescent="0.25">
      <c r="B531" s="44"/>
      <c r="C531" s="44"/>
      <c r="D531" s="44"/>
    </row>
    <row r="532" spans="1:4" x14ac:dyDescent="0.25">
      <c r="A532" s="26"/>
      <c r="B532" s="44"/>
      <c r="C532" s="44"/>
      <c r="D532" s="44"/>
    </row>
    <row r="533" spans="1:4" x14ac:dyDescent="0.25">
      <c r="A533" s="26"/>
      <c r="B533" s="44"/>
      <c r="C533" s="44"/>
      <c r="D533" s="44"/>
    </row>
    <row r="534" spans="1:4" x14ac:dyDescent="0.25">
      <c r="A534" s="26"/>
      <c r="B534" s="44"/>
      <c r="C534" s="44"/>
      <c r="D534" s="44"/>
    </row>
    <row r="535" spans="1:4" x14ac:dyDescent="0.25">
      <c r="A535" s="26"/>
      <c r="B535" s="44"/>
      <c r="C535" s="44"/>
      <c r="D535" s="44"/>
    </row>
    <row r="536" spans="1:4" x14ac:dyDescent="0.25">
      <c r="A536" s="26"/>
      <c r="B536" s="44"/>
      <c r="C536" s="44"/>
      <c r="D536" s="44"/>
    </row>
    <row r="537" spans="1:4" x14ac:dyDescent="0.25">
      <c r="A537" s="26"/>
      <c r="B537" s="44"/>
      <c r="C537" s="44"/>
      <c r="D537" s="44"/>
    </row>
    <row r="538" spans="1:4" x14ac:dyDescent="0.25">
      <c r="A538" s="26"/>
      <c r="B538" s="44"/>
      <c r="C538" s="44"/>
      <c r="D538" s="44"/>
    </row>
    <row r="539" spans="1:4" x14ac:dyDescent="0.25">
      <c r="A539" s="26"/>
      <c r="B539" s="44"/>
      <c r="C539" s="44"/>
      <c r="D539" s="44"/>
    </row>
    <row r="540" spans="1:4" x14ac:dyDescent="0.25">
      <c r="A540" s="26"/>
      <c r="B540" s="44"/>
      <c r="C540" s="44"/>
      <c r="D540" s="44"/>
    </row>
    <row r="541" spans="1:4" x14ac:dyDescent="0.25">
      <c r="A541" s="26"/>
      <c r="B541" s="44"/>
      <c r="C541" s="44"/>
      <c r="D541" s="44"/>
    </row>
    <row r="542" spans="1:4" x14ac:dyDescent="0.25">
      <c r="A542" s="26"/>
      <c r="B542" s="44"/>
      <c r="C542" s="44"/>
      <c r="D542" s="44"/>
    </row>
    <row r="543" spans="1:4" x14ac:dyDescent="0.25">
      <c r="A543" s="26"/>
      <c r="B543" s="44"/>
      <c r="C543" s="44"/>
      <c r="D543" s="44"/>
    </row>
    <row r="544" spans="1:4" x14ac:dyDescent="0.25">
      <c r="A544" s="26"/>
      <c r="B544" s="44"/>
      <c r="C544" s="44"/>
      <c r="D544" s="44"/>
    </row>
    <row r="545" spans="1:4" x14ac:dyDescent="0.25">
      <c r="A545" s="26"/>
      <c r="B545" s="44"/>
      <c r="C545" s="44"/>
      <c r="D545" s="44"/>
    </row>
    <row r="546" spans="1:4" x14ac:dyDescent="0.25">
      <c r="A546" s="26"/>
      <c r="B546" s="44"/>
      <c r="C546" s="44"/>
      <c r="D546" s="44"/>
    </row>
    <row r="547" spans="1:4" x14ac:dyDescent="0.25">
      <c r="A547" s="26"/>
      <c r="B547" s="44"/>
      <c r="C547" s="44"/>
      <c r="D547" s="44"/>
    </row>
    <row r="548" spans="1:4" x14ac:dyDescent="0.25">
      <c r="A548" s="26"/>
      <c r="B548" s="44"/>
      <c r="C548" s="44"/>
      <c r="D548" s="44"/>
    </row>
    <row r="549" spans="1:4" x14ac:dyDescent="0.25">
      <c r="A549" s="26"/>
      <c r="B549" s="44"/>
      <c r="C549" s="44"/>
      <c r="D549" s="44"/>
    </row>
    <row r="550" spans="1:4" x14ac:dyDescent="0.25">
      <c r="A550" s="26"/>
      <c r="B550" s="44"/>
      <c r="C550" s="44"/>
      <c r="D550" s="44"/>
    </row>
    <row r="551" spans="1:4" x14ac:dyDescent="0.25">
      <c r="B551" s="44"/>
      <c r="C551" s="44"/>
      <c r="D551" s="44"/>
    </row>
    <row r="552" spans="1:4" x14ac:dyDescent="0.25">
      <c r="A552" s="26"/>
      <c r="B552" s="44"/>
      <c r="C552" s="44"/>
      <c r="D552" s="44"/>
    </row>
    <row r="553" spans="1:4" x14ac:dyDescent="0.25">
      <c r="A553" s="26"/>
      <c r="B553" s="44"/>
      <c r="C553" s="44"/>
      <c r="D553" s="44"/>
    </row>
    <row r="554" spans="1:4" x14ac:dyDescent="0.25">
      <c r="B554" s="44"/>
      <c r="C554" s="44"/>
      <c r="D554" s="44"/>
    </row>
    <row r="555" spans="1:4" x14ac:dyDescent="0.25">
      <c r="B555" s="44"/>
      <c r="C555" s="44"/>
      <c r="D555" s="44"/>
    </row>
    <row r="556" spans="1:4" x14ac:dyDescent="0.25">
      <c r="A556" s="26"/>
      <c r="B556" s="44"/>
      <c r="C556" s="44"/>
      <c r="D556" s="44"/>
    </row>
    <row r="557" spans="1:4" x14ac:dyDescent="0.25">
      <c r="A557" s="26"/>
      <c r="B557" s="44"/>
      <c r="C557" s="44"/>
      <c r="D557" s="44"/>
    </row>
    <row r="558" spans="1:4" x14ac:dyDescent="0.25">
      <c r="A558" s="26"/>
      <c r="B558" s="44"/>
      <c r="C558" s="44"/>
      <c r="D558" s="44"/>
    </row>
    <row r="559" spans="1:4" x14ac:dyDescent="0.25">
      <c r="A559" s="26"/>
      <c r="B559" s="44"/>
      <c r="C559" s="44"/>
      <c r="D559" s="44"/>
    </row>
    <row r="560" spans="1:4" x14ac:dyDescent="0.25">
      <c r="B560" s="44"/>
      <c r="C560" s="44"/>
      <c r="D560" s="44"/>
    </row>
    <row r="561" spans="1:4" x14ac:dyDescent="0.25">
      <c r="B561" s="44"/>
      <c r="C561" s="44"/>
      <c r="D561" s="44"/>
    </row>
    <row r="562" spans="1:4" x14ac:dyDescent="0.25">
      <c r="A562" s="26"/>
      <c r="B562" s="44"/>
      <c r="C562" s="44"/>
      <c r="D562" s="44"/>
    </row>
    <row r="563" spans="1:4" x14ac:dyDescent="0.25">
      <c r="A563" s="26"/>
      <c r="B563" s="44"/>
      <c r="C563" s="44"/>
      <c r="D563" s="44"/>
    </row>
    <row r="564" spans="1:4" x14ac:dyDescent="0.25">
      <c r="A564" s="26"/>
      <c r="B564" s="44"/>
      <c r="C564" s="44"/>
      <c r="D564" s="44"/>
    </row>
    <row r="565" spans="1:4" x14ac:dyDescent="0.25">
      <c r="A565" s="26"/>
      <c r="B565" s="44"/>
      <c r="C565" s="44"/>
      <c r="D565" s="44"/>
    </row>
    <row r="566" spans="1:4" x14ac:dyDescent="0.25">
      <c r="A566" s="26"/>
      <c r="B566" s="44"/>
      <c r="C566" s="44"/>
      <c r="D566" s="44"/>
    </row>
    <row r="567" spans="1:4" x14ac:dyDescent="0.25">
      <c r="B567" s="44"/>
      <c r="C567" s="44"/>
      <c r="D567" s="44"/>
    </row>
    <row r="568" spans="1:4" x14ac:dyDescent="0.25">
      <c r="B568" s="44"/>
      <c r="C568" s="44"/>
      <c r="D568" s="44"/>
    </row>
    <row r="569" spans="1:4" x14ac:dyDescent="0.25">
      <c r="B569" s="44"/>
      <c r="C569" s="44"/>
      <c r="D569" s="44"/>
    </row>
    <row r="570" spans="1:4" x14ac:dyDescent="0.25">
      <c r="B570" s="44"/>
      <c r="C570" s="44"/>
      <c r="D570" s="44"/>
    </row>
    <row r="571" spans="1:4" x14ac:dyDescent="0.25">
      <c r="B571" s="44"/>
      <c r="C571" s="44"/>
      <c r="D571" s="44"/>
    </row>
    <row r="572" spans="1:4" x14ac:dyDescent="0.25">
      <c r="B572" s="44"/>
      <c r="C572" s="44"/>
      <c r="D572" s="44"/>
    </row>
    <row r="573" spans="1:4" x14ac:dyDescent="0.25">
      <c r="B573" s="44"/>
      <c r="C573" s="44"/>
      <c r="D573" s="44"/>
    </row>
    <row r="574" spans="1:4" x14ac:dyDescent="0.25">
      <c r="B574" s="44"/>
      <c r="C574" s="44"/>
      <c r="D574" s="44"/>
    </row>
    <row r="575" spans="1:4" x14ac:dyDescent="0.25">
      <c r="B575" s="44"/>
      <c r="C575" s="44"/>
      <c r="D575" s="44"/>
    </row>
    <row r="576" spans="1:4" x14ac:dyDescent="0.25">
      <c r="B576" s="44"/>
      <c r="C576" s="44"/>
      <c r="D576" s="44"/>
    </row>
    <row r="577" spans="1:4" x14ac:dyDescent="0.25">
      <c r="B577" s="44"/>
      <c r="C577" s="44"/>
      <c r="D577" s="44"/>
    </row>
    <row r="578" spans="1:4" x14ac:dyDescent="0.25">
      <c r="A578" s="26"/>
      <c r="B578" s="44"/>
      <c r="C578" s="44"/>
      <c r="D578" s="44"/>
    </row>
    <row r="579" spans="1:4" x14ac:dyDescent="0.25">
      <c r="A579" s="26"/>
      <c r="B579" s="44"/>
      <c r="C579" s="44"/>
      <c r="D579" s="44"/>
    </row>
    <row r="580" spans="1:4" x14ac:dyDescent="0.25">
      <c r="A580" s="26"/>
      <c r="B580" s="44"/>
      <c r="C580" s="44"/>
      <c r="D580" s="44"/>
    </row>
    <row r="581" spans="1:4" x14ac:dyDescent="0.25">
      <c r="A581" s="26"/>
      <c r="B581" s="44"/>
      <c r="C581" s="44"/>
      <c r="D581" s="44"/>
    </row>
    <row r="582" spans="1:4" x14ac:dyDescent="0.25">
      <c r="A582" s="26"/>
      <c r="B582" s="44"/>
      <c r="C582" s="44"/>
      <c r="D582" s="44"/>
    </row>
    <row r="583" spans="1:4" x14ac:dyDescent="0.25">
      <c r="B583" s="44"/>
      <c r="C583" s="44"/>
      <c r="D583" s="44"/>
    </row>
    <row r="584" spans="1:4" x14ac:dyDescent="0.25">
      <c r="B584" s="44"/>
      <c r="C584" s="44"/>
      <c r="D584" s="44"/>
    </row>
    <row r="585" spans="1:4" x14ac:dyDescent="0.25">
      <c r="B585" s="44"/>
      <c r="C585" s="44"/>
      <c r="D585" s="44"/>
    </row>
    <row r="586" spans="1:4" x14ac:dyDescent="0.25">
      <c r="B586" s="44"/>
      <c r="C586" s="44"/>
      <c r="D586" s="44"/>
    </row>
    <row r="587" spans="1:4" x14ac:dyDescent="0.25">
      <c r="B587" s="44"/>
      <c r="C587" s="44"/>
      <c r="D587" s="44"/>
    </row>
    <row r="588" spans="1:4" x14ac:dyDescent="0.25">
      <c r="B588" s="44"/>
      <c r="C588" s="44"/>
      <c r="D588" s="44"/>
    </row>
    <row r="589" spans="1:4" x14ac:dyDescent="0.25">
      <c r="B589" s="44"/>
      <c r="C589" s="44"/>
      <c r="D589" s="44"/>
    </row>
    <row r="590" spans="1:4" x14ac:dyDescent="0.25">
      <c r="A590" s="26"/>
      <c r="B590" s="44"/>
      <c r="C590" s="44"/>
      <c r="D590" s="44"/>
    </row>
    <row r="591" spans="1:4" x14ac:dyDescent="0.25">
      <c r="A591" s="26"/>
      <c r="B591" s="44"/>
      <c r="C591" s="44"/>
      <c r="D591" s="44"/>
    </row>
    <row r="592" spans="1:4" x14ac:dyDescent="0.25">
      <c r="A592" s="26"/>
      <c r="B592" s="44"/>
      <c r="C592" s="44"/>
      <c r="D592" s="44"/>
    </row>
    <row r="593" spans="1:4" x14ac:dyDescent="0.25">
      <c r="A593" s="26"/>
      <c r="B593" s="44"/>
      <c r="C593" s="44"/>
      <c r="D593" s="44"/>
    </row>
    <row r="594" spans="1:4" x14ac:dyDescent="0.25">
      <c r="A594" s="26"/>
      <c r="B594" s="44"/>
      <c r="C594" s="44"/>
      <c r="D594" s="44"/>
    </row>
    <row r="595" spans="1:4" x14ac:dyDescent="0.25">
      <c r="B595" s="44"/>
      <c r="C595" s="44"/>
      <c r="D595" s="44"/>
    </row>
    <row r="596" spans="1:4" x14ac:dyDescent="0.25">
      <c r="B596" s="44"/>
      <c r="C596" s="44"/>
      <c r="D596" s="44"/>
    </row>
    <row r="597" spans="1:4" x14ac:dyDescent="0.25">
      <c r="B597" s="44"/>
      <c r="C597" s="44"/>
      <c r="D597" s="44"/>
    </row>
    <row r="598" spans="1:4" x14ac:dyDescent="0.25">
      <c r="B598" s="44"/>
      <c r="C598" s="44"/>
      <c r="D598" s="44"/>
    </row>
    <row r="599" spans="1:4" x14ac:dyDescent="0.25">
      <c r="B599" s="44"/>
      <c r="C599" s="44"/>
      <c r="D599" s="44"/>
    </row>
    <row r="600" spans="1:4" x14ac:dyDescent="0.25">
      <c r="A600" s="26"/>
      <c r="B600" s="44"/>
      <c r="C600" s="44"/>
      <c r="D600" s="44"/>
    </row>
    <row r="601" spans="1:4" x14ac:dyDescent="0.25">
      <c r="A601" s="26"/>
      <c r="B601" s="44"/>
      <c r="C601" s="44"/>
      <c r="D601" s="44"/>
    </row>
    <row r="602" spans="1:4" x14ac:dyDescent="0.25">
      <c r="B602" s="44"/>
      <c r="C602" s="44"/>
      <c r="D602" s="44"/>
    </row>
    <row r="603" spans="1:4" x14ac:dyDescent="0.25">
      <c r="B603" s="44"/>
      <c r="C603" s="44"/>
      <c r="D603" s="44"/>
    </row>
    <row r="604" spans="1:4" x14ac:dyDescent="0.25">
      <c r="B604" s="44"/>
      <c r="C604" s="44"/>
      <c r="D604" s="44"/>
    </row>
    <row r="605" spans="1:4" x14ac:dyDescent="0.25">
      <c r="B605" s="44"/>
      <c r="C605" s="44"/>
      <c r="D605" s="44"/>
    </row>
    <row r="606" spans="1:4" x14ac:dyDescent="0.25">
      <c r="B606" s="44"/>
      <c r="C606" s="44"/>
      <c r="D606" s="44"/>
    </row>
    <row r="607" spans="1:4" x14ac:dyDescent="0.25">
      <c r="B607" s="44"/>
      <c r="C607" s="44"/>
      <c r="D607" s="44"/>
    </row>
    <row r="608" spans="1:4" x14ac:dyDescent="0.25">
      <c r="A608" s="26"/>
      <c r="B608" s="44"/>
      <c r="C608" s="44"/>
      <c r="D608" s="44"/>
    </row>
    <row r="609" spans="1:4" x14ac:dyDescent="0.25">
      <c r="B609" s="44"/>
      <c r="C609" s="44"/>
      <c r="D609" s="44"/>
    </row>
    <row r="610" spans="1:4" x14ac:dyDescent="0.25">
      <c r="B610" s="44"/>
      <c r="C610" s="44"/>
      <c r="D610" s="44"/>
    </row>
    <row r="611" spans="1:4" x14ac:dyDescent="0.25">
      <c r="B611" s="44"/>
      <c r="C611" s="44"/>
      <c r="D611" s="44"/>
    </row>
    <row r="612" spans="1:4" x14ac:dyDescent="0.25">
      <c r="B612" s="44"/>
      <c r="C612" s="44"/>
      <c r="D612" s="44"/>
    </row>
    <row r="613" spans="1:4" x14ac:dyDescent="0.25">
      <c r="B613" s="44"/>
      <c r="C613" s="44"/>
      <c r="D613" s="44"/>
    </row>
    <row r="614" spans="1:4" x14ac:dyDescent="0.25">
      <c r="B614" s="44"/>
      <c r="C614" s="44"/>
      <c r="D614" s="44"/>
    </row>
    <row r="615" spans="1:4" x14ac:dyDescent="0.25">
      <c r="A615" s="26"/>
      <c r="B615" s="44"/>
      <c r="C615" s="44"/>
      <c r="D615" s="44"/>
    </row>
    <row r="616" spans="1:4" x14ac:dyDescent="0.25">
      <c r="B616" s="44"/>
      <c r="C616" s="44"/>
      <c r="D616" s="44"/>
    </row>
    <row r="617" spans="1:4" x14ac:dyDescent="0.25">
      <c r="B617" s="44"/>
      <c r="C617" s="44"/>
      <c r="D617" s="44"/>
    </row>
    <row r="618" spans="1:4" x14ac:dyDescent="0.25">
      <c r="B618" s="44"/>
      <c r="C618" s="44"/>
      <c r="D618" s="44"/>
    </row>
    <row r="619" spans="1:4" x14ac:dyDescent="0.25">
      <c r="B619" s="44"/>
      <c r="C619" s="44"/>
      <c r="D619" s="44"/>
    </row>
    <row r="620" spans="1:4" x14ac:dyDescent="0.25">
      <c r="B620" s="44"/>
      <c r="C620" s="44"/>
      <c r="D620" s="44"/>
    </row>
    <row r="621" spans="1:4" x14ac:dyDescent="0.25">
      <c r="B621" s="44"/>
      <c r="C621" s="44"/>
      <c r="D621" s="44"/>
    </row>
    <row r="622" spans="1:4" x14ac:dyDescent="0.25">
      <c r="B622" s="44"/>
      <c r="C622" s="44"/>
      <c r="D622" s="44"/>
    </row>
    <row r="623" spans="1:4" x14ac:dyDescent="0.25">
      <c r="A623" s="26"/>
      <c r="B623" s="44"/>
      <c r="C623" s="44"/>
      <c r="D623" s="44"/>
    </row>
    <row r="624" spans="1:4" x14ac:dyDescent="0.25">
      <c r="A624" s="26"/>
      <c r="B624" s="44"/>
      <c r="C624" s="44"/>
      <c r="D624" s="44"/>
    </row>
    <row r="625" spans="1:4" x14ac:dyDescent="0.25">
      <c r="A625" s="26"/>
      <c r="B625" s="44"/>
      <c r="C625" s="44"/>
      <c r="D625" s="44"/>
    </row>
    <row r="626" spans="1:4" x14ac:dyDescent="0.25">
      <c r="A626" s="26"/>
      <c r="B626" s="44"/>
      <c r="C626" s="44"/>
      <c r="D626" s="44"/>
    </row>
    <row r="627" spans="1:4" x14ac:dyDescent="0.25">
      <c r="A627" s="26"/>
      <c r="B627" s="44"/>
      <c r="C627" s="44"/>
      <c r="D627" s="44"/>
    </row>
    <row r="628" spans="1:4" x14ac:dyDescent="0.25">
      <c r="A628" s="26"/>
      <c r="B628" s="44"/>
      <c r="C628" s="44"/>
      <c r="D628" s="44"/>
    </row>
    <row r="629" spans="1:4" x14ac:dyDescent="0.25">
      <c r="A629" s="26"/>
      <c r="B629" s="44"/>
      <c r="C629" s="44"/>
      <c r="D629" s="44"/>
    </row>
    <row r="630" spans="1:4" x14ac:dyDescent="0.25">
      <c r="B630" s="44"/>
      <c r="C630" s="44"/>
      <c r="D630" s="44"/>
    </row>
    <row r="631" spans="1:4" x14ac:dyDescent="0.25">
      <c r="B631" s="44"/>
      <c r="C631" s="44"/>
      <c r="D631" s="44"/>
    </row>
    <row r="632" spans="1:4" x14ac:dyDescent="0.25">
      <c r="B632" s="44"/>
      <c r="C632" s="44"/>
      <c r="D632" s="44"/>
    </row>
    <row r="633" spans="1:4" x14ac:dyDescent="0.25">
      <c r="B633" s="44"/>
      <c r="C633" s="44"/>
      <c r="D633" s="44"/>
    </row>
    <row r="634" spans="1:4" x14ac:dyDescent="0.25">
      <c r="B634" s="44"/>
      <c r="C634" s="44"/>
      <c r="D634" s="44"/>
    </row>
    <row r="635" spans="1:4" x14ac:dyDescent="0.25">
      <c r="B635" s="44"/>
      <c r="C635" s="44"/>
      <c r="D635" s="44"/>
    </row>
    <row r="636" spans="1:4" x14ac:dyDescent="0.25">
      <c r="B636" s="44"/>
      <c r="C636" s="44"/>
      <c r="D636" s="44"/>
    </row>
    <row r="637" spans="1:4" x14ac:dyDescent="0.25">
      <c r="B637" s="44"/>
      <c r="C637" s="44"/>
      <c r="D637" s="44"/>
    </row>
    <row r="638" spans="1:4" x14ac:dyDescent="0.25">
      <c r="B638" s="44"/>
      <c r="C638" s="44"/>
      <c r="D638" s="44"/>
    </row>
    <row r="639" spans="1:4" x14ac:dyDescent="0.25">
      <c r="B639" s="44"/>
      <c r="C639" s="44"/>
      <c r="D639" s="44"/>
    </row>
    <row r="640" spans="1:4" x14ac:dyDescent="0.25">
      <c r="B640" s="44"/>
      <c r="C640" s="44"/>
      <c r="D640" s="44"/>
    </row>
    <row r="641" spans="1:4" x14ac:dyDescent="0.25">
      <c r="B641" s="44"/>
      <c r="C641" s="44"/>
      <c r="D641" s="44"/>
    </row>
    <row r="642" spans="1:4" x14ac:dyDescent="0.25">
      <c r="A642" s="26"/>
      <c r="B642" s="44"/>
      <c r="C642" s="44"/>
      <c r="D642" s="44"/>
    </row>
    <row r="643" spans="1:4" x14ac:dyDescent="0.25">
      <c r="A643" s="26"/>
      <c r="B643" s="44"/>
      <c r="C643" s="44"/>
      <c r="D643" s="44"/>
    </row>
    <row r="644" spans="1:4" x14ac:dyDescent="0.25">
      <c r="A644" s="26"/>
      <c r="B644" s="44"/>
      <c r="C644" s="44"/>
      <c r="D644" s="44"/>
    </row>
    <row r="645" spans="1:4" x14ac:dyDescent="0.25">
      <c r="A645" s="26"/>
      <c r="B645" s="44"/>
      <c r="C645" s="44"/>
      <c r="D645" s="44"/>
    </row>
    <row r="646" spans="1:4" x14ac:dyDescent="0.25">
      <c r="A646" s="26"/>
      <c r="B646" s="44"/>
      <c r="C646" s="44"/>
      <c r="D646" s="44"/>
    </row>
    <row r="647" spans="1:4" x14ac:dyDescent="0.25">
      <c r="A647" s="26"/>
      <c r="B647" s="44"/>
      <c r="C647" s="44"/>
      <c r="D647" s="44"/>
    </row>
    <row r="648" spans="1:4" x14ac:dyDescent="0.25">
      <c r="B648" s="44"/>
      <c r="C648" s="44"/>
      <c r="D648" s="44"/>
    </row>
    <row r="649" spans="1:4" x14ac:dyDescent="0.25">
      <c r="B649" s="44"/>
      <c r="C649" s="44"/>
      <c r="D649" s="44"/>
    </row>
    <row r="650" spans="1:4" x14ac:dyDescent="0.25">
      <c r="B650" s="44"/>
      <c r="C650" s="44"/>
      <c r="D650" s="44"/>
    </row>
    <row r="651" spans="1:4" x14ac:dyDescent="0.25">
      <c r="B651" s="44"/>
      <c r="C651" s="44"/>
      <c r="D651" s="44"/>
    </row>
    <row r="652" spans="1:4" x14ac:dyDescent="0.25">
      <c r="B652" s="44"/>
      <c r="C652" s="44"/>
      <c r="D652" s="44"/>
    </row>
    <row r="653" spans="1:4" x14ac:dyDescent="0.25">
      <c r="B653" s="44"/>
      <c r="C653" s="44"/>
      <c r="D653" s="44"/>
    </row>
    <row r="654" spans="1:4" x14ac:dyDescent="0.25">
      <c r="B654" s="44"/>
      <c r="C654" s="44"/>
      <c r="D654" s="44"/>
    </row>
    <row r="655" spans="1:4" x14ac:dyDescent="0.25">
      <c r="A655" s="26"/>
      <c r="B655" s="44"/>
      <c r="C655" s="44"/>
      <c r="D655" s="44"/>
    </row>
    <row r="656" spans="1:4" x14ac:dyDescent="0.25">
      <c r="A656" s="26"/>
      <c r="B656" s="44"/>
      <c r="C656" s="44"/>
      <c r="D656" s="44"/>
    </row>
    <row r="657" spans="1:4" x14ac:dyDescent="0.25">
      <c r="A657" s="26"/>
      <c r="B657" s="44"/>
      <c r="C657" s="44"/>
      <c r="D657" s="44"/>
    </row>
    <row r="658" spans="1:4" x14ac:dyDescent="0.25">
      <c r="A658" s="26"/>
      <c r="B658" s="44"/>
      <c r="C658" s="44"/>
      <c r="D658" s="44"/>
    </row>
    <row r="659" spans="1:4" x14ac:dyDescent="0.25">
      <c r="A659" s="26"/>
      <c r="B659" s="44"/>
      <c r="C659" s="44"/>
      <c r="D659" s="44"/>
    </row>
    <row r="660" spans="1:4" x14ac:dyDescent="0.25">
      <c r="B660" s="44"/>
      <c r="C660" s="44"/>
      <c r="D660" s="44"/>
    </row>
    <row r="661" spans="1:4" x14ac:dyDescent="0.25">
      <c r="B661" s="44"/>
      <c r="C661" s="44"/>
      <c r="D661" s="44"/>
    </row>
    <row r="662" spans="1:4" x14ac:dyDescent="0.25">
      <c r="B662" s="44"/>
      <c r="C662" s="44"/>
      <c r="D662" s="44"/>
    </row>
    <row r="663" spans="1:4" x14ac:dyDescent="0.25">
      <c r="B663" s="44"/>
      <c r="C663" s="44"/>
      <c r="D663" s="44"/>
    </row>
    <row r="664" spans="1:4" x14ac:dyDescent="0.25">
      <c r="B664" s="44"/>
      <c r="C664" s="44"/>
      <c r="D664" s="44"/>
    </row>
    <row r="665" spans="1:4" x14ac:dyDescent="0.25">
      <c r="B665" s="44"/>
      <c r="C665" s="44"/>
      <c r="D665" s="44"/>
    </row>
    <row r="666" spans="1:4" x14ac:dyDescent="0.25">
      <c r="B666" s="44"/>
      <c r="C666" s="44"/>
      <c r="D666" s="44"/>
    </row>
    <row r="667" spans="1:4" x14ac:dyDescent="0.25">
      <c r="B667" s="44"/>
      <c r="C667" s="44"/>
      <c r="D667" s="44"/>
    </row>
    <row r="668" spans="1:4" x14ac:dyDescent="0.25">
      <c r="B668" s="44"/>
      <c r="C668" s="44"/>
      <c r="D668" s="44"/>
    </row>
    <row r="669" spans="1:4" x14ac:dyDescent="0.25">
      <c r="B669" s="44"/>
      <c r="C669" s="44"/>
      <c r="D669" s="44"/>
    </row>
    <row r="670" spans="1:4" x14ac:dyDescent="0.25">
      <c r="B670" s="44"/>
      <c r="C670" s="44"/>
      <c r="D670" s="44"/>
    </row>
    <row r="671" spans="1:4" x14ac:dyDescent="0.25">
      <c r="B671" s="44"/>
      <c r="C671" s="44"/>
      <c r="D671" s="44"/>
    </row>
    <row r="672" spans="1:4" x14ac:dyDescent="0.25">
      <c r="A672" s="26"/>
      <c r="B672" s="44"/>
      <c r="C672" s="44"/>
      <c r="D672" s="44"/>
    </row>
    <row r="673" spans="1:4" x14ac:dyDescent="0.25">
      <c r="A673" s="26"/>
      <c r="B673" s="44"/>
      <c r="C673" s="44"/>
      <c r="D673" s="44"/>
    </row>
    <row r="674" spans="1:4" x14ac:dyDescent="0.25">
      <c r="A674" s="26"/>
      <c r="B674" s="44"/>
      <c r="C674" s="44"/>
      <c r="D674" s="44"/>
    </row>
    <row r="675" spans="1:4" x14ac:dyDescent="0.25">
      <c r="A675" s="26"/>
      <c r="B675" s="44"/>
      <c r="C675" s="44"/>
      <c r="D675" s="44"/>
    </row>
    <row r="676" spans="1:4" x14ac:dyDescent="0.25">
      <c r="A676" s="26"/>
      <c r="B676" s="44"/>
      <c r="C676" s="44"/>
      <c r="D676" s="44"/>
    </row>
    <row r="677" spans="1:4" x14ac:dyDescent="0.25">
      <c r="A677" s="26"/>
      <c r="B677" s="44"/>
      <c r="C677" s="44"/>
      <c r="D677" s="44"/>
    </row>
    <row r="678" spans="1:4" x14ac:dyDescent="0.25">
      <c r="A678" s="26"/>
      <c r="B678" s="44"/>
      <c r="C678" s="44"/>
      <c r="D678" s="44"/>
    </row>
    <row r="679" spans="1:4" x14ac:dyDescent="0.25">
      <c r="A679" s="26"/>
      <c r="B679" s="44"/>
      <c r="C679" s="44"/>
      <c r="D679" s="44"/>
    </row>
    <row r="680" spans="1:4" x14ac:dyDescent="0.25">
      <c r="B680" s="44"/>
      <c r="C680" s="44"/>
      <c r="D680" s="44"/>
    </row>
    <row r="681" spans="1:4" x14ac:dyDescent="0.25">
      <c r="B681" s="44"/>
      <c r="C681" s="44"/>
      <c r="D681" s="44"/>
    </row>
    <row r="682" spans="1:4" x14ac:dyDescent="0.25">
      <c r="B682" s="44"/>
      <c r="C682" s="44"/>
      <c r="D682" s="44"/>
    </row>
    <row r="683" spans="1:4" x14ac:dyDescent="0.25">
      <c r="B683" s="44"/>
      <c r="C683" s="44"/>
      <c r="D683" s="44"/>
    </row>
    <row r="684" spans="1:4" x14ac:dyDescent="0.25">
      <c r="B684" s="44"/>
      <c r="C684" s="44"/>
      <c r="D684" s="44"/>
    </row>
    <row r="685" spans="1:4" x14ac:dyDescent="0.25">
      <c r="B685" s="44"/>
      <c r="C685" s="44"/>
      <c r="D685" s="44"/>
    </row>
    <row r="686" spans="1:4" x14ac:dyDescent="0.25">
      <c r="B686" s="44"/>
      <c r="C686" s="44"/>
      <c r="D686" s="44"/>
    </row>
    <row r="687" spans="1:4" x14ac:dyDescent="0.25">
      <c r="B687" s="44"/>
      <c r="C687" s="44"/>
      <c r="D687" s="44"/>
    </row>
    <row r="688" spans="1:4" x14ac:dyDescent="0.25">
      <c r="B688" s="44"/>
      <c r="C688" s="44"/>
      <c r="D688" s="44"/>
    </row>
    <row r="689" spans="1:4" x14ac:dyDescent="0.25">
      <c r="B689" s="44"/>
      <c r="C689" s="44"/>
      <c r="D689" s="44"/>
    </row>
    <row r="690" spans="1:4" x14ac:dyDescent="0.25">
      <c r="B690" s="44"/>
      <c r="C690" s="44"/>
      <c r="D690" s="44"/>
    </row>
    <row r="691" spans="1:4" x14ac:dyDescent="0.25">
      <c r="B691" s="44"/>
      <c r="C691" s="44"/>
      <c r="D691" s="44"/>
    </row>
    <row r="692" spans="1:4" x14ac:dyDescent="0.25">
      <c r="A692" s="26"/>
      <c r="B692" s="44"/>
      <c r="C692" s="44"/>
      <c r="D692" s="44"/>
    </row>
    <row r="693" spans="1:4" x14ac:dyDescent="0.25">
      <c r="A693" s="26"/>
      <c r="B693" s="44"/>
      <c r="C693" s="44"/>
      <c r="D693" s="44"/>
    </row>
    <row r="694" spans="1:4" x14ac:dyDescent="0.25">
      <c r="A694" s="26"/>
      <c r="B694" s="44"/>
      <c r="C694" s="44"/>
      <c r="D694" s="44"/>
    </row>
    <row r="695" spans="1:4" x14ac:dyDescent="0.25">
      <c r="A695" s="26"/>
      <c r="B695" s="44"/>
      <c r="C695" s="44"/>
      <c r="D695" s="44"/>
    </row>
    <row r="696" spans="1:4" x14ac:dyDescent="0.25">
      <c r="A696" s="26"/>
      <c r="B696" s="44"/>
      <c r="C696" s="44"/>
      <c r="D696" s="44"/>
    </row>
    <row r="697" spans="1:4" x14ac:dyDescent="0.25">
      <c r="A697" s="26"/>
      <c r="B697" s="44"/>
      <c r="C697" s="44"/>
      <c r="D697" s="44"/>
    </row>
    <row r="698" spans="1:4" x14ac:dyDescent="0.25">
      <c r="A698" s="26"/>
      <c r="B698" s="44"/>
      <c r="C698" s="44"/>
      <c r="D698" s="44"/>
    </row>
    <row r="699" spans="1:4" x14ac:dyDescent="0.25">
      <c r="B699" s="44"/>
      <c r="C699" s="44"/>
      <c r="D699" s="44"/>
    </row>
    <row r="700" spans="1:4" x14ac:dyDescent="0.25">
      <c r="B700" s="44"/>
      <c r="C700" s="44"/>
      <c r="D700" s="44"/>
    </row>
    <row r="701" spans="1:4" x14ac:dyDescent="0.25">
      <c r="B701" s="44"/>
      <c r="C701" s="44"/>
      <c r="D701" s="44"/>
    </row>
    <row r="702" spans="1:4" x14ac:dyDescent="0.25">
      <c r="B702" s="44"/>
      <c r="C702" s="44"/>
      <c r="D702" s="44"/>
    </row>
    <row r="704" spans="1:4" x14ac:dyDescent="0.25">
      <c r="B704" s="44"/>
      <c r="C704" s="44"/>
      <c r="D704" s="44"/>
    </row>
    <row r="705" spans="2:4" x14ac:dyDescent="0.25">
      <c r="B705" s="44"/>
      <c r="C705" s="44"/>
      <c r="D705" s="44"/>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CarteraARYSA(MSA)</vt:lpstr>
      <vt:lpstr>DATOS EN BASE DIARIA</vt:lpstr>
      <vt:lpstr>PONDERACION R CALMAR</vt:lpstr>
      <vt:lpstr>ENFOQUE</vt:lpstr>
      <vt:lpstr>Limitacion Garantías</vt:lpstr>
      <vt:lpstr>OPTIMIZACION IN SAMPLE</vt:lpstr>
      <vt:lpstr>WALKFORWARD</vt:lpstr>
      <vt:lpstr>TRADES</vt:lpstr>
      <vt:lpstr>ESTADISTICAS CARTERA ARYSA MM</vt:lpstr>
      <vt:lpstr>ANALISIS DE MONTECARLO</vt:lpstr>
      <vt:lpstr>FINAL PROFILE</vt:lpstr>
    </vt:vector>
  </TitlesOfParts>
  <Company>www.centor.mx.gd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CPM</dc:creator>
  <cp:lastModifiedBy>Fernando García</cp:lastModifiedBy>
  <cp:lastPrinted>2011-04-18T13:00:44Z</cp:lastPrinted>
  <dcterms:created xsi:type="dcterms:W3CDTF">2011-04-14T19:58:15Z</dcterms:created>
  <dcterms:modified xsi:type="dcterms:W3CDTF">2022-05-29T21:04:31Z</dcterms:modified>
</cp:coreProperties>
</file>